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11"/>
  <workbookPr/>
  <mc:AlternateContent xmlns:mc="http://schemas.openxmlformats.org/markup-compatibility/2006">
    <mc:Choice Requires="x15">
      <x15ac:absPath xmlns:x15ac="http://schemas.microsoft.com/office/spreadsheetml/2010/11/ac" url="C:\Users\Radu Nechita\Documents\Administrative Studenti Facultate\CursuriSeminarii\AIT\"/>
    </mc:Choice>
  </mc:AlternateContent>
  <xr:revisionPtr revIDLastSave="42" documentId="11_BF386B8F9F126D09683407238A3AAAD8BD4758EF" xr6:coauthVersionLast="47" xr6:coauthVersionMax="47" xr10:uidLastSave="{821D617C-9AB8-4A5C-9609-81F0AD6B6252}"/>
  <bookViews>
    <workbookView xWindow="0" yWindow="0" windowWidth="20460" windowHeight="7380" tabRatio="747" firstSheet="4" activeTab="4" xr2:uid="{00000000-000D-0000-FFFF-FFFF00000000}"/>
  </bookViews>
  <sheets>
    <sheet name="ListăCh.El." sheetId="8" r:id="rId1"/>
    <sheet name="Notă calcul buget" sheetId="9" r:id="rId2"/>
    <sheet name="Buget " sheetId="4" r:id="rId3"/>
    <sheet name="Venituri" sheetId="5" r:id="rId4"/>
    <sheet name="CF.lunar" sheetId="3" r:id="rId5"/>
    <sheet name="Amortizare.calc" sheetId="6" state="hidden" r:id="rId6"/>
    <sheet name="CF.anual" sheetId="2" r:id="rId7"/>
    <sheet name="Grafic Credit" sheetId="7" r:id="rId8"/>
    <sheet name="Amortizări" sheetId="10"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3" l="1"/>
  <c r="D17" i="3"/>
  <c r="D16" i="3"/>
  <c r="G12" i="4"/>
  <c r="C3" i="10"/>
  <c r="B19" i="4"/>
  <c r="C65" i="2" l="1"/>
  <c r="F12" i="2"/>
  <c r="F9" i="2" s="1"/>
  <c r="G12" i="2"/>
  <c r="G9" i="2" s="1"/>
  <c r="H12" i="2"/>
  <c r="H9" i="2" s="1"/>
  <c r="I12" i="2"/>
  <c r="I9" i="2" s="1"/>
  <c r="F16" i="2"/>
  <c r="G16" i="2"/>
  <c r="H16" i="2"/>
  <c r="I16" i="2"/>
  <c r="I21" i="2"/>
  <c r="I24" i="2"/>
  <c r="F29" i="2"/>
  <c r="F33" i="2" s="1"/>
  <c r="H29" i="2"/>
  <c r="H33" i="2" s="1"/>
  <c r="I29" i="2"/>
  <c r="I33" i="2" s="1"/>
  <c r="G29" i="2"/>
  <c r="G33" i="2" s="1"/>
  <c r="F34" i="2"/>
  <c r="G34" i="2"/>
  <c r="H34" i="2"/>
  <c r="I34" i="2"/>
  <c r="F46" i="2"/>
  <c r="G46" i="2"/>
  <c r="H46" i="2"/>
  <c r="I46" i="2"/>
  <c r="F49" i="2"/>
  <c r="G49" i="2"/>
  <c r="H49" i="2"/>
  <c r="I49" i="2"/>
  <c r="F55" i="2"/>
  <c r="H55" i="2"/>
  <c r="I55" i="2"/>
  <c r="G55" i="2"/>
  <c r="D60" i="2"/>
  <c r="D119" i="3"/>
  <c r="P117" i="3"/>
  <c r="P115" i="3"/>
  <c r="E56" i="2" s="1"/>
  <c r="N114" i="3"/>
  <c r="L114" i="3"/>
  <c r="K114" i="3"/>
  <c r="I114" i="3"/>
  <c r="H114" i="3"/>
  <c r="F114" i="3"/>
  <c r="E114" i="3"/>
  <c r="P110" i="3"/>
  <c r="E51" i="2" s="1"/>
  <c r="P109" i="3"/>
  <c r="E50" i="2" s="1"/>
  <c r="E49" i="2" s="1"/>
  <c r="O108" i="3"/>
  <c r="N108" i="3"/>
  <c r="M108" i="3"/>
  <c r="L108" i="3"/>
  <c r="K108" i="3"/>
  <c r="J108" i="3"/>
  <c r="I108" i="3"/>
  <c r="H108" i="3"/>
  <c r="G108" i="3"/>
  <c r="F108" i="3"/>
  <c r="E108" i="3"/>
  <c r="D108" i="3"/>
  <c r="P107" i="3"/>
  <c r="E48" i="2" s="1"/>
  <c r="P106" i="3"/>
  <c r="E47" i="2" s="1"/>
  <c r="O105" i="3"/>
  <c r="N105" i="3"/>
  <c r="M105" i="3"/>
  <c r="L105" i="3"/>
  <c r="K105" i="3"/>
  <c r="J105" i="3"/>
  <c r="I105" i="3"/>
  <c r="H105" i="3"/>
  <c r="G105" i="3"/>
  <c r="F105" i="3"/>
  <c r="E105" i="3"/>
  <c r="D105" i="3"/>
  <c r="P104" i="3"/>
  <c r="E45" i="2" s="1"/>
  <c r="P103" i="3"/>
  <c r="E44" i="2" s="1"/>
  <c r="P102" i="3"/>
  <c r="E43" i="2" s="1"/>
  <c r="P101" i="3"/>
  <c r="E42" i="2" s="1"/>
  <c r="P100" i="3"/>
  <c r="E41" i="2" s="1"/>
  <c r="J93" i="3"/>
  <c r="P99" i="3"/>
  <c r="E40" i="2" s="1"/>
  <c r="P98" i="3"/>
  <c r="E39" i="2" s="1"/>
  <c r="L93" i="3"/>
  <c r="P97" i="3"/>
  <c r="E38" i="2" s="1"/>
  <c r="D93" i="3"/>
  <c r="I93" i="3"/>
  <c r="P95" i="3"/>
  <c r="E36" i="2" s="1"/>
  <c r="O93" i="3"/>
  <c r="N93" i="3"/>
  <c r="M93" i="3"/>
  <c r="K93" i="3"/>
  <c r="G93" i="3"/>
  <c r="F93" i="3"/>
  <c r="P94" i="3"/>
  <c r="E35" i="2" s="1"/>
  <c r="H93" i="3"/>
  <c r="P91" i="3"/>
  <c r="E32" i="2" s="1"/>
  <c r="P90" i="3"/>
  <c r="E31" i="2" s="1"/>
  <c r="P85" i="3"/>
  <c r="E26" i="2" s="1"/>
  <c r="P82" i="3"/>
  <c r="E23" i="2" s="1"/>
  <c r="O75" i="3"/>
  <c r="N75" i="3"/>
  <c r="G75" i="3"/>
  <c r="F75" i="3"/>
  <c r="P77" i="3"/>
  <c r="E18" i="2" s="1"/>
  <c r="L75" i="3"/>
  <c r="K75" i="3"/>
  <c r="J75" i="3"/>
  <c r="I75" i="3"/>
  <c r="H75" i="3"/>
  <c r="D75" i="3"/>
  <c r="M75" i="3"/>
  <c r="E75" i="3"/>
  <c r="P74" i="3"/>
  <c r="E15" i="2" s="1"/>
  <c r="P73" i="3"/>
  <c r="E14" i="2" s="1"/>
  <c r="P72" i="3"/>
  <c r="E13" i="2" s="1"/>
  <c r="E12" i="2" s="1"/>
  <c r="O71" i="3"/>
  <c r="O68" i="3" s="1"/>
  <c r="N71" i="3"/>
  <c r="N68" i="3" s="1"/>
  <c r="M71" i="3"/>
  <c r="M68" i="3" s="1"/>
  <c r="L71" i="3"/>
  <c r="K71" i="3"/>
  <c r="K68" i="3" s="1"/>
  <c r="J71" i="3"/>
  <c r="I71" i="3"/>
  <c r="I68" i="3" s="1"/>
  <c r="H71" i="3"/>
  <c r="H68" i="3" s="1"/>
  <c r="G71" i="3"/>
  <c r="G68" i="3" s="1"/>
  <c r="F71" i="3"/>
  <c r="F68" i="3" s="1"/>
  <c r="E71" i="3"/>
  <c r="E68" i="3" s="1"/>
  <c r="D71" i="3"/>
  <c r="P69" i="3"/>
  <c r="E10" i="2" s="1"/>
  <c r="L68" i="3"/>
  <c r="J68" i="3"/>
  <c r="E46" i="2" l="1"/>
  <c r="I52" i="2"/>
  <c r="I53" i="2" s="1"/>
  <c r="H52" i="2"/>
  <c r="H53" i="2" s="1"/>
  <c r="F52" i="2"/>
  <c r="F53" i="2" s="1"/>
  <c r="G52" i="2"/>
  <c r="G53" i="2" s="1"/>
  <c r="I20" i="2"/>
  <c r="I27" i="2" s="1"/>
  <c r="P105" i="3"/>
  <c r="P108" i="3"/>
  <c r="P71" i="3"/>
  <c r="G111" i="3"/>
  <c r="G112" i="3" s="1"/>
  <c r="O111" i="3"/>
  <c r="O112" i="3" s="1"/>
  <c r="L111" i="3"/>
  <c r="L112" i="3" s="1"/>
  <c r="P75" i="3"/>
  <c r="K111" i="3"/>
  <c r="K112" i="3" s="1"/>
  <c r="D111" i="3"/>
  <c r="D112" i="3" s="1"/>
  <c r="M111" i="3"/>
  <c r="M112" i="3" s="1"/>
  <c r="I111" i="3"/>
  <c r="I112" i="3" s="1"/>
  <c r="F111" i="3"/>
  <c r="F112" i="3" s="1"/>
  <c r="N111" i="3"/>
  <c r="N112" i="3" s="1"/>
  <c r="J111" i="3"/>
  <c r="J112" i="3" s="1"/>
  <c r="E93" i="3"/>
  <c r="P93" i="3" s="1"/>
  <c r="H111" i="3"/>
  <c r="H112" i="3" s="1"/>
  <c r="P76" i="3"/>
  <c r="E17" i="2" s="1"/>
  <c r="P96" i="3"/>
  <c r="E37" i="2" s="1"/>
  <c r="E34" i="2" s="1"/>
  <c r="E52" i="2" s="1"/>
  <c r="E53" i="2" s="1"/>
  <c r="P78" i="3"/>
  <c r="E19" i="2" s="1"/>
  <c r="E55" i="3"/>
  <c r="F55" i="3"/>
  <c r="H55" i="3"/>
  <c r="I55" i="3"/>
  <c r="K55" i="3"/>
  <c r="L55" i="3"/>
  <c r="N55" i="3"/>
  <c r="O55" i="3"/>
  <c r="D55" i="3"/>
  <c r="P56" i="3"/>
  <c r="D56" i="2" s="1"/>
  <c r="P58" i="3"/>
  <c r="P31" i="3"/>
  <c r="D31" i="2" s="1"/>
  <c r="P32" i="3"/>
  <c r="D32" i="2" s="1"/>
  <c r="P45" i="3"/>
  <c r="D45" i="2" s="1"/>
  <c r="P47" i="3"/>
  <c r="D47" i="2" s="1"/>
  <c r="P48" i="3"/>
  <c r="D48" i="2" s="1"/>
  <c r="P50" i="3"/>
  <c r="D50" i="2" s="1"/>
  <c r="P51" i="3"/>
  <c r="D51" i="2" s="1"/>
  <c r="P26" i="3"/>
  <c r="D26" i="2" s="1"/>
  <c r="P10" i="3"/>
  <c r="D10" i="2" s="1"/>
  <c r="P13" i="3"/>
  <c r="D13" i="2" s="1"/>
  <c r="P14" i="3"/>
  <c r="D14" i="2" s="1"/>
  <c r="P15" i="3"/>
  <c r="D15" i="2" s="1"/>
  <c r="P23" i="3"/>
  <c r="D23" i="2" s="1"/>
  <c r="AN46" i="5"/>
  <c r="AK46" i="5"/>
  <c r="AH46" i="5"/>
  <c r="AE46" i="5"/>
  <c r="AB46" i="5"/>
  <c r="Y46" i="5"/>
  <c r="V46" i="5"/>
  <c r="S46" i="5"/>
  <c r="P46" i="5"/>
  <c r="M46" i="5"/>
  <c r="J46" i="5"/>
  <c r="G46" i="5"/>
  <c r="AN45" i="5"/>
  <c r="AK45" i="5"/>
  <c r="AH45" i="5"/>
  <c r="AE45" i="5"/>
  <c r="AB45" i="5"/>
  <c r="Y45" i="5"/>
  <c r="V45" i="5"/>
  <c r="S45" i="5"/>
  <c r="P45" i="5"/>
  <c r="M45" i="5"/>
  <c r="J45" i="5"/>
  <c r="G45" i="5"/>
  <c r="AO45" i="5" s="1"/>
  <c r="AN44" i="5"/>
  <c r="AK44" i="5"/>
  <c r="AH44" i="5"/>
  <c r="AE44" i="5"/>
  <c r="AB44" i="5"/>
  <c r="Y44" i="5"/>
  <c r="V44" i="5"/>
  <c r="S44" i="5"/>
  <c r="P44" i="5"/>
  <c r="M44" i="5"/>
  <c r="J44" i="5"/>
  <c r="G44" i="5"/>
  <c r="AO44" i="5" s="1"/>
  <c r="AN43" i="5"/>
  <c r="AK43" i="5"/>
  <c r="AH43" i="5"/>
  <c r="AE43" i="5"/>
  <c r="AB43" i="5"/>
  <c r="Y43" i="5"/>
  <c r="V43" i="5"/>
  <c r="S43" i="5"/>
  <c r="P43" i="5"/>
  <c r="M43" i="5"/>
  <c r="J43" i="5"/>
  <c r="G43" i="5"/>
  <c r="AO43" i="5" s="1"/>
  <c r="AN42" i="5"/>
  <c r="AN47" i="5" s="1"/>
  <c r="AK42" i="5"/>
  <c r="AK47" i="5" s="1"/>
  <c r="AH42" i="5"/>
  <c r="AH47" i="5" s="1"/>
  <c r="AE42" i="5"/>
  <c r="AE47" i="5" s="1"/>
  <c r="AB42" i="5"/>
  <c r="Y42" i="5"/>
  <c r="Y47" i="5" s="1"/>
  <c r="V42" i="5"/>
  <c r="V47" i="5" s="1"/>
  <c r="S42" i="5"/>
  <c r="P42" i="5"/>
  <c r="P47" i="5" s="1"/>
  <c r="M42" i="5"/>
  <c r="M47" i="5" s="1"/>
  <c r="J42" i="5"/>
  <c r="J47" i="5" s="1"/>
  <c r="G42" i="5"/>
  <c r="G47" i="5" s="1"/>
  <c r="AN40" i="5"/>
  <c r="AK40" i="5"/>
  <c r="AH40" i="5"/>
  <c r="AE40" i="5"/>
  <c r="AB40" i="5"/>
  <c r="Y40" i="5"/>
  <c r="V40" i="5"/>
  <c r="S40" i="5"/>
  <c r="P40" i="5"/>
  <c r="M40" i="5"/>
  <c r="J40" i="5"/>
  <c r="G40" i="5"/>
  <c r="AN39" i="5"/>
  <c r="AK39" i="5"/>
  <c r="AH39" i="5"/>
  <c r="AE39" i="5"/>
  <c r="AB39" i="5"/>
  <c r="Y39" i="5"/>
  <c r="V39" i="5"/>
  <c r="S39" i="5"/>
  <c r="P39" i="5"/>
  <c r="M39" i="5"/>
  <c r="J39" i="5"/>
  <c r="G39" i="5"/>
  <c r="AO39" i="5" s="1"/>
  <c r="AN38" i="5"/>
  <c r="AK38" i="5"/>
  <c r="AH38" i="5"/>
  <c r="AE38" i="5"/>
  <c r="AB38" i="5"/>
  <c r="Y38" i="5"/>
  <c r="V38" i="5"/>
  <c r="S38" i="5"/>
  <c r="P38" i="5"/>
  <c r="M38" i="5"/>
  <c r="J38" i="5"/>
  <c r="G38" i="5"/>
  <c r="AN37" i="5"/>
  <c r="AK37" i="5"/>
  <c r="AH37" i="5"/>
  <c r="AE37" i="5"/>
  <c r="AB37" i="5"/>
  <c r="Y37" i="5"/>
  <c r="V37" i="5"/>
  <c r="S37" i="5"/>
  <c r="P37" i="5"/>
  <c r="M37" i="5"/>
  <c r="J37" i="5"/>
  <c r="G37" i="5"/>
  <c r="AO37" i="5" s="1"/>
  <c r="AN36" i="5"/>
  <c r="AK36" i="5"/>
  <c r="AH36" i="5"/>
  <c r="AE36" i="5"/>
  <c r="AB36" i="5"/>
  <c r="Y36" i="5"/>
  <c r="V36" i="5"/>
  <c r="S36" i="5"/>
  <c r="P36" i="5"/>
  <c r="M36" i="5"/>
  <c r="J36" i="5"/>
  <c r="G36" i="5"/>
  <c r="AO36" i="5" s="1"/>
  <c r="AN35" i="5"/>
  <c r="AK35" i="5"/>
  <c r="AH35" i="5"/>
  <c r="AE35" i="5"/>
  <c r="AB35" i="5"/>
  <c r="Y35" i="5"/>
  <c r="V35" i="5"/>
  <c r="S35" i="5"/>
  <c r="P35" i="5"/>
  <c r="M35" i="5"/>
  <c r="J35" i="5"/>
  <c r="G35" i="5"/>
  <c r="AO35" i="5" s="1"/>
  <c r="AN34" i="5"/>
  <c r="AK34" i="5"/>
  <c r="AH34" i="5"/>
  <c r="AE34" i="5"/>
  <c r="AB34" i="5"/>
  <c r="Y34" i="5"/>
  <c r="V34" i="5"/>
  <c r="S34" i="5"/>
  <c r="P34" i="5"/>
  <c r="M34" i="5"/>
  <c r="J34" i="5"/>
  <c r="G34" i="5"/>
  <c r="AO34" i="5" s="1"/>
  <c r="AN33" i="5"/>
  <c r="AK33" i="5"/>
  <c r="AH33" i="5"/>
  <c r="AE33" i="5"/>
  <c r="AB33" i="5"/>
  <c r="Y33" i="5"/>
  <c r="V33" i="5"/>
  <c r="S33" i="5"/>
  <c r="P33" i="5"/>
  <c r="M33" i="5"/>
  <c r="J33" i="5"/>
  <c r="G33" i="5"/>
  <c r="AO33" i="5" s="1"/>
  <c r="AN32" i="5"/>
  <c r="AK32" i="5"/>
  <c r="AH32" i="5"/>
  <c r="AE32" i="5"/>
  <c r="AB32" i="5"/>
  <c r="Y32" i="5"/>
  <c r="V32" i="5"/>
  <c r="S32" i="5"/>
  <c r="P32" i="5"/>
  <c r="M32" i="5"/>
  <c r="J32" i="5"/>
  <c r="G32" i="5"/>
  <c r="AN31" i="5"/>
  <c r="AN41" i="5" s="1"/>
  <c r="AN48" i="5" s="1"/>
  <c r="O89" i="3" s="1"/>
  <c r="O88" i="3" s="1"/>
  <c r="O92" i="3" s="1"/>
  <c r="AK31" i="5"/>
  <c r="AK41" i="5" s="1"/>
  <c r="AK48" i="5" s="1"/>
  <c r="N89" i="3" s="1"/>
  <c r="N88" i="3" s="1"/>
  <c r="N92" i="3" s="1"/>
  <c r="AH31" i="5"/>
  <c r="AH41" i="5" s="1"/>
  <c r="AH48" i="5" s="1"/>
  <c r="M89" i="3" s="1"/>
  <c r="AE31" i="5"/>
  <c r="AE41" i="5" s="1"/>
  <c r="AE48" i="5" s="1"/>
  <c r="L89" i="3" s="1"/>
  <c r="L88" i="3" s="1"/>
  <c r="L92" i="3" s="1"/>
  <c r="AB31" i="5"/>
  <c r="Y31" i="5"/>
  <c r="Y41" i="5" s="1"/>
  <c r="Y48" i="5" s="1"/>
  <c r="J89" i="3" s="1"/>
  <c r="V31" i="5"/>
  <c r="V41" i="5" s="1"/>
  <c r="V48" i="5" s="1"/>
  <c r="I89" i="3" s="1"/>
  <c r="I88" i="3" s="1"/>
  <c r="I92" i="3" s="1"/>
  <c r="S31" i="5"/>
  <c r="S41" i="5" s="1"/>
  <c r="P31" i="5"/>
  <c r="P41" i="5" s="1"/>
  <c r="P48" i="5" s="1"/>
  <c r="G89" i="3" s="1"/>
  <c r="M31" i="5"/>
  <c r="M41" i="5" s="1"/>
  <c r="M48" i="5" s="1"/>
  <c r="F89" i="3" s="1"/>
  <c r="F88" i="3" s="1"/>
  <c r="F92" i="3" s="1"/>
  <c r="J31" i="5"/>
  <c r="J41" i="5" s="1"/>
  <c r="J48" i="5" s="1"/>
  <c r="E89" i="3" s="1"/>
  <c r="E88" i="3" s="1"/>
  <c r="E92" i="3" s="1"/>
  <c r="G31" i="5"/>
  <c r="AO31" i="5" s="1"/>
  <c r="G22" i="5"/>
  <c r="J22" i="5"/>
  <c r="M22" i="5"/>
  <c r="P22" i="5"/>
  <c r="S22" i="5"/>
  <c r="V22" i="5"/>
  <c r="Y22" i="5"/>
  <c r="AB22" i="5"/>
  <c r="AE22" i="5"/>
  <c r="AH22" i="5"/>
  <c r="AK22" i="5"/>
  <c r="AN22" i="5"/>
  <c r="G12" i="5"/>
  <c r="J12" i="5"/>
  <c r="M12" i="5"/>
  <c r="P12" i="5"/>
  <c r="S12" i="5"/>
  <c r="V12" i="5"/>
  <c r="Y12" i="5"/>
  <c r="AB12" i="5"/>
  <c r="AE12" i="5"/>
  <c r="AH12" i="5"/>
  <c r="AK12" i="5"/>
  <c r="AN12" i="5"/>
  <c r="G13" i="5"/>
  <c r="J13" i="5"/>
  <c r="M13" i="5"/>
  <c r="P13" i="5"/>
  <c r="S13" i="5"/>
  <c r="V13" i="5"/>
  <c r="Y13" i="5"/>
  <c r="AB13" i="5"/>
  <c r="AE13" i="5"/>
  <c r="AH13" i="5"/>
  <c r="AK13" i="5"/>
  <c r="AN13" i="5"/>
  <c r="G14" i="5"/>
  <c r="J14" i="5"/>
  <c r="M14" i="5"/>
  <c r="P14" i="5"/>
  <c r="S14" i="5"/>
  <c r="V14" i="5"/>
  <c r="Y14" i="5"/>
  <c r="AB14" i="5"/>
  <c r="AE14" i="5"/>
  <c r="AH14" i="5"/>
  <c r="AK14" i="5"/>
  <c r="AN14" i="5"/>
  <c r="G15" i="5"/>
  <c r="J15" i="5"/>
  <c r="M15" i="5"/>
  <c r="P15" i="5"/>
  <c r="S15" i="5"/>
  <c r="V15" i="5"/>
  <c r="Y15" i="5"/>
  <c r="AB15" i="5"/>
  <c r="AE15" i="5"/>
  <c r="AH15" i="5"/>
  <c r="AK15" i="5"/>
  <c r="AN15" i="5"/>
  <c r="G16" i="5"/>
  <c r="J16" i="5"/>
  <c r="M16" i="5"/>
  <c r="P16" i="5"/>
  <c r="S16" i="5"/>
  <c r="V16" i="5"/>
  <c r="Y16" i="5"/>
  <c r="AB16" i="5"/>
  <c r="AE16" i="5"/>
  <c r="AH16" i="5"/>
  <c r="AK16" i="5"/>
  <c r="AN16" i="5"/>
  <c r="G17" i="5"/>
  <c r="J17" i="5"/>
  <c r="M17" i="5"/>
  <c r="P17" i="5"/>
  <c r="S17" i="5"/>
  <c r="V17" i="5"/>
  <c r="Y17" i="5"/>
  <c r="AB17" i="5"/>
  <c r="AE17" i="5"/>
  <c r="AH17" i="5"/>
  <c r="AK17" i="5"/>
  <c r="AN17" i="5"/>
  <c r="L129" i="9"/>
  <c r="Q129" i="9" s="1"/>
  <c r="V129" i="9" s="1"/>
  <c r="AA129" i="9" s="1"/>
  <c r="AF129" i="9" s="1"/>
  <c r="AK129" i="9" s="1"/>
  <c r="L128" i="9"/>
  <c r="Q128" i="9" s="1"/>
  <c r="L127" i="9"/>
  <c r="Q127" i="9" s="1"/>
  <c r="V127" i="9" s="1"/>
  <c r="AA127" i="9" s="1"/>
  <c r="L126" i="9"/>
  <c r="Q126" i="9" s="1"/>
  <c r="L123" i="9"/>
  <c r="Q123" i="9" s="1"/>
  <c r="V123" i="9" s="1"/>
  <c r="AA123" i="9" s="1"/>
  <c r="AF123" i="9" s="1"/>
  <c r="AK123" i="9" s="1"/>
  <c r="AP123" i="9" s="1"/>
  <c r="AU123" i="9" s="1"/>
  <c r="AZ123" i="9" s="1"/>
  <c r="BE123" i="9" s="1"/>
  <c r="BJ123" i="9" s="1"/>
  <c r="BM123" i="9" s="1"/>
  <c r="L122" i="9"/>
  <c r="Q122" i="9" s="1"/>
  <c r="V122" i="9" s="1"/>
  <c r="AA122" i="9" s="1"/>
  <c r="AF122" i="9" s="1"/>
  <c r="AK122" i="9" s="1"/>
  <c r="AP122" i="9" s="1"/>
  <c r="AU122" i="9" s="1"/>
  <c r="AZ122" i="9" s="1"/>
  <c r="BE122" i="9" s="1"/>
  <c r="BJ122" i="9" s="1"/>
  <c r="L121" i="9"/>
  <c r="Q121" i="9" s="1"/>
  <c r="V121" i="9" s="1"/>
  <c r="AA121" i="9" s="1"/>
  <c r="AF121" i="9" s="1"/>
  <c r="AK121" i="9" s="1"/>
  <c r="AP121" i="9" s="1"/>
  <c r="AU121" i="9" s="1"/>
  <c r="AZ121" i="9" s="1"/>
  <c r="BE121" i="9" s="1"/>
  <c r="BJ121" i="9" s="1"/>
  <c r="L120" i="9"/>
  <c r="Q120" i="9" s="1"/>
  <c r="L49" i="9"/>
  <c r="Q49" i="9" s="1"/>
  <c r="V49" i="9" s="1"/>
  <c r="AA49" i="9" s="1"/>
  <c r="AF49" i="9" s="1"/>
  <c r="AK49" i="9" s="1"/>
  <c r="AP49" i="9" s="1"/>
  <c r="AU49" i="9" s="1"/>
  <c r="AZ49" i="9" s="1"/>
  <c r="BE49" i="9" s="1"/>
  <c r="BJ49" i="9" s="1"/>
  <c r="L48" i="9"/>
  <c r="Q48" i="9" s="1"/>
  <c r="V48" i="9" s="1"/>
  <c r="AA48" i="9" s="1"/>
  <c r="AF48" i="9" s="1"/>
  <c r="AK48" i="9" s="1"/>
  <c r="AP48" i="9" s="1"/>
  <c r="AU48" i="9" s="1"/>
  <c r="AZ48" i="9" s="1"/>
  <c r="BE48" i="9" s="1"/>
  <c r="BJ48" i="9" s="1"/>
  <c r="L47" i="9"/>
  <c r="Q47" i="9" s="1"/>
  <c r="V47" i="9" s="1"/>
  <c r="AA47" i="9" s="1"/>
  <c r="AF47" i="9" s="1"/>
  <c r="AK47" i="9" s="1"/>
  <c r="L46" i="9"/>
  <c r="Q46" i="9" s="1"/>
  <c r="L37" i="9"/>
  <c r="Q37" i="9" s="1"/>
  <c r="V37" i="9" s="1"/>
  <c r="AA37" i="9" s="1"/>
  <c r="AF37" i="9" s="1"/>
  <c r="AK37" i="9" s="1"/>
  <c r="AP37" i="9" s="1"/>
  <c r="AU37" i="9" s="1"/>
  <c r="AZ37" i="9" s="1"/>
  <c r="BE37" i="9" s="1"/>
  <c r="BJ37" i="9" s="1"/>
  <c r="L36" i="9"/>
  <c r="Q36" i="9" s="1"/>
  <c r="L35" i="9"/>
  <c r="Q35" i="9" s="1"/>
  <c r="V35" i="9" s="1"/>
  <c r="AA35" i="9" s="1"/>
  <c r="AF35" i="9" s="1"/>
  <c r="AK35" i="9" s="1"/>
  <c r="AP35" i="9" s="1"/>
  <c r="AU35" i="9" s="1"/>
  <c r="AZ35" i="9" s="1"/>
  <c r="BE35" i="9" s="1"/>
  <c r="BJ35" i="9" s="1"/>
  <c r="L34" i="9"/>
  <c r="Q34" i="9" s="1"/>
  <c r="V34" i="9" s="1"/>
  <c r="L25" i="9"/>
  <c r="Q25" i="9" s="1"/>
  <c r="V25" i="9" s="1"/>
  <c r="AA25" i="9" s="1"/>
  <c r="AF25" i="9" s="1"/>
  <c r="AK25" i="9" s="1"/>
  <c r="AP25" i="9" s="1"/>
  <c r="AU25" i="9" s="1"/>
  <c r="AZ25" i="9" s="1"/>
  <c r="BE25" i="9" s="1"/>
  <c r="BJ25" i="9" s="1"/>
  <c r="L24" i="9"/>
  <c r="Q24" i="9" s="1"/>
  <c r="V24" i="9" s="1"/>
  <c r="AA24" i="9" s="1"/>
  <c r="AF24" i="9" s="1"/>
  <c r="AK24" i="9" s="1"/>
  <c r="AP24" i="9" s="1"/>
  <c r="AU24" i="9" s="1"/>
  <c r="AZ24" i="9" s="1"/>
  <c r="BE24" i="9" s="1"/>
  <c r="BJ24" i="9" s="1"/>
  <c r="L23" i="9"/>
  <c r="Q23" i="9" s="1"/>
  <c r="V23" i="9" s="1"/>
  <c r="AA23" i="9" s="1"/>
  <c r="AF23" i="9" s="1"/>
  <c r="AK23" i="9" s="1"/>
  <c r="AP23" i="9" s="1"/>
  <c r="AU23" i="9" s="1"/>
  <c r="AZ23" i="9" s="1"/>
  <c r="BE23" i="9" s="1"/>
  <c r="L22" i="9"/>
  <c r="Q22" i="9" s="1"/>
  <c r="L17" i="9"/>
  <c r="L18" i="9"/>
  <c r="Q18" i="9" s="1"/>
  <c r="V18" i="9" s="1"/>
  <c r="AA18" i="9" s="1"/>
  <c r="AF18" i="9" s="1"/>
  <c r="AK18" i="9" s="1"/>
  <c r="L19" i="9"/>
  <c r="Q19" i="9" s="1"/>
  <c r="V19" i="9" s="1"/>
  <c r="AA19" i="9" s="1"/>
  <c r="AF19" i="9" s="1"/>
  <c r="AK19" i="9" s="1"/>
  <c r="AP19" i="9" s="1"/>
  <c r="AU19" i="9" s="1"/>
  <c r="AZ19" i="9" s="1"/>
  <c r="BE19" i="9" s="1"/>
  <c r="BJ19" i="9" s="1"/>
  <c r="L16" i="9"/>
  <c r="Q16" i="9" s="1"/>
  <c r="L11" i="9"/>
  <c r="Q11" i="9" s="1"/>
  <c r="V11" i="9" s="1"/>
  <c r="AA11" i="9" s="1"/>
  <c r="AF11" i="9" s="1"/>
  <c r="AK11" i="9" s="1"/>
  <c r="AP11" i="9" s="1"/>
  <c r="AU11" i="9" s="1"/>
  <c r="AZ11" i="9" s="1"/>
  <c r="BE11" i="9" s="1"/>
  <c r="BJ11" i="9" s="1"/>
  <c r="BM11" i="9" s="1"/>
  <c r="L12" i="9"/>
  <c r="Q12" i="9" s="1"/>
  <c r="V12" i="9" s="1"/>
  <c r="AA12" i="9" s="1"/>
  <c r="AF12" i="9" s="1"/>
  <c r="AK12" i="9" s="1"/>
  <c r="AP12" i="9" s="1"/>
  <c r="AU12" i="9" s="1"/>
  <c r="AZ12" i="9" s="1"/>
  <c r="BE12" i="9" s="1"/>
  <c r="BJ12" i="9" s="1"/>
  <c r="L13" i="9"/>
  <c r="Q13" i="9" s="1"/>
  <c r="V13" i="9" s="1"/>
  <c r="AA13" i="9" s="1"/>
  <c r="AF13" i="9" s="1"/>
  <c r="AK13" i="9" s="1"/>
  <c r="AP13" i="9" s="1"/>
  <c r="AU13" i="9" s="1"/>
  <c r="AZ13" i="9" s="1"/>
  <c r="BE13" i="9" s="1"/>
  <c r="BJ13" i="9" s="1"/>
  <c r="L10" i="9"/>
  <c r="Q10" i="9" s="1"/>
  <c r="L7" i="9"/>
  <c r="BM121" i="9"/>
  <c r="BM49" i="9"/>
  <c r="BM48" i="9"/>
  <c r="BM37" i="9"/>
  <c r="BM35" i="9"/>
  <c r="BM25" i="9"/>
  <c r="BM19" i="9"/>
  <c r="BM12" i="9"/>
  <c r="K127" i="9"/>
  <c r="M127" i="9" s="1"/>
  <c r="K128" i="9"/>
  <c r="M128" i="9" s="1"/>
  <c r="K129" i="9"/>
  <c r="M129" i="9" s="1"/>
  <c r="Q7" i="9" l="1"/>
  <c r="Q14" i="9"/>
  <c r="V10" i="9"/>
  <c r="V16" i="9"/>
  <c r="AP18" i="9"/>
  <c r="AU18" i="9" s="1"/>
  <c r="AZ18" i="9" s="1"/>
  <c r="BE18" i="9" s="1"/>
  <c r="BJ18" i="9" s="1"/>
  <c r="BM18" i="9" s="1"/>
  <c r="Q17" i="9"/>
  <c r="Q26" i="9"/>
  <c r="V22" i="9"/>
  <c r="BJ23" i="9"/>
  <c r="AA34" i="9"/>
  <c r="Q38" i="9"/>
  <c r="V36" i="9"/>
  <c r="Q50" i="9"/>
  <c r="V46" i="9"/>
  <c r="AP47" i="9"/>
  <c r="AU47" i="9" s="1"/>
  <c r="AZ47" i="9" s="1"/>
  <c r="BE47" i="9" s="1"/>
  <c r="BJ47" i="9" s="1"/>
  <c r="BM47" i="9" s="1"/>
  <c r="Q124" i="9"/>
  <c r="V120" i="9"/>
  <c r="Q130" i="9"/>
  <c r="V126" i="9"/>
  <c r="AF127" i="9"/>
  <c r="V128" i="9"/>
  <c r="AP129" i="9"/>
  <c r="AO17" i="5"/>
  <c r="AO16" i="5"/>
  <c r="AO15" i="5"/>
  <c r="AO14" i="5"/>
  <c r="AO13" i="5"/>
  <c r="AO12" i="5"/>
  <c r="AO22" i="5"/>
  <c r="G88" i="3"/>
  <c r="G92" i="3" s="1"/>
  <c r="J88" i="3"/>
  <c r="J92" i="3" s="1"/>
  <c r="M88" i="3"/>
  <c r="M92" i="3" s="1"/>
  <c r="O116" i="3"/>
  <c r="O114" i="3" s="1"/>
  <c r="AO32" i="5"/>
  <c r="AB41" i="5"/>
  <c r="AO38" i="5"/>
  <c r="AO40" i="5"/>
  <c r="S47" i="5"/>
  <c r="S48" i="5" s="1"/>
  <c r="H89" i="3" s="1"/>
  <c r="AB47" i="5"/>
  <c r="AO46" i="5"/>
  <c r="D46" i="2"/>
  <c r="D49" i="2"/>
  <c r="E16" i="2"/>
  <c r="D12" i="2"/>
  <c r="I54" i="2"/>
  <c r="I59" i="2" s="1"/>
  <c r="E111" i="3"/>
  <c r="P111" i="3" s="1"/>
  <c r="AO41" i="5"/>
  <c r="AB48" i="5"/>
  <c r="K89" i="3" s="1"/>
  <c r="G41" i="5"/>
  <c r="G48" i="5" s="1"/>
  <c r="D89" i="3" s="1"/>
  <c r="AO42" i="5"/>
  <c r="AO47" i="5" s="1"/>
  <c r="BM24" i="9"/>
  <c r="BM122" i="9"/>
  <c r="BM23" i="9"/>
  <c r="BM13" i="9"/>
  <c r="C33" i="4"/>
  <c r="C32" i="4"/>
  <c r="C31" i="4"/>
  <c r="C30" i="4"/>
  <c r="B30" i="4"/>
  <c r="B29" i="4"/>
  <c r="B161" i="9"/>
  <c r="B155" i="9"/>
  <c r="B149" i="9"/>
  <c r="B143" i="9"/>
  <c r="B137" i="9"/>
  <c r="P89" i="3" l="1"/>
  <c r="E30" i="2" s="1"/>
  <c r="E29" i="2" s="1"/>
  <c r="E33" i="2" s="1"/>
  <c r="G116" i="3"/>
  <c r="G114" i="3" s="1"/>
  <c r="D88" i="3"/>
  <c r="K88" i="3"/>
  <c r="K92" i="3" s="1"/>
  <c r="M116" i="3"/>
  <c r="M114" i="3" s="1"/>
  <c r="H88" i="3"/>
  <c r="H92" i="3" s="1"/>
  <c r="J116" i="3"/>
  <c r="J114" i="3" s="1"/>
  <c r="AU129" i="9"/>
  <c r="AZ129" i="9" s="1"/>
  <c r="BE129" i="9" s="1"/>
  <c r="BJ129" i="9" s="1"/>
  <c r="BM129" i="9"/>
  <c r="AA128" i="9"/>
  <c r="AK127" i="9"/>
  <c r="V130" i="9"/>
  <c r="AA126" i="9"/>
  <c r="V124" i="9"/>
  <c r="AA120" i="9"/>
  <c r="V50" i="9"/>
  <c r="AA46" i="9"/>
  <c r="AA36" i="9"/>
  <c r="AF36" i="9" s="1"/>
  <c r="AK36" i="9" s="1"/>
  <c r="AP36" i="9" s="1"/>
  <c r="AU36" i="9" s="1"/>
  <c r="AZ36" i="9" s="1"/>
  <c r="BE36" i="9" s="1"/>
  <c r="BJ36" i="9" s="1"/>
  <c r="BM36" i="9"/>
  <c r="V38" i="9"/>
  <c r="AA38" i="9"/>
  <c r="AF34" i="9"/>
  <c r="V26" i="9"/>
  <c r="AA22" i="9"/>
  <c r="V17" i="9"/>
  <c r="AA17" i="9" s="1"/>
  <c r="AF17" i="9" s="1"/>
  <c r="AK17" i="9" s="1"/>
  <c r="AP17" i="9" s="1"/>
  <c r="AU17" i="9" s="1"/>
  <c r="AZ17" i="9" s="1"/>
  <c r="BE17" i="9" s="1"/>
  <c r="BJ17" i="9" s="1"/>
  <c r="BM17" i="9"/>
  <c r="Q20" i="9"/>
  <c r="AA16" i="9"/>
  <c r="V20" i="9"/>
  <c r="V14" i="9"/>
  <c r="AA10" i="9"/>
  <c r="Q8" i="9"/>
  <c r="V7" i="9"/>
  <c r="E112" i="3"/>
  <c r="AA7" i="9" l="1"/>
  <c r="V8" i="9"/>
  <c r="AA14" i="9"/>
  <c r="AF10" i="9"/>
  <c r="AA20" i="9"/>
  <c r="AF16" i="9"/>
  <c r="AF22" i="9"/>
  <c r="AA26" i="9"/>
  <c r="AF38" i="9"/>
  <c r="AK34" i="9"/>
  <c r="AA50" i="9"/>
  <c r="AF46" i="9"/>
  <c r="AA124" i="9"/>
  <c r="AF120" i="9"/>
  <c r="AF126" i="9"/>
  <c r="AA130" i="9"/>
  <c r="AP127" i="9"/>
  <c r="AF128" i="9"/>
  <c r="D92" i="3"/>
  <c r="P92" i="3" s="1"/>
  <c r="P88" i="3"/>
  <c r="P112" i="3"/>
  <c r="AK128" i="9" l="1"/>
  <c r="AU127" i="9"/>
  <c r="AK126" i="9"/>
  <c r="AF130" i="9"/>
  <c r="AF124" i="9"/>
  <c r="AK120" i="9"/>
  <c r="AF50" i="9"/>
  <c r="AK46" i="9"/>
  <c r="AK38" i="9"/>
  <c r="AP34" i="9"/>
  <c r="AF26" i="9"/>
  <c r="AK22" i="9"/>
  <c r="AF20" i="9"/>
  <c r="AK16" i="9"/>
  <c r="AF14" i="9"/>
  <c r="AK10" i="9"/>
  <c r="AA8" i="9"/>
  <c r="AF7" i="9"/>
  <c r="AN24" i="5"/>
  <c r="AN23" i="5"/>
  <c r="AN21" i="5"/>
  <c r="AN20" i="5"/>
  <c r="AN18" i="5"/>
  <c r="AN11" i="5"/>
  <c r="AN10" i="5"/>
  <c r="AN9" i="5"/>
  <c r="AK24" i="5"/>
  <c r="AK23" i="5"/>
  <c r="AK21" i="5"/>
  <c r="AK20" i="5"/>
  <c r="AK18" i="5"/>
  <c r="AK11" i="5"/>
  <c r="AK10" i="5"/>
  <c r="AK9" i="5"/>
  <c r="AH24" i="5"/>
  <c r="AH23" i="5"/>
  <c r="AH21" i="5"/>
  <c r="AH20" i="5"/>
  <c r="AH18" i="5"/>
  <c r="AH11" i="5"/>
  <c r="AH10" i="5"/>
  <c r="AH9" i="5"/>
  <c r="AE24" i="5"/>
  <c r="AE23" i="5"/>
  <c r="AE21" i="5"/>
  <c r="AE20" i="5"/>
  <c r="AE18" i="5"/>
  <c r="AE11" i="5"/>
  <c r="AE10" i="5"/>
  <c r="AE9" i="5"/>
  <c r="AB24" i="5"/>
  <c r="AB23" i="5"/>
  <c r="AB21" i="5"/>
  <c r="AB20" i="5"/>
  <c r="AB18" i="5"/>
  <c r="AB11" i="5"/>
  <c r="AB10" i="5"/>
  <c r="AB9" i="5"/>
  <c r="Y24" i="5"/>
  <c r="Y23" i="5"/>
  <c r="Y21" i="5"/>
  <c r="Y20" i="5"/>
  <c r="Y18" i="5"/>
  <c r="Y11" i="5"/>
  <c r="Y10" i="5"/>
  <c r="Y9" i="5"/>
  <c r="V24" i="5"/>
  <c r="V23" i="5"/>
  <c r="V21" i="5"/>
  <c r="V20" i="5"/>
  <c r="V18" i="5"/>
  <c r="V11" i="5"/>
  <c r="V10" i="5"/>
  <c r="V9" i="5"/>
  <c r="S24" i="5"/>
  <c r="S23" i="5"/>
  <c r="S21" i="5"/>
  <c r="S20" i="5"/>
  <c r="S18" i="5"/>
  <c r="S11" i="5"/>
  <c r="S10" i="5"/>
  <c r="S9" i="5"/>
  <c r="P24" i="5"/>
  <c r="P23" i="5"/>
  <c r="P21" i="5"/>
  <c r="P20" i="5"/>
  <c r="P18" i="5"/>
  <c r="P11" i="5"/>
  <c r="P10" i="5"/>
  <c r="P9" i="5"/>
  <c r="M24" i="5"/>
  <c r="M23" i="5"/>
  <c r="M21" i="5"/>
  <c r="M20" i="5"/>
  <c r="M18" i="5"/>
  <c r="M11" i="5"/>
  <c r="M10" i="5"/>
  <c r="M9" i="5"/>
  <c r="J24" i="5"/>
  <c r="J23" i="5"/>
  <c r="J21" i="5"/>
  <c r="J20" i="5"/>
  <c r="J18" i="5"/>
  <c r="J11" i="5"/>
  <c r="J10" i="5"/>
  <c r="J9" i="5"/>
  <c r="G21" i="5"/>
  <c r="AO21" i="5" s="1"/>
  <c r="G23" i="5"/>
  <c r="AO23" i="5" s="1"/>
  <c r="G24" i="5"/>
  <c r="AO24" i="5" s="1"/>
  <c r="G10" i="5"/>
  <c r="AO10" i="5" s="1"/>
  <c r="G11" i="5"/>
  <c r="AO11" i="5" s="1"/>
  <c r="G18" i="5"/>
  <c r="AO18" i="5" s="1"/>
  <c r="G20" i="5"/>
  <c r="AO20" i="5" s="1"/>
  <c r="G9" i="5"/>
  <c r="AO9" i="5" s="1"/>
  <c r="AF8" i="9" l="1"/>
  <c r="AK7" i="9"/>
  <c r="AP10" i="9"/>
  <c r="AK14" i="9"/>
  <c r="AP16" i="9"/>
  <c r="AK20" i="9"/>
  <c r="AK26" i="9"/>
  <c r="AP22" i="9"/>
  <c r="AP38" i="9"/>
  <c r="AU34" i="9"/>
  <c r="AP46" i="9"/>
  <c r="AK50" i="9"/>
  <c r="AK124" i="9"/>
  <c r="AP120" i="9"/>
  <c r="AK130" i="9"/>
  <c r="AP126" i="9"/>
  <c r="AZ127" i="9"/>
  <c r="BE127" i="9" s="1"/>
  <c r="AP128" i="9"/>
  <c r="Y19" i="5"/>
  <c r="AB19" i="5"/>
  <c r="AE19" i="5"/>
  <c r="AH19" i="5"/>
  <c r="AK19" i="5"/>
  <c r="AN19" i="5"/>
  <c r="P25" i="5"/>
  <c r="J19" i="5"/>
  <c r="Y25" i="5"/>
  <c r="J25" i="5"/>
  <c r="M25" i="5"/>
  <c r="P19" i="5"/>
  <c r="S19" i="5"/>
  <c r="V19" i="5"/>
  <c r="AB25" i="5"/>
  <c r="AE25" i="5"/>
  <c r="AH25" i="5"/>
  <c r="M19" i="5"/>
  <c r="AN25" i="5"/>
  <c r="S25" i="5"/>
  <c r="V25" i="5"/>
  <c r="AK25" i="5"/>
  <c r="L130" i="9"/>
  <c r="L124" i="9"/>
  <c r="G124" i="9"/>
  <c r="L50" i="9"/>
  <c r="G50" i="9"/>
  <c r="L38" i="9"/>
  <c r="G38" i="9"/>
  <c r="L26" i="9"/>
  <c r="G26" i="9"/>
  <c r="L20" i="9"/>
  <c r="G20" i="9"/>
  <c r="G8" i="9"/>
  <c r="L8" i="9"/>
  <c r="G14" i="9"/>
  <c r="L14" i="9"/>
  <c r="AU128" i="9" l="1"/>
  <c r="BJ127" i="9"/>
  <c r="BM127" i="9" s="1"/>
  <c r="AU126" i="9"/>
  <c r="AP130" i="9"/>
  <c r="AP124" i="9"/>
  <c r="AU120" i="9"/>
  <c r="AU46" i="9"/>
  <c r="AP50" i="9"/>
  <c r="AU38" i="9"/>
  <c r="AZ34" i="9"/>
  <c r="AP26" i="9"/>
  <c r="AU22" i="9"/>
  <c r="AU16" i="9"/>
  <c r="AP20" i="9"/>
  <c r="AU10" i="9"/>
  <c r="AP14" i="9"/>
  <c r="AP7" i="9"/>
  <c r="AK8" i="9"/>
  <c r="AB26" i="5"/>
  <c r="K30" i="3" s="1"/>
  <c r="AE26" i="5"/>
  <c r="L30" i="3" s="1"/>
  <c r="Y26" i="5"/>
  <c r="J30" i="3" s="1"/>
  <c r="J26" i="5"/>
  <c r="E30" i="3" s="1"/>
  <c r="AK26" i="5"/>
  <c r="N30" i="3" s="1"/>
  <c r="P26" i="5"/>
  <c r="G30" i="3" s="1"/>
  <c r="AH26" i="5"/>
  <c r="M30" i="3" s="1"/>
  <c r="AN26" i="5"/>
  <c r="O30" i="3" s="1"/>
  <c r="AO25" i="5"/>
  <c r="M26" i="5"/>
  <c r="F30" i="3" s="1"/>
  <c r="AO19" i="5"/>
  <c r="S26" i="5"/>
  <c r="H30" i="3" s="1"/>
  <c r="V26" i="5"/>
  <c r="I30" i="3" s="1"/>
  <c r="G4" i="10"/>
  <c r="G5" i="10"/>
  <c r="G6" i="10"/>
  <c r="G3" i="10"/>
  <c r="G7" i="10" s="1"/>
  <c r="AU7" i="9" l="1"/>
  <c r="AP8" i="9"/>
  <c r="AZ10" i="9"/>
  <c r="AU14" i="9"/>
  <c r="AU20" i="9"/>
  <c r="AZ16" i="9"/>
  <c r="AZ22" i="9"/>
  <c r="AU26" i="9"/>
  <c r="AZ38" i="9"/>
  <c r="BE34" i="9"/>
  <c r="AU50" i="9"/>
  <c r="AZ46" i="9"/>
  <c r="AU124" i="9"/>
  <c r="AZ120" i="9"/>
  <c r="AZ126" i="9"/>
  <c r="AU130" i="9"/>
  <c r="AZ128" i="9"/>
  <c r="D116" i="3"/>
  <c r="BE128" i="9" l="1"/>
  <c r="BE126" i="9"/>
  <c r="AZ130" i="9"/>
  <c r="AZ124" i="9"/>
  <c r="BE120" i="9"/>
  <c r="AZ50" i="9"/>
  <c r="BE46" i="9"/>
  <c r="BE38" i="9"/>
  <c r="BJ34" i="9"/>
  <c r="AZ26" i="9"/>
  <c r="BE22" i="9"/>
  <c r="BE16" i="9"/>
  <c r="AZ20" i="9"/>
  <c r="AZ14" i="9"/>
  <c r="BE10" i="9"/>
  <c r="AU8" i="9"/>
  <c r="AZ7" i="9"/>
  <c r="D114" i="3"/>
  <c r="P114" i="3" s="1"/>
  <c r="P116" i="3"/>
  <c r="E57" i="2" s="1"/>
  <c r="E55" i="2" s="1"/>
  <c r="B121" i="9"/>
  <c r="B122" i="9"/>
  <c r="B123" i="9"/>
  <c r="B120" i="9"/>
  <c r="H5" i="10"/>
  <c r="H6" i="10"/>
  <c r="F7" i="10"/>
  <c r="I6" i="10" l="1"/>
  <c r="J123" i="9" s="1"/>
  <c r="E123" i="9"/>
  <c r="I5" i="10"/>
  <c r="E122" i="9"/>
  <c r="BE7" i="9"/>
  <c r="AZ8" i="9"/>
  <c r="BE14" i="9"/>
  <c r="BJ10" i="9"/>
  <c r="BE20" i="9"/>
  <c r="BJ16" i="9"/>
  <c r="BJ22" i="9"/>
  <c r="BE26" i="9"/>
  <c r="BJ38" i="9"/>
  <c r="BM34" i="9"/>
  <c r="BE50" i="9"/>
  <c r="BJ46" i="9"/>
  <c r="BJ50" i="9" s="1"/>
  <c r="BM46" i="9"/>
  <c r="BE124" i="9"/>
  <c r="BJ120" i="9"/>
  <c r="BJ124" i="9" s="1"/>
  <c r="BM120" i="9"/>
  <c r="BM124" i="9" s="1"/>
  <c r="BJ126" i="9"/>
  <c r="BE130" i="9"/>
  <c r="BM126" i="9"/>
  <c r="BJ128" i="9"/>
  <c r="BM128" i="9"/>
  <c r="J6" i="10"/>
  <c r="H4" i="10"/>
  <c r="E121" i="9" s="1"/>
  <c r="K6" i="10" l="1"/>
  <c r="T123" i="9" s="1"/>
  <c r="O123" i="9"/>
  <c r="BJ130" i="9"/>
  <c r="BM50" i="9"/>
  <c r="BM38" i="9"/>
  <c r="BJ26" i="9"/>
  <c r="BM22" i="9"/>
  <c r="BJ20" i="9"/>
  <c r="BM16" i="9"/>
  <c r="BJ14" i="9"/>
  <c r="BM10" i="9"/>
  <c r="BE8" i="9"/>
  <c r="BJ7" i="9"/>
  <c r="BJ8" i="9" s="1"/>
  <c r="BM7" i="9"/>
  <c r="BM8" i="9" s="1"/>
  <c r="E8" i="4" s="1"/>
  <c r="J5" i="10"/>
  <c r="J122" i="9"/>
  <c r="L6" i="10"/>
  <c r="I4" i="10"/>
  <c r="H3" i="10"/>
  <c r="E120" i="9" s="1"/>
  <c r="J4" i="10" l="1"/>
  <c r="O121" i="9" s="1"/>
  <c r="J121" i="9"/>
  <c r="M6" i="10"/>
  <c r="AD123" i="9" s="1"/>
  <c r="Y123" i="9"/>
  <c r="O122" i="9"/>
  <c r="K5" i="10"/>
  <c r="BM14" i="9"/>
  <c r="E9" i="4" s="1"/>
  <c r="BM20" i="9"/>
  <c r="E10" i="4" s="1"/>
  <c r="BM26" i="9"/>
  <c r="E11" i="4" s="1"/>
  <c r="N6" i="10"/>
  <c r="K4" i="10"/>
  <c r="T121" i="9" s="1"/>
  <c r="H7" i="10"/>
  <c r="I3" i="10"/>
  <c r="O6" i="10" l="1"/>
  <c r="AN123" i="9" s="1"/>
  <c r="AI123" i="9"/>
  <c r="L5" i="10"/>
  <c r="T122" i="9"/>
  <c r="M5" i="10"/>
  <c r="AD122" i="9" s="1"/>
  <c r="J3" i="10"/>
  <c r="O120" i="9" s="1"/>
  <c r="J120" i="9"/>
  <c r="L4" i="10"/>
  <c r="I7" i="10"/>
  <c r="K3" i="10"/>
  <c r="P6" i="10"/>
  <c r="AS123" i="9" s="1"/>
  <c r="M4" i="10" l="1"/>
  <c r="Y121" i="9"/>
  <c r="Y122" i="9"/>
  <c r="N5" i="10"/>
  <c r="J7" i="10"/>
  <c r="K7" i="10"/>
  <c r="T120" i="9"/>
  <c r="L3" i="10"/>
  <c r="Q6" i="10"/>
  <c r="R6" i="10" l="1"/>
  <c r="BC123" i="9" s="1"/>
  <c r="AX123" i="9"/>
  <c r="AI122" i="9"/>
  <c r="O5" i="10"/>
  <c r="N4" i="10"/>
  <c r="AD121" i="9"/>
  <c r="M3" i="10"/>
  <c r="AD120" i="9" s="1"/>
  <c r="Y120" i="9"/>
  <c r="L7" i="10"/>
  <c r="S6" i="10"/>
  <c r="BH123" i="9" s="1"/>
  <c r="AI121" i="9" l="1"/>
  <c r="O4" i="10"/>
  <c r="AN122" i="9"/>
  <c r="P5" i="10"/>
  <c r="N3" i="10"/>
  <c r="N7" i="10" s="1"/>
  <c r="M7" i="10"/>
  <c r="O3" i="10"/>
  <c r="T6" i="10"/>
  <c r="U6" i="10" s="1"/>
  <c r="AS122" i="9" l="1"/>
  <c r="Q5" i="10"/>
  <c r="P4" i="10"/>
  <c r="AN121" i="9"/>
  <c r="Q4" i="10"/>
  <c r="AI120" i="9"/>
  <c r="O7" i="10"/>
  <c r="AN120" i="9"/>
  <c r="P3" i="10"/>
  <c r="V6" i="10"/>
  <c r="W6" i="10" s="1"/>
  <c r="X6" i="10" s="1"/>
  <c r="Y6" i="10" s="1"/>
  <c r="Z6" i="10" s="1"/>
  <c r="AA6" i="10" s="1"/>
  <c r="AB6" i="10" s="1"/>
  <c r="AC6" i="10" s="1"/>
  <c r="AD6" i="10" s="1"/>
  <c r="AE6" i="10" s="1"/>
  <c r="AF6" i="10" s="1"/>
  <c r="AG6" i="10" s="1"/>
  <c r="AH6" i="10" s="1"/>
  <c r="AI6" i="10" s="1"/>
  <c r="AJ6" i="10" s="1"/>
  <c r="AK6" i="10" s="1"/>
  <c r="AL6" i="10" s="1"/>
  <c r="AM6" i="10" s="1"/>
  <c r="AN6" i="10" s="1"/>
  <c r="AO6" i="10" s="1"/>
  <c r="AP6" i="10" s="1"/>
  <c r="AQ6" i="10" s="1"/>
  <c r="AR6" i="10" s="1"/>
  <c r="AS6" i="10" s="1"/>
  <c r="AT6" i="10" s="1"/>
  <c r="AU6" i="10" s="1"/>
  <c r="AV6" i="10" s="1"/>
  <c r="AW6" i="10" s="1"/>
  <c r="AX6" i="10" s="1"/>
  <c r="AY6" i="10" s="1"/>
  <c r="AZ6" i="10" s="1"/>
  <c r="BA6" i="10" s="1"/>
  <c r="BB6" i="10" s="1"/>
  <c r="BC6" i="10" s="1"/>
  <c r="BD6" i="10" s="1"/>
  <c r="BE6" i="10" s="1"/>
  <c r="BF6" i="10" s="1"/>
  <c r="BG6" i="10" s="1"/>
  <c r="BH6" i="10" s="1"/>
  <c r="BI6" i="10" s="1"/>
  <c r="BJ6" i="10" s="1"/>
  <c r="BK6" i="10" s="1"/>
  <c r="BL6" i="10" s="1"/>
  <c r="BM6" i="10" s="1"/>
  <c r="BN6" i="10" s="1"/>
  <c r="BO6" i="10" s="1"/>
  <c r="BP6" i="10" s="1"/>
  <c r="BQ6" i="10" s="1"/>
  <c r="BR6" i="10" s="1"/>
  <c r="BS6" i="10" s="1"/>
  <c r="BT6" i="10" s="1"/>
  <c r="BU6" i="10" s="1"/>
  <c r="BV6" i="10" s="1"/>
  <c r="BW6" i="10" s="1"/>
  <c r="BX6" i="10" s="1"/>
  <c r="BY6" i="10" s="1"/>
  <c r="BZ6" i="10" s="1"/>
  <c r="CA6" i="10" s="1"/>
  <c r="CB6" i="10" s="1"/>
  <c r="CC6" i="10" s="1"/>
  <c r="CD6" i="10" s="1"/>
  <c r="CE6" i="10" s="1"/>
  <c r="CF6" i="10" s="1"/>
  <c r="CG6" i="10" s="1"/>
  <c r="CH6" i="10" s="1"/>
  <c r="CI6" i="10" s="1"/>
  <c r="CJ6" i="10" s="1"/>
  <c r="CK6" i="10" s="1"/>
  <c r="CL6" i="10" s="1"/>
  <c r="CM6" i="10" s="1"/>
  <c r="CN6" i="10" s="1"/>
  <c r="CO6" i="10" s="1"/>
  <c r="CP6" i="10" s="1"/>
  <c r="CQ6" i="10" s="1"/>
  <c r="CR6" i="10" s="1"/>
  <c r="CS6" i="10" s="1"/>
  <c r="CT6" i="10" s="1"/>
  <c r="CU6" i="10" s="1"/>
  <c r="CV6" i="10" s="1"/>
  <c r="CW6" i="10" s="1"/>
  <c r="CX6" i="10" s="1"/>
  <c r="CY6" i="10" s="1"/>
  <c r="CZ6" i="10" s="1"/>
  <c r="DA6" i="10" s="1"/>
  <c r="DB6" i="10" s="1"/>
  <c r="DC6" i="10" s="1"/>
  <c r="DD6" i="10" s="1"/>
  <c r="DE6" i="10" s="1"/>
  <c r="DF6" i="10" s="1"/>
  <c r="DG6" i="10" s="1"/>
  <c r="DH6" i="10" s="1"/>
  <c r="DI6" i="10" s="1"/>
  <c r="R4" i="10" l="1"/>
  <c r="AX121" i="9"/>
  <c r="AS121" i="9"/>
  <c r="S4" i="10"/>
  <c r="AX122" i="9"/>
  <c r="R5" i="10"/>
  <c r="P7" i="10"/>
  <c r="AS120" i="9"/>
  <c r="Q3" i="10"/>
  <c r="S5" i="10" l="1"/>
  <c r="BC122" i="9"/>
  <c r="T5" i="10"/>
  <c r="U5" i="10" s="1"/>
  <c r="V5" i="10" s="1"/>
  <c r="W5" i="10" s="1"/>
  <c r="X5" i="10" s="1"/>
  <c r="T4" i="10"/>
  <c r="BH121" i="9"/>
  <c r="BC121" i="9"/>
  <c r="U4" i="10"/>
  <c r="Q7" i="10"/>
  <c r="AX120" i="9"/>
  <c r="R3" i="10"/>
  <c r="V4" i="10" l="1"/>
  <c r="W4" i="10" s="1"/>
  <c r="X4" i="10" s="1"/>
  <c r="Y4" i="10" s="1"/>
  <c r="Z4" i="10" s="1"/>
  <c r="AA4" i="10" s="1"/>
  <c r="AB4" i="10" s="1"/>
  <c r="AC4" i="10" s="1"/>
  <c r="AD4" i="10" s="1"/>
  <c r="AE4" i="10" s="1"/>
  <c r="AF4" i="10" s="1"/>
  <c r="AG4" i="10" s="1"/>
  <c r="AH4" i="10" s="1"/>
  <c r="AI4" i="10" s="1"/>
  <c r="AJ4" i="10" s="1"/>
  <c r="AK4" i="10" s="1"/>
  <c r="AL4" i="10" s="1"/>
  <c r="AM4" i="10" s="1"/>
  <c r="AN4" i="10" s="1"/>
  <c r="AO4" i="10" s="1"/>
  <c r="AP4" i="10" s="1"/>
  <c r="AQ4" i="10" s="1"/>
  <c r="AR4" i="10" s="1"/>
  <c r="AS4" i="10" s="1"/>
  <c r="AT4" i="10" s="1"/>
  <c r="AU4" i="10" s="1"/>
  <c r="AV4" i="10" s="1"/>
  <c r="AW4" i="10" s="1"/>
  <c r="AX4" i="10" s="1"/>
  <c r="AY4" i="10" s="1"/>
  <c r="AZ4" i="10" s="1"/>
  <c r="BA4" i="10" s="1"/>
  <c r="BB4" i="10" s="1"/>
  <c r="BC4" i="10" s="1"/>
  <c r="BD4" i="10" s="1"/>
  <c r="BE4" i="10" s="1"/>
  <c r="BF4" i="10" s="1"/>
  <c r="BG4" i="10" s="1"/>
  <c r="BH4" i="10" s="1"/>
  <c r="BI4" i="10" s="1"/>
  <c r="BJ4" i="10" s="1"/>
  <c r="BK4" i="10" s="1"/>
  <c r="BL4" i="10" s="1"/>
  <c r="BM4" i="10" s="1"/>
  <c r="BN4" i="10" s="1"/>
  <c r="BO4" i="10" s="1"/>
  <c r="BP4" i="10" s="1"/>
  <c r="BQ4" i="10" s="1"/>
  <c r="BR4" i="10" s="1"/>
  <c r="BS4" i="10" s="1"/>
  <c r="BT4" i="10" s="1"/>
  <c r="BU4" i="10" s="1"/>
  <c r="BV4" i="10" s="1"/>
  <c r="BW4" i="10" s="1"/>
  <c r="BX4" i="10" s="1"/>
  <c r="BY4" i="10" s="1"/>
  <c r="BZ4" i="10" s="1"/>
  <c r="CA4" i="10" s="1"/>
  <c r="CB4" i="10" s="1"/>
  <c r="CC4" i="10" s="1"/>
  <c r="CD4" i="10" s="1"/>
  <c r="CE4" i="10" s="1"/>
  <c r="CF4" i="10" s="1"/>
  <c r="CG4" i="10" s="1"/>
  <c r="CH4" i="10" s="1"/>
  <c r="CI4" i="10" s="1"/>
  <c r="CJ4" i="10" s="1"/>
  <c r="CK4" i="10" s="1"/>
  <c r="CL4" i="10" s="1"/>
  <c r="CM4" i="10" s="1"/>
  <c r="CN4" i="10" s="1"/>
  <c r="CO4" i="10" s="1"/>
  <c r="CP4" i="10" s="1"/>
  <c r="CQ4" i="10" s="1"/>
  <c r="CR4" i="10" s="1"/>
  <c r="CS4" i="10" s="1"/>
  <c r="CT4" i="10" s="1"/>
  <c r="CU4" i="10" s="1"/>
  <c r="CV4" i="10" s="1"/>
  <c r="CW4" i="10" s="1"/>
  <c r="CX4" i="10" s="1"/>
  <c r="CY4" i="10" s="1"/>
  <c r="CZ4" i="10" s="1"/>
  <c r="DA4" i="10" s="1"/>
  <c r="DB4" i="10" s="1"/>
  <c r="DC4" i="10" s="1"/>
  <c r="DD4" i="10" s="1"/>
  <c r="DE4" i="10" s="1"/>
  <c r="DF4" i="10" s="1"/>
  <c r="DG4" i="10" s="1"/>
  <c r="DH4" i="10" s="1"/>
  <c r="DI4" i="10" s="1"/>
  <c r="BH122" i="9"/>
  <c r="Y5" i="10"/>
  <c r="Z5" i="10" s="1"/>
  <c r="AA5" i="10" s="1"/>
  <c r="AB5" i="10" s="1"/>
  <c r="AC5" i="10" s="1"/>
  <c r="AD5" i="10" s="1"/>
  <c r="AE5" i="10" s="1"/>
  <c r="AF5" i="10" s="1"/>
  <c r="AG5" i="10" s="1"/>
  <c r="AH5" i="10" s="1"/>
  <c r="AI5" i="10" s="1"/>
  <c r="AJ5" i="10" s="1"/>
  <c r="AK5" i="10" s="1"/>
  <c r="AL5" i="10" s="1"/>
  <c r="AM5" i="10" s="1"/>
  <c r="AN5" i="10" s="1"/>
  <c r="AO5" i="10" s="1"/>
  <c r="AP5" i="10" s="1"/>
  <c r="AQ5" i="10" s="1"/>
  <c r="AR5" i="10" s="1"/>
  <c r="AS5" i="10" s="1"/>
  <c r="AT5" i="10" s="1"/>
  <c r="AU5" i="10" s="1"/>
  <c r="AV5" i="10" s="1"/>
  <c r="AW5" i="10" s="1"/>
  <c r="AX5" i="10" s="1"/>
  <c r="AY5" i="10" s="1"/>
  <c r="AZ5" i="10" s="1"/>
  <c r="BA5" i="10" s="1"/>
  <c r="BB5" i="10" s="1"/>
  <c r="BC5" i="10" s="1"/>
  <c r="BD5" i="10" s="1"/>
  <c r="BE5" i="10" s="1"/>
  <c r="BF5" i="10" s="1"/>
  <c r="BG5" i="10" s="1"/>
  <c r="BH5" i="10" s="1"/>
  <c r="BI5" i="10" s="1"/>
  <c r="BJ5" i="10" s="1"/>
  <c r="BK5" i="10" s="1"/>
  <c r="BL5" i="10" s="1"/>
  <c r="BM5" i="10" s="1"/>
  <c r="BN5" i="10" s="1"/>
  <c r="BO5" i="10" s="1"/>
  <c r="BP5" i="10" s="1"/>
  <c r="BQ5" i="10" s="1"/>
  <c r="BR5" i="10" s="1"/>
  <c r="BS5" i="10" s="1"/>
  <c r="BT5" i="10" s="1"/>
  <c r="BU5" i="10" s="1"/>
  <c r="BV5" i="10" s="1"/>
  <c r="BW5" i="10" s="1"/>
  <c r="BX5" i="10" s="1"/>
  <c r="BY5" i="10" s="1"/>
  <c r="BZ5" i="10" s="1"/>
  <c r="CA5" i="10" s="1"/>
  <c r="CB5" i="10" s="1"/>
  <c r="CC5" i="10" s="1"/>
  <c r="CD5" i="10" s="1"/>
  <c r="CE5" i="10" s="1"/>
  <c r="CF5" i="10" s="1"/>
  <c r="CG5" i="10" s="1"/>
  <c r="CH5" i="10" s="1"/>
  <c r="CI5" i="10" s="1"/>
  <c r="CJ5" i="10" s="1"/>
  <c r="CK5" i="10" s="1"/>
  <c r="CL5" i="10" s="1"/>
  <c r="CM5" i="10" s="1"/>
  <c r="CN5" i="10" s="1"/>
  <c r="CO5" i="10" s="1"/>
  <c r="CP5" i="10" s="1"/>
  <c r="CQ5" i="10" s="1"/>
  <c r="CR5" i="10" s="1"/>
  <c r="CS5" i="10" s="1"/>
  <c r="CT5" i="10" s="1"/>
  <c r="CU5" i="10" s="1"/>
  <c r="CV5" i="10" s="1"/>
  <c r="CW5" i="10" s="1"/>
  <c r="CX5" i="10" s="1"/>
  <c r="CY5" i="10" s="1"/>
  <c r="CZ5" i="10" s="1"/>
  <c r="DA5" i="10" s="1"/>
  <c r="DB5" i="10" s="1"/>
  <c r="DC5" i="10" s="1"/>
  <c r="DD5" i="10" s="1"/>
  <c r="DE5" i="10" s="1"/>
  <c r="DF5" i="10" s="1"/>
  <c r="DG5" i="10" s="1"/>
  <c r="DH5" i="10" s="1"/>
  <c r="DI5" i="10" s="1"/>
  <c r="R7" i="10"/>
  <c r="BC120" i="9"/>
  <c r="S3" i="10"/>
  <c r="S7" i="10" l="1"/>
  <c r="BH120" i="9"/>
  <c r="T3" i="10"/>
  <c r="T7" i="10" s="1"/>
  <c r="U3" i="10" l="1"/>
  <c r="U7" i="10" s="1"/>
  <c r="V3" i="10" l="1"/>
  <c r="V7" i="10" s="1"/>
  <c r="W3" i="10" l="1"/>
  <c r="X3" i="10" s="1"/>
  <c r="W7" i="10" l="1"/>
  <c r="Y3" i="10"/>
  <c r="X7" i="10"/>
  <c r="Z3" i="10" l="1"/>
  <c r="Y7" i="10"/>
  <c r="AA3" i="10" l="1"/>
  <c r="Z7" i="10"/>
  <c r="AB3" i="10" l="1"/>
  <c r="AA7" i="10"/>
  <c r="AC3" i="10" l="1"/>
  <c r="AB7" i="10"/>
  <c r="AD3" i="10" l="1"/>
  <c r="AC7" i="10"/>
  <c r="AE3" i="10" l="1"/>
  <c r="AD7" i="10"/>
  <c r="AF3" i="10" l="1"/>
  <c r="AE7" i="10"/>
  <c r="AG3" i="10" l="1"/>
  <c r="AF7" i="10"/>
  <c r="AH3" i="10" l="1"/>
  <c r="AG7" i="10"/>
  <c r="AI3" i="10" l="1"/>
  <c r="AH7" i="10"/>
  <c r="AJ3" i="10" l="1"/>
  <c r="AI7" i="10"/>
  <c r="AK3" i="10" l="1"/>
  <c r="AJ7" i="10"/>
  <c r="AL3" i="10" l="1"/>
  <c r="AK7" i="10"/>
  <c r="AM3" i="10" l="1"/>
  <c r="AL7" i="10"/>
  <c r="AN3" i="10" l="1"/>
  <c r="AM7" i="10"/>
  <c r="AO3" i="10" l="1"/>
  <c r="AN7" i="10"/>
  <c r="AP3" i="10" l="1"/>
  <c r="AO7" i="10"/>
  <c r="AQ3" i="10" l="1"/>
  <c r="AP7" i="10"/>
  <c r="AR3" i="10" l="1"/>
  <c r="AQ7" i="10"/>
  <c r="AS3" i="10" l="1"/>
  <c r="AR7" i="10"/>
  <c r="AT3" i="10" l="1"/>
  <c r="AS7" i="10"/>
  <c r="AU3" i="10" l="1"/>
  <c r="AT7" i="10"/>
  <c r="AV3" i="10" l="1"/>
  <c r="AU7" i="10"/>
  <c r="AW3" i="10" l="1"/>
  <c r="AV7" i="10"/>
  <c r="AX3" i="10" l="1"/>
  <c r="AW7" i="10"/>
  <c r="AY3" i="10" l="1"/>
  <c r="AX7" i="10"/>
  <c r="AZ3" i="10" l="1"/>
  <c r="AY7" i="10"/>
  <c r="BA3" i="10" l="1"/>
  <c r="AZ7" i="10"/>
  <c r="BB3" i="10" l="1"/>
  <c r="BA7" i="10"/>
  <c r="BC3" i="10" l="1"/>
  <c r="BB7" i="10"/>
  <c r="BD3" i="10" l="1"/>
  <c r="BC7" i="10"/>
  <c r="BE3" i="10" l="1"/>
  <c r="BD7" i="10"/>
  <c r="BF3" i="10" l="1"/>
  <c r="BE7" i="10"/>
  <c r="BG3" i="10" l="1"/>
  <c r="BF7" i="10"/>
  <c r="BH3" i="10" l="1"/>
  <c r="BG7" i="10"/>
  <c r="BI3" i="10" l="1"/>
  <c r="BH7" i="10"/>
  <c r="BJ3" i="10" l="1"/>
  <c r="BI7" i="10"/>
  <c r="BK3" i="10" l="1"/>
  <c r="BJ7" i="10"/>
  <c r="BL3" i="10" l="1"/>
  <c r="BK7" i="10"/>
  <c r="BM3" i="10" l="1"/>
  <c r="BL7" i="10"/>
  <c r="BN3" i="10" l="1"/>
  <c r="BM7" i="10"/>
  <c r="BO3" i="10" l="1"/>
  <c r="BN7" i="10"/>
  <c r="BP3" i="10" l="1"/>
  <c r="BO7" i="10"/>
  <c r="BQ3" i="10" l="1"/>
  <c r="BP7" i="10"/>
  <c r="BR3" i="10" l="1"/>
  <c r="BQ7" i="10"/>
  <c r="BS3" i="10" l="1"/>
  <c r="BR7" i="10"/>
  <c r="BT3" i="10" l="1"/>
  <c r="BS7" i="10"/>
  <c r="BU3" i="10" l="1"/>
  <c r="BT7" i="10"/>
  <c r="BV3" i="10" l="1"/>
  <c r="BU7" i="10"/>
  <c r="BW3" i="10" l="1"/>
  <c r="BV7" i="10"/>
  <c r="BX3" i="10" l="1"/>
  <c r="BW7" i="10"/>
  <c r="BY3" i="10" l="1"/>
  <c r="BX7" i="10"/>
  <c r="BZ3" i="10" l="1"/>
  <c r="BY7" i="10"/>
  <c r="CA3" i="10" l="1"/>
  <c r="BZ7" i="10"/>
  <c r="CB3" i="10" l="1"/>
  <c r="CA7" i="10"/>
  <c r="CC3" i="10" l="1"/>
  <c r="CB7" i="10"/>
  <c r="CD3" i="10" l="1"/>
  <c r="CC7" i="10"/>
  <c r="CE3" i="10" l="1"/>
  <c r="CD7" i="10"/>
  <c r="CF3" i="10" l="1"/>
  <c r="CE7" i="10"/>
  <c r="CG3" i="10" l="1"/>
  <c r="CF7" i="10"/>
  <c r="E29" i="3"/>
  <c r="E33" i="3" s="1"/>
  <c r="F29" i="3"/>
  <c r="F33" i="3" s="1"/>
  <c r="G29" i="3"/>
  <c r="G33" i="3" s="1"/>
  <c r="H29" i="3"/>
  <c r="H33" i="3" s="1"/>
  <c r="I29" i="3"/>
  <c r="I33" i="3" s="1"/>
  <c r="D60" i="3"/>
  <c r="M57" i="3"/>
  <c r="M55" i="3" s="1"/>
  <c r="J57" i="3"/>
  <c r="J55" i="3" s="1"/>
  <c r="E49" i="3"/>
  <c r="F49" i="3"/>
  <c r="G49" i="3"/>
  <c r="H49" i="3"/>
  <c r="I49" i="3"/>
  <c r="J49" i="3"/>
  <c r="K49" i="3"/>
  <c r="L49" i="3"/>
  <c r="M49" i="3"/>
  <c r="N49" i="3"/>
  <c r="O49" i="3"/>
  <c r="D49" i="3"/>
  <c r="E46" i="3"/>
  <c r="F46" i="3"/>
  <c r="G46" i="3"/>
  <c r="H46" i="3"/>
  <c r="I46" i="3"/>
  <c r="J46" i="3"/>
  <c r="K46" i="3"/>
  <c r="L46" i="3"/>
  <c r="M46" i="3"/>
  <c r="N46" i="3"/>
  <c r="O46" i="3"/>
  <c r="D46" i="3"/>
  <c r="J29" i="3"/>
  <c r="J33" i="3" s="1"/>
  <c r="K29" i="3"/>
  <c r="K33" i="3" s="1"/>
  <c r="L29" i="3"/>
  <c r="L33" i="3" s="1"/>
  <c r="M29" i="3"/>
  <c r="M33" i="3" s="1"/>
  <c r="N29" i="3"/>
  <c r="N33" i="3" s="1"/>
  <c r="O29" i="3"/>
  <c r="O33" i="3" s="1"/>
  <c r="E12" i="3"/>
  <c r="E9" i="3" s="1"/>
  <c r="F12" i="3"/>
  <c r="F9" i="3" s="1"/>
  <c r="G12" i="3"/>
  <c r="G9" i="3" s="1"/>
  <c r="H12" i="3"/>
  <c r="H9" i="3" s="1"/>
  <c r="I12" i="3"/>
  <c r="J12" i="3"/>
  <c r="J9" i="3" s="1"/>
  <c r="K12" i="3"/>
  <c r="K9" i="3" s="1"/>
  <c r="L12" i="3"/>
  <c r="L9" i="3" s="1"/>
  <c r="M12" i="3"/>
  <c r="M9" i="3" s="1"/>
  <c r="N12" i="3"/>
  <c r="N9" i="3" s="1"/>
  <c r="O12" i="3"/>
  <c r="O9" i="3" s="1"/>
  <c r="D12" i="3"/>
  <c r="I9" i="3"/>
  <c r="C9" i="7"/>
  <c r="C10" i="7"/>
  <c r="C11" i="7"/>
  <c r="C12" i="7"/>
  <c r="C13" i="7"/>
  <c r="C14" i="7"/>
  <c r="C15" i="7"/>
  <c r="C16" i="7"/>
  <c r="C17" i="7"/>
  <c r="C18" i="7"/>
  <c r="C19" i="7"/>
  <c r="C20" i="7"/>
  <c r="P49" i="3" l="1"/>
  <c r="P12" i="3"/>
  <c r="P46" i="3"/>
  <c r="CH3" i="10"/>
  <c r="CG7" i="10"/>
  <c r="B28" i="4"/>
  <c r="B27" i="4"/>
  <c r="B26" i="4"/>
  <c r="B25" i="4"/>
  <c r="B24" i="4"/>
  <c r="B23" i="4"/>
  <c r="B22" i="4"/>
  <c r="B21" i="4"/>
  <c r="B20" i="4"/>
  <c r="B18" i="4"/>
  <c r="C14" i="4"/>
  <c r="C15" i="4"/>
  <c r="C16" i="4"/>
  <c r="C13" i="4"/>
  <c r="B13" i="4"/>
  <c r="B9" i="4"/>
  <c r="B75" i="9"/>
  <c r="B69" i="9"/>
  <c r="B63" i="9"/>
  <c r="B57" i="9"/>
  <c r="CI3" i="10" l="1"/>
  <c r="CH7" i="10"/>
  <c r="B7" i="9"/>
  <c r="B8" i="4" s="1"/>
  <c r="F97" i="9"/>
  <c r="K97" i="9"/>
  <c r="P97" i="9"/>
  <c r="U97" i="9"/>
  <c r="Z97" i="9"/>
  <c r="AE97" i="9"/>
  <c r="AJ97" i="9"/>
  <c r="AO97" i="9"/>
  <c r="AT97" i="9"/>
  <c r="AY97" i="9"/>
  <c r="BD97" i="9"/>
  <c r="BI97" i="9"/>
  <c r="F98" i="9"/>
  <c r="K98" i="9"/>
  <c r="P98" i="9"/>
  <c r="U98" i="9"/>
  <c r="Z98" i="9"/>
  <c r="AE98" i="9"/>
  <c r="AJ98" i="9"/>
  <c r="AO98" i="9"/>
  <c r="AT98" i="9"/>
  <c r="AY98" i="9"/>
  <c r="BD98" i="9"/>
  <c r="BI98" i="9"/>
  <c r="G98" i="9" l="1"/>
  <c r="BL98" i="9"/>
  <c r="H98" i="9"/>
  <c r="BL97" i="9"/>
  <c r="G97" i="9"/>
  <c r="CJ3" i="10"/>
  <c r="CI7" i="10"/>
  <c r="B49" i="9"/>
  <c r="B48" i="9"/>
  <c r="B47" i="9"/>
  <c r="B46" i="9"/>
  <c r="B43" i="9"/>
  <c r="B42" i="9"/>
  <c r="B41" i="9"/>
  <c r="B40" i="9"/>
  <c r="B37" i="9"/>
  <c r="B36" i="9"/>
  <c r="B35" i="9"/>
  <c r="B34" i="9"/>
  <c r="B31" i="9"/>
  <c r="B30" i="9"/>
  <c r="B29" i="9"/>
  <c r="B28" i="9"/>
  <c r="B25" i="9"/>
  <c r="B24" i="9"/>
  <c r="B23" i="9"/>
  <c r="B22" i="9"/>
  <c r="B131" i="9"/>
  <c r="B125" i="9"/>
  <c r="B119" i="9"/>
  <c r="BI123" i="9"/>
  <c r="BK123" i="9" s="1"/>
  <c r="BD123" i="9"/>
  <c r="BF123" i="9" s="1"/>
  <c r="AY123" i="9"/>
  <c r="BA123" i="9" s="1"/>
  <c r="AT123" i="9"/>
  <c r="AV123" i="9" s="1"/>
  <c r="AO123" i="9"/>
  <c r="AQ123" i="9" s="1"/>
  <c r="AJ123" i="9"/>
  <c r="AL123" i="9" s="1"/>
  <c r="AE123" i="9"/>
  <c r="AG123" i="9" s="1"/>
  <c r="Z123" i="9"/>
  <c r="AB123" i="9" s="1"/>
  <c r="U123" i="9"/>
  <c r="W123" i="9" s="1"/>
  <c r="P123" i="9"/>
  <c r="R123" i="9" s="1"/>
  <c r="K123" i="9"/>
  <c r="M123" i="9" s="1"/>
  <c r="F123" i="9"/>
  <c r="BI122" i="9"/>
  <c r="BK122" i="9" s="1"/>
  <c r="BD122" i="9"/>
  <c r="BF122" i="9" s="1"/>
  <c r="AY122" i="9"/>
  <c r="BA122" i="9" s="1"/>
  <c r="AT122" i="9"/>
  <c r="AV122" i="9" s="1"/>
  <c r="AO122" i="9"/>
  <c r="AQ122" i="9" s="1"/>
  <c r="AJ122" i="9"/>
  <c r="AL122" i="9" s="1"/>
  <c r="AE122" i="9"/>
  <c r="AG122" i="9" s="1"/>
  <c r="Z122" i="9"/>
  <c r="AB122" i="9" s="1"/>
  <c r="U122" i="9"/>
  <c r="W122" i="9" s="1"/>
  <c r="P122" i="9"/>
  <c r="R122" i="9" s="1"/>
  <c r="K122" i="9"/>
  <c r="M122" i="9" s="1"/>
  <c r="F122" i="9"/>
  <c r="BI121" i="9"/>
  <c r="BK121" i="9" s="1"/>
  <c r="BD121" i="9"/>
  <c r="BF121" i="9" s="1"/>
  <c r="AY121" i="9"/>
  <c r="BA121" i="9" s="1"/>
  <c r="AT121" i="9"/>
  <c r="AV121" i="9" s="1"/>
  <c r="AO121" i="9"/>
  <c r="AQ121" i="9" s="1"/>
  <c r="AJ121" i="9"/>
  <c r="AL121" i="9" s="1"/>
  <c r="AE121" i="9"/>
  <c r="AG121" i="9" s="1"/>
  <c r="Z121" i="9"/>
  <c r="AB121" i="9" s="1"/>
  <c r="U121" i="9"/>
  <c r="W121" i="9" s="1"/>
  <c r="P121" i="9"/>
  <c r="R121" i="9" s="1"/>
  <c r="K121" i="9"/>
  <c r="M121" i="9" s="1"/>
  <c r="F121" i="9"/>
  <c r="BI120" i="9"/>
  <c r="BK120" i="9" s="1"/>
  <c r="BD120" i="9"/>
  <c r="BF120" i="9" s="1"/>
  <c r="AY120" i="9"/>
  <c r="BA120" i="9" s="1"/>
  <c r="AT120" i="9"/>
  <c r="AV120" i="9" s="1"/>
  <c r="AO120" i="9"/>
  <c r="AQ120" i="9" s="1"/>
  <c r="AJ120" i="9"/>
  <c r="AL120" i="9" s="1"/>
  <c r="AE120" i="9"/>
  <c r="AG120" i="9" s="1"/>
  <c r="Z120" i="9"/>
  <c r="AB120" i="9" s="1"/>
  <c r="U120" i="9"/>
  <c r="W120" i="9" s="1"/>
  <c r="P120" i="9"/>
  <c r="R120" i="9" s="1"/>
  <c r="K120" i="9"/>
  <c r="M120" i="9" s="1"/>
  <c r="F120" i="9"/>
  <c r="B113" i="9"/>
  <c r="B107" i="9"/>
  <c r="B101" i="9"/>
  <c r="B93" i="9"/>
  <c r="B87" i="9"/>
  <c r="B81" i="9"/>
  <c r="B51" i="9"/>
  <c r="B45" i="9"/>
  <c r="B39" i="9"/>
  <c r="B33" i="9"/>
  <c r="B27" i="9"/>
  <c r="B21" i="9"/>
  <c r="B15" i="9"/>
  <c r="B9" i="9"/>
  <c r="B2" i="2"/>
  <c r="B1" i="2"/>
  <c r="B2" i="3"/>
  <c r="B1" i="3"/>
  <c r="B3" i="4"/>
  <c r="B2" i="4"/>
  <c r="B3" i="5"/>
  <c r="B2" i="5"/>
  <c r="BI7" i="9"/>
  <c r="BD7" i="9"/>
  <c r="AY7" i="9"/>
  <c r="AT7" i="9"/>
  <c r="AO7" i="9"/>
  <c r="AJ7" i="9"/>
  <c r="AE7" i="9"/>
  <c r="Z7" i="9"/>
  <c r="P7" i="9"/>
  <c r="K7" i="9"/>
  <c r="F7" i="9"/>
  <c r="H7" i="9" l="1"/>
  <c r="H8" i="9" s="1"/>
  <c r="F8" i="9"/>
  <c r="M7" i="9"/>
  <c r="M8" i="9" s="1"/>
  <c r="K8" i="9"/>
  <c r="U7" i="9"/>
  <c r="R7" i="9"/>
  <c r="R8" i="9" s="1"/>
  <c r="P8" i="9"/>
  <c r="AB7" i="9"/>
  <c r="AB8" i="9" s="1"/>
  <c r="Z8" i="9"/>
  <c r="AG7" i="9"/>
  <c r="AG8" i="9" s="1"/>
  <c r="AE8" i="9"/>
  <c r="AL7" i="9"/>
  <c r="AL8" i="9" s="1"/>
  <c r="AJ8" i="9"/>
  <c r="AQ7" i="9"/>
  <c r="AQ8" i="9" s="1"/>
  <c r="AO8" i="9"/>
  <c r="AV7" i="9"/>
  <c r="AV8" i="9" s="1"/>
  <c r="AT8" i="9"/>
  <c r="AY8" i="9"/>
  <c r="BA7" i="9"/>
  <c r="BA8" i="9" s="1"/>
  <c r="BD8" i="9"/>
  <c r="BF7" i="9"/>
  <c r="BF8" i="9" s="1"/>
  <c r="BI8" i="9"/>
  <c r="BK7" i="9"/>
  <c r="BK8" i="9" s="1"/>
  <c r="BL121" i="9"/>
  <c r="BN121" i="9" s="1"/>
  <c r="H121" i="9"/>
  <c r="BL122" i="9"/>
  <c r="BN122" i="9" s="1"/>
  <c r="H122" i="9"/>
  <c r="BL123" i="9"/>
  <c r="BN123" i="9" s="1"/>
  <c r="H123" i="9"/>
  <c r="L97" i="9"/>
  <c r="H97" i="9"/>
  <c r="L98" i="9"/>
  <c r="H120" i="9"/>
  <c r="BL120" i="9"/>
  <c r="BN120" i="9" s="1"/>
  <c r="AE124" i="9"/>
  <c r="U124" i="9"/>
  <c r="AO124" i="9"/>
  <c r="P124" i="9"/>
  <c r="BI124" i="9"/>
  <c r="BD124" i="9"/>
  <c r="AY124" i="9"/>
  <c r="AT124" i="9"/>
  <c r="AJ124" i="9"/>
  <c r="Z124" i="9"/>
  <c r="K124" i="9"/>
  <c r="F124" i="9"/>
  <c r="CK3" i="10"/>
  <c r="CJ7" i="10"/>
  <c r="BF124" i="9"/>
  <c r="AL124" i="9"/>
  <c r="AB124" i="9"/>
  <c r="Q98" i="9" l="1"/>
  <c r="M98" i="9"/>
  <c r="Q97" i="9"/>
  <c r="M97" i="9"/>
  <c r="W7" i="9"/>
  <c r="W8" i="9" s="1"/>
  <c r="U8" i="9"/>
  <c r="BL7" i="9"/>
  <c r="BK124" i="9"/>
  <c r="R124" i="9"/>
  <c r="BL124" i="9"/>
  <c r="W124" i="9"/>
  <c r="CL3" i="10"/>
  <c r="CK7" i="10"/>
  <c r="AQ124" i="9"/>
  <c r="AV124" i="9"/>
  <c r="BA124" i="9"/>
  <c r="H124" i="9"/>
  <c r="AG124" i="9"/>
  <c r="BL8" i="9" l="1"/>
  <c r="D8" i="4" s="1"/>
  <c r="F8" i="4" s="1"/>
  <c r="BN7" i="9"/>
  <c r="BN8" i="9" s="1"/>
  <c r="V97" i="9"/>
  <c r="R97" i="9"/>
  <c r="V98" i="9"/>
  <c r="R98" i="9"/>
  <c r="M124" i="9"/>
  <c r="BN124" i="9"/>
  <c r="CM3" i="10"/>
  <c r="CL7" i="10"/>
  <c r="H20" i="7"/>
  <c r="F9" i="7"/>
  <c r="F10" i="7" s="1"/>
  <c r="F11" i="7" s="1"/>
  <c r="F12" i="7" s="1"/>
  <c r="F13" i="7" s="1"/>
  <c r="F14" i="7" s="1"/>
  <c r="F15" i="7" s="1"/>
  <c r="F16" i="7" s="1"/>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21" i="7"/>
  <c r="C69" i="7" s="1"/>
  <c r="D10" i="7"/>
  <c r="D11" i="7"/>
  <c r="E11" i="7" s="1"/>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9" i="7"/>
  <c r="D75" i="7"/>
  <c r="F25" i="3" s="1"/>
  <c r="B74" i="7"/>
  <c r="D22" i="3" s="1"/>
  <c r="C74" i="7"/>
  <c r="E22" i="3" s="1"/>
  <c r="E21" i="3" s="1"/>
  <c r="D74" i="7"/>
  <c r="F22" i="3" s="1"/>
  <c r="F21" i="3" s="1"/>
  <c r="D21" i="3" l="1"/>
  <c r="F24" i="3"/>
  <c r="F20" i="3" s="1"/>
  <c r="O126" i="9"/>
  <c r="B75" i="7"/>
  <c r="D25" i="3" s="1"/>
  <c r="E9" i="7"/>
  <c r="D69" i="7"/>
  <c r="G20" i="7"/>
  <c r="C75" i="7"/>
  <c r="E25" i="3" s="1"/>
  <c r="E10" i="7"/>
  <c r="AA98" i="9"/>
  <c r="W98" i="9"/>
  <c r="AA97" i="9"/>
  <c r="W97" i="9"/>
  <c r="CN3" i="10"/>
  <c r="CM7" i="10"/>
  <c r="C11" i="4"/>
  <c r="C10" i="4"/>
  <c r="AF97" i="9" l="1"/>
  <c r="AB97" i="9"/>
  <c r="AF98" i="9"/>
  <c r="AB98" i="9"/>
  <c r="E24" i="3"/>
  <c r="E20" i="3" s="1"/>
  <c r="J126" i="9"/>
  <c r="K126" i="9" s="1"/>
  <c r="D24" i="3"/>
  <c r="E126" i="9"/>
  <c r="D20" i="3"/>
  <c r="CO3" i="10"/>
  <c r="CN7" i="10"/>
  <c r="D80" i="7"/>
  <c r="F81" i="3" s="1"/>
  <c r="F80" i="3" s="1"/>
  <c r="C80" i="7"/>
  <c r="E81" i="3" s="1"/>
  <c r="E80" i="3" s="1"/>
  <c r="B80" i="7"/>
  <c r="D81" i="3" s="1"/>
  <c r="M74" i="7"/>
  <c r="O22" i="3" s="1"/>
  <c r="O21" i="3" s="1"/>
  <c r="L74" i="7"/>
  <c r="N22" i="3" s="1"/>
  <c r="N21" i="3" s="1"/>
  <c r="K74" i="7"/>
  <c r="M22" i="3" s="1"/>
  <c r="M21" i="3" s="1"/>
  <c r="J74" i="7"/>
  <c r="L22" i="3" s="1"/>
  <c r="L21" i="3" s="1"/>
  <c r="I74" i="7"/>
  <c r="K22" i="3" s="1"/>
  <c r="K21" i="3" s="1"/>
  <c r="H74" i="7"/>
  <c r="J22" i="3" s="1"/>
  <c r="J21" i="3" s="1"/>
  <c r="G74" i="7"/>
  <c r="I22" i="3" s="1"/>
  <c r="I21" i="3" s="1"/>
  <c r="F74" i="7"/>
  <c r="H22" i="3" s="1"/>
  <c r="H21" i="3" s="1"/>
  <c r="E74" i="7"/>
  <c r="G22" i="3" s="1"/>
  <c r="E15" i="7"/>
  <c r="E16" i="7"/>
  <c r="E75" i="7"/>
  <c r="G25" i="3" s="1"/>
  <c r="C9" i="4"/>
  <c r="G24" i="3" l="1"/>
  <c r="T126" i="9"/>
  <c r="G21" i="3"/>
  <c r="P21" i="3" s="1"/>
  <c r="P22" i="3"/>
  <c r="D22" i="2" s="1"/>
  <c r="D21" i="2" s="1"/>
  <c r="D80" i="3"/>
  <c r="M126" i="9"/>
  <c r="M130" i="9" s="1"/>
  <c r="E43" i="3" s="1"/>
  <c r="K130" i="9"/>
  <c r="AK98" i="9"/>
  <c r="AG98" i="9"/>
  <c r="AK97" i="9"/>
  <c r="AG97" i="9"/>
  <c r="CP3" i="10"/>
  <c r="CO7" i="10"/>
  <c r="H75" i="7"/>
  <c r="J25" i="3" s="1"/>
  <c r="E80" i="7"/>
  <c r="G81" i="3" s="1"/>
  <c r="F80" i="7"/>
  <c r="H81" i="3" s="1"/>
  <c r="H80" i="3" s="1"/>
  <c r="H80" i="7"/>
  <c r="J81" i="3" s="1"/>
  <c r="J80" i="3" s="1"/>
  <c r="I75" i="7"/>
  <c r="K25" i="3" s="1"/>
  <c r="E13" i="7"/>
  <c r="F75" i="7"/>
  <c r="H25" i="3" s="1"/>
  <c r="F64" i="9"/>
  <c r="K64" i="9"/>
  <c r="P64" i="9"/>
  <c r="U64" i="9"/>
  <c r="Z64" i="9"/>
  <c r="AE64" i="9"/>
  <c r="AJ64" i="9"/>
  <c r="AO64" i="9"/>
  <c r="AT64" i="9"/>
  <c r="AY64" i="9"/>
  <c r="BD64" i="9"/>
  <c r="BI64" i="9"/>
  <c r="G64" i="9" l="1"/>
  <c r="BL64" i="9"/>
  <c r="H64" i="9"/>
  <c r="H24" i="3"/>
  <c r="Y126" i="9"/>
  <c r="K24" i="3"/>
  <c r="K20" i="3" s="1"/>
  <c r="AN126" i="9"/>
  <c r="G80" i="3"/>
  <c r="J24" i="3"/>
  <c r="J20" i="3" s="1"/>
  <c r="AI126" i="9"/>
  <c r="AP97" i="9"/>
  <c r="AL97" i="9"/>
  <c r="AP98" i="9"/>
  <c r="AL98" i="9"/>
  <c r="G20" i="3"/>
  <c r="CQ3" i="10"/>
  <c r="CP7" i="10"/>
  <c r="G80" i="7"/>
  <c r="I81" i="3" s="1"/>
  <c r="I80" i="3" l="1"/>
  <c r="AU98" i="9"/>
  <c r="AQ98" i="9"/>
  <c r="AU97" i="9"/>
  <c r="AQ97" i="9"/>
  <c r="H20" i="3"/>
  <c r="L64" i="9"/>
  <c r="CR3" i="10"/>
  <c r="CQ7" i="10"/>
  <c r="E17" i="7"/>
  <c r="J75" i="7"/>
  <c r="L25" i="3" s="1"/>
  <c r="L24" i="3" l="1"/>
  <c r="L20" i="3" s="1"/>
  <c r="AS126" i="9"/>
  <c r="Q64" i="9"/>
  <c r="M64" i="9"/>
  <c r="AZ97" i="9"/>
  <c r="AV97" i="9"/>
  <c r="AZ98" i="9"/>
  <c r="AV98" i="9"/>
  <c r="CS3" i="10"/>
  <c r="CR7" i="10"/>
  <c r="BE98" i="9" l="1"/>
  <c r="BA98" i="9"/>
  <c r="BE97" i="9"/>
  <c r="BA97" i="9"/>
  <c r="V64" i="9"/>
  <c r="R64" i="9"/>
  <c r="CT3" i="10"/>
  <c r="CS7" i="10"/>
  <c r="BI73" i="9"/>
  <c r="BD73" i="9"/>
  <c r="AY73" i="9"/>
  <c r="AT73" i="9"/>
  <c r="AO73" i="9"/>
  <c r="AJ73" i="9"/>
  <c r="AE73" i="9"/>
  <c r="Z73" i="9"/>
  <c r="U73" i="9"/>
  <c r="P73" i="9"/>
  <c r="K73" i="9"/>
  <c r="F73" i="9"/>
  <c r="BI72" i="9"/>
  <c r="BD72" i="9"/>
  <c r="AY72" i="9"/>
  <c r="AT72" i="9"/>
  <c r="AO72" i="9"/>
  <c r="AJ72" i="9"/>
  <c r="AE72" i="9"/>
  <c r="Z72" i="9"/>
  <c r="U72" i="9"/>
  <c r="P72" i="9"/>
  <c r="K72" i="9"/>
  <c r="F72" i="9"/>
  <c r="BI71" i="9"/>
  <c r="BD71" i="9"/>
  <c r="AY71" i="9"/>
  <c r="AT71" i="9"/>
  <c r="AO71" i="9"/>
  <c r="AJ71" i="9"/>
  <c r="AE71" i="9"/>
  <c r="Z71" i="9"/>
  <c r="U71" i="9"/>
  <c r="P71" i="9"/>
  <c r="K71" i="9"/>
  <c r="F71" i="9"/>
  <c r="BI70" i="9"/>
  <c r="BD70" i="9"/>
  <c r="AY70" i="9"/>
  <c r="AT70" i="9"/>
  <c r="AO70" i="9"/>
  <c r="AJ70" i="9"/>
  <c r="AE70" i="9"/>
  <c r="Z70" i="9"/>
  <c r="U70" i="9"/>
  <c r="P70" i="9"/>
  <c r="K70" i="9"/>
  <c r="F70" i="9"/>
  <c r="BL70" i="9" l="1"/>
  <c r="F74" i="9"/>
  <c r="K74" i="9"/>
  <c r="P74" i="9"/>
  <c r="U74" i="9"/>
  <c r="Z74" i="9"/>
  <c r="AE74" i="9"/>
  <c r="AJ74" i="9"/>
  <c r="AO74" i="9"/>
  <c r="AT74" i="9"/>
  <c r="AY74" i="9"/>
  <c r="BD74" i="9"/>
  <c r="BI74" i="9"/>
  <c r="G71" i="9"/>
  <c r="BL71" i="9"/>
  <c r="H71" i="9"/>
  <c r="G72" i="9"/>
  <c r="BL72" i="9"/>
  <c r="H72" i="9"/>
  <c r="BL73" i="9"/>
  <c r="AA64" i="9"/>
  <c r="W64" i="9"/>
  <c r="BJ97" i="9"/>
  <c r="BF97" i="9"/>
  <c r="BJ98" i="9"/>
  <c r="BK98" i="9" s="1"/>
  <c r="BF98" i="9"/>
  <c r="BM98" i="9"/>
  <c r="BN98" i="9" s="1"/>
  <c r="CU3" i="10"/>
  <c r="CT7" i="10"/>
  <c r="G73" i="9"/>
  <c r="G70" i="9"/>
  <c r="C81" i="7"/>
  <c r="E84" i="3" s="1"/>
  <c r="E83" i="3" s="1"/>
  <c r="E79" i="3" s="1"/>
  <c r="E86" i="3" s="1"/>
  <c r="E113" i="3" s="1"/>
  <c r="E118" i="3" s="1"/>
  <c r="B81" i="7"/>
  <c r="D84" i="3" s="1"/>
  <c r="M75" i="7"/>
  <c r="O25" i="3" s="1"/>
  <c r="L75" i="7"/>
  <c r="N25" i="3" s="1"/>
  <c r="F17" i="7"/>
  <c r="F18" i="7" s="1"/>
  <c r="F19" i="7" s="1"/>
  <c r="F20" i="7" s="1"/>
  <c r="E12" i="7"/>
  <c r="N24" i="3" l="1"/>
  <c r="N20" i="3" s="1"/>
  <c r="BC126" i="9"/>
  <c r="O24" i="3"/>
  <c r="O20" i="3" s="1"/>
  <c r="BH126" i="9"/>
  <c r="D83" i="3"/>
  <c r="L70" i="9"/>
  <c r="G74" i="9"/>
  <c r="H70" i="9"/>
  <c r="L73" i="9"/>
  <c r="H73" i="9"/>
  <c r="BM97" i="9"/>
  <c r="BN97" i="9" s="1"/>
  <c r="BK97" i="9"/>
  <c r="AF64" i="9"/>
  <c r="AB64" i="9"/>
  <c r="L72" i="9"/>
  <c r="L71" i="9"/>
  <c r="BL74" i="9"/>
  <c r="CV3" i="10"/>
  <c r="CU7" i="10"/>
  <c r="E24" i="7"/>
  <c r="E81" i="7"/>
  <c r="G84" i="3" s="1"/>
  <c r="G83" i="3" s="1"/>
  <c r="G79" i="3" s="1"/>
  <c r="G86" i="3" s="1"/>
  <c r="G113" i="3" s="1"/>
  <c r="G118" i="3" s="1"/>
  <c r="E23" i="7"/>
  <c r="D81" i="7"/>
  <c r="F84" i="3" s="1"/>
  <c r="E25" i="7"/>
  <c r="F81" i="7"/>
  <c r="H84" i="3" s="1"/>
  <c r="H83" i="3" s="1"/>
  <c r="H79" i="3" s="1"/>
  <c r="H86" i="3" s="1"/>
  <c r="H113" i="3" s="1"/>
  <c r="H118" i="3" s="1"/>
  <c r="E26" i="7"/>
  <c r="G81" i="7"/>
  <c r="I84" i="3" s="1"/>
  <c r="I83" i="3" s="1"/>
  <c r="I79" i="3" s="1"/>
  <c r="I86" i="3" s="1"/>
  <c r="I113" i="3" s="1"/>
  <c r="I118" i="3" s="1"/>
  <c r="K75" i="7"/>
  <c r="M25" i="3" s="1"/>
  <c r="I80" i="7"/>
  <c r="K81" i="3" s="1"/>
  <c r="E22" i="7"/>
  <c r="E14" i="7"/>
  <c r="G75" i="7"/>
  <c r="I25" i="3" s="1"/>
  <c r="E19" i="7"/>
  <c r="E20" i="7"/>
  <c r="F21" i="7"/>
  <c r="F22" i="7" s="1"/>
  <c r="F23" i="7" s="1"/>
  <c r="F24" i="7" s="1"/>
  <c r="F25" i="7" s="1"/>
  <c r="F26" i="7" s="1"/>
  <c r="E18" i="7"/>
  <c r="E21" i="7"/>
  <c r="J80" i="7"/>
  <c r="L81" i="3" s="1"/>
  <c r="L80" i="3" s="1"/>
  <c r="AD126" i="9" l="1"/>
  <c r="I24" i="3"/>
  <c r="P25" i="3"/>
  <c r="D25" i="2" s="1"/>
  <c r="D24" i="2" s="1"/>
  <c r="D20" i="2" s="1"/>
  <c r="K80" i="3"/>
  <c r="M24" i="3"/>
  <c r="M20" i="3" s="1"/>
  <c r="AX126" i="9"/>
  <c r="F83" i="3"/>
  <c r="F79" i="3" s="1"/>
  <c r="F86" i="3" s="1"/>
  <c r="F113" i="3" s="1"/>
  <c r="F118" i="3" s="1"/>
  <c r="Q71" i="9"/>
  <c r="M71" i="9"/>
  <c r="Q72" i="9"/>
  <c r="M72" i="9"/>
  <c r="AK64" i="9"/>
  <c r="AG64" i="9"/>
  <c r="Q73" i="9"/>
  <c r="M73" i="9"/>
  <c r="H74" i="9"/>
  <c r="D35" i="3" s="1"/>
  <c r="Q70" i="9"/>
  <c r="L74" i="9"/>
  <c r="M70" i="9"/>
  <c r="M74" i="9" s="1"/>
  <c r="E35" i="3" s="1"/>
  <c r="D79" i="3"/>
  <c r="CW3" i="10"/>
  <c r="CV7" i="10"/>
  <c r="F27" i="7"/>
  <c r="F28" i="7" s="1"/>
  <c r="H81" i="7"/>
  <c r="J84" i="3" s="1"/>
  <c r="J83" i="3" l="1"/>
  <c r="V70" i="9"/>
  <c r="R70" i="9"/>
  <c r="V73" i="9"/>
  <c r="R73" i="9"/>
  <c r="AP64" i="9"/>
  <c r="AL64" i="9"/>
  <c r="V72" i="9"/>
  <c r="R72" i="9"/>
  <c r="Q74" i="9"/>
  <c r="V71" i="9"/>
  <c r="R71" i="9"/>
  <c r="I20" i="3"/>
  <c r="P20" i="3" s="1"/>
  <c r="P24" i="3"/>
  <c r="CX3" i="10"/>
  <c r="CW7" i="10"/>
  <c r="K80" i="7"/>
  <c r="M81" i="3" s="1"/>
  <c r="E27" i="7"/>
  <c r="F29" i="7"/>
  <c r="L80" i="7"/>
  <c r="N81" i="3" s="1"/>
  <c r="N80" i="3" s="1"/>
  <c r="M80" i="3" l="1"/>
  <c r="AA71" i="9"/>
  <c r="W71" i="9"/>
  <c r="AA72" i="9"/>
  <c r="W72" i="9"/>
  <c r="AU64" i="9"/>
  <c r="AQ64" i="9"/>
  <c r="AA73" i="9"/>
  <c r="W73" i="9"/>
  <c r="R74" i="9"/>
  <c r="F35" i="3" s="1"/>
  <c r="V74" i="9"/>
  <c r="AA70" i="9"/>
  <c r="W70" i="9"/>
  <c r="W74" i="9" s="1"/>
  <c r="G35" i="3" s="1"/>
  <c r="J79" i="3"/>
  <c r="CY3" i="10"/>
  <c r="CX7" i="10"/>
  <c r="E29" i="7"/>
  <c r="J81" i="7"/>
  <c r="L84" i="3" s="1"/>
  <c r="L83" i="3" s="1"/>
  <c r="L79" i="3" s="1"/>
  <c r="L86" i="3" s="1"/>
  <c r="L113" i="3" s="1"/>
  <c r="L118" i="3" s="1"/>
  <c r="E28" i="7"/>
  <c r="I81" i="7"/>
  <c r="K84" i="3" s="1"/>
  <c r="F30" i="7"/>
  <c r="K83" i="3" l="1"/>
  <c r="J86" i="3"/>
  <c r="J113" i="3" s="1"/>
  <c r="J118" i="3" s="1"/>
  <c r="AF70" i="9"/>
  <c r="AA74" i="9"/>
  <c r="AB70" i="9"/>
  <c r="AF73" i="9"/>
  <c r="AB73" i="9"/>
  <c r="AZ64" i="9"/>
  <c r="AV64" i="9"/>
  <c r="AF72" i="9"/>
  <c r="AB72" i="9"/>
  <c r="AB71" i="9"/>
  <c r="AF71" i="9"/>
  <c r="CZ3" i="10"/>
  <c r="CY7" i="10"/>
  <c r="M80" i="7"/>
  <c r="O81" i="3" s="1"/>
  <c r="H32" i="7"/>
  <c r="E30" i="7"/>
  <c r="K81" i="7"/>
  <c r="M84" i="3" s="1"/>
  <c r="F31" i="7"/>
  <c r="M83" i="3" l="1"/>
  <c r="M79" i="3" s="1"/>
  <c r="M86" i="3" s="1"/>
  <c r="M113" i="3" s="1"/>
  <c r="M118" i="3" s="1"/>
  <c r="O80" i="3"/>
  <c r="P81" i="3"/>
  <c r="E22" i="2" s="1"/>
  <c r="E21" i="2" s="1"/>
  <c r="AF74" i="9"/>
  <c r="AK71" i="9"/>
  <c r="AG71" i="9"/>
  <c r="AK72" i="9"/>
  <c r="AG72" i="9"/>
  <c r="BE64" i="9"/>
  <c r="BA64" i="9"/>
  <c r="AK73" i="9"/>
  <c r="AG73" i="9"/>
  <c r="AB74" i="9"/>
  <c r="H35" i="3" s="1"/>
  <c r="AK70" i="9"/>
  <c r="AG70" i="9"/>
  <c r="AG74" i="9" s="1"/>
  <c r="I35" i="3" s="1"/>
  <c r="K79" i="3"/>
  <c r="DA3" i="10"/>
  <c r="CZ7" i="10"/>
  <c r="B86" i="7"/>
  <c r="E31" i="7"/>
  <c r="L81" i="7"/>
  <c r="N84" i="3" s="1"/>
  <c r="C86" i="7"/>
  <c r="F32" i="7"/>
  <c r="G32" i="7"/>
  <c r="N83" i="3" l="1"/>
  <c r="K86" i="3"/>
  <c r="K113" i="3" s="1"/>
  <c r="K118" i="3" s="1"/>
  <c r="AK74" i="9"/>
  <c r="AP70" i="9"/>
  <c r="AL70" i="9"/>
  <c r="AP73" i="9"/>
  <c r="AL73" i="9"/>
  <c r="BJ64" i="9"/>
  <c r="BF64" i="9"/>
  <c r="BM64" i="9"/>
  <c r="AL72" i="9"/>
  <c r="AP72" i="9"/>
  <c r="AP71" i="9"/>
  <c r="AL71" i="9"/>
  <c r="P80" i="3"/>
  <c r="DB3" i="10"/>
  <c r="DA7" i="10"/>
  <c r="E32" i="7"/>
  <c r="M81" i="7"/>
  <c r="O84" i="3" s="1"/>
  <c r="B87" i="7"/>
  <c r="F33" i="7"/>
  <c r="D86" i="7"/>
  <c r="O83" i="3" l="1"/>
  <c r="O79" i="3" s="1"/>
  <c r="O86" i="3" s="1"/>
  <c r="O113" i="3" s="1"/>
  <c r="O118" i="3" s="1"/>
  <c r="P84" i="3"/>
  <c r="E25" i="2" s="1"/>
  <c r="E24" i="2" s="1"/>
  <c r="E20" i="2" s="1"/>
  <c r="AQ71" i="9"/>
  <c r="AU71" i="9"/>
  <c r="AQ72" i="9"/>
  <c r="AU72" i="9"/>
  <c r="BN64" i="9"/>
  <c r="BK64" i="9"/>
  <c r="AU73" i="9"/>
  <c r="AQ73" i="9"/>
  <c r="AL74" i="9"/>
  <c r="J35" i="3" s="1"/>
  <c r="AP74" i="9"/>
  <c r="AU70" i="9"/>
  <c r="AQ70" i="9"/>
  <c r="AQ74" i="9" s="1"/>
  <c r="K35" i="3" s="1"/>
  <c r="N79" i="3"/>
  <c r="P83" i="3"/>
  <c r="DC3" i="10"/>
  <c r="DB7" i="10"/>
  <c r="E33" i="7"/>
  <c r="F34" i="7"/>
  <c r="E86" i="7"/>
  <c r="N86" i="3" l="1"/>
  <c r="N113" i="3" s="1"/>
  <c r="N118" i="3" s="1"/>
  <c r="P79" i="3"/>
  <c r="AZ70" i="9"/>
  <c r="AU74" i="9"/>
  <c r="AV70" i="9"/>
  <c r="AZ73" i="9"/>
  <c r="AV73" i="9"/>
  <c r="AZ72" i="9"/>
  <c r="AV72" i="9"/>
  <c r="AV71" i="9"/>
  <c r="AZ71" i="9"/>
  <c r="DD3" i="10"/>
  <c r="DC7" i="10"/>
  <c r="E34" i="7"/>
  <c r="C87" i="7"/>
  <c r="F86" i="7"/>
  <c r="F35" i="7"/>
  <c r="BA71" i="9" l="1"/>
  <c r="BE71" i="9"/>
  <c r="BE72" i="9"/>
  <c r="BA72" i="9"/>
  <c r="BE73" i="9"/>
  <c r="BA73" i="9"/>
  <c r="AV74" i="9"/>
  <c r="L35" i="3" s="1"/>
  <c r="AZ74" i="9"/>
  <c r="BE70" i="9"/>
  <c r="BA70" i="9"/>
  <c r="BA74" i="9" s="1"/>
  <c r="M35" i="3" s="1"/>
  <c r="DE3" i="10"/>
  <c r="DD7" i="10"/>
  <c r="E35" i="7"/>
  <c r="D87" i="7"/>
  <c r="F36" i="7"/>
  <c r="E87" i="7"/>
  <c r="G86" i="7"/>
  <c r="BJ70" i="9" l="1"/>
  <c r="BK70" i="9" s="1"/>
  <c r="BE74" i="9"/>
  <c r="BF70" i="9"/>
  <c r="BM70" i="9"/>
  <c r="BJ73" i="9"/>
  <c r="BK73" i="9" s="1"/>
  <c r="BF73" i="9"/>
  <c r="BM73" i="9"/>
  <c r="BN73" i="9" s="1"/>
  <c r="BJ72" i="9"/>
  <c r="BK72" i="9" s="1"/>
  <c r="BF72" i="9"/>
  <c r="BM72" i="9"/>
  <c r="BN72" i="9" s="1"/>
  <c r="BF71" i="9"/>
  <c r="BJ71" i="9"/>
  <c r="BM71" i="9"/>
  <c r="BN71" i="9" s="1"/>
  <c r="DF3" i="10"/>
  <c r="DE7" i="10"/>
  <c r="E36" i="7"/>
  <c r="H86" i="7"/>
  <c r="F37" i="7"/>
  <c r="BJ74" i="9" l="1"/>
  <c r="BK71" i="9"/>
  <c r="BN70" i="9"/>
  <c r="BN74" i="9" s="1"/>
  <c r="BM74" i="9"/>
  <c r="BF74" i="9"/>
  <c r="N35" i="3" s="1"/>
  <c r="BK74" i="9"/>
  <c r="O35" i="3" s="1"/>
  <c r="DG3" i="10"/>
  <c r="DF7" i="10"/>
  <c r="E37" i="7"/>
  <c r="F87" i="7"/>
  <c r="F38" i="7"/>
  <c r="I86" i="7"/>
  <c r="P35" i="3" l="1"/>
  <c r="D35" i="2" s="1"/>
  <c r="DH3" i="10"/>
  <c r="DG7" i="10"/>
  <c r="E38" i="7"/>
  <c r="G87" i="7"/>
  <c r="J86" i="7"/>
  <c r="F39" i="7"/>
  <c r="DI3" i="10" l="1"/>
  <c r="DI7" i="10" s="1"/>
  <c r="DH7" i="10"/>
  <c r="E39" i="7"/>
  <c r="H87" i="7"/>
  <c r="F40" i="7"/>
  <c r="K86" i="7"/>
  <c r="E40" i="7" l="1"/>
  <c r="I87" i="7"/>
  <c r="L86" i="7"/>
  <c r="F41" i="7"/>
  <c r="E41" i="7" l="1"/>
  <c r="J87" i="7"/>
  <c r="F42" i="7"/>
  <c r="M86" i="7" l="1"/>
  <c r="H44" i="7"/>
  <c r="E42" i="7"/>
  <c r="K87" i="7"/>
  <c r="F43" i="7"/>
  <c r="F22" i="2" l="1"/>
  <c r="F21" i="2" s="1"/>
  <c r="B130" i="7"/>
  <c r="E43" i="7"/>
  <c r="L87" i="7"/>
  <c r="C130" i="7"/>
  <c r="F44" i="7"/>
  <c r="M87" i="7"/>
  <c r="E44" i="7" l="1"/>
  <c r="G44" i="7"/>
  <c r="F45" i="7"/>
  <c r="B131" i="7"/>
  <c r="D130" i="7"/>
  <c r="F25" i="2" l="1"/>
  <c r="F24" i="2" s="1"/>
  <c r="F20" i="2" s="1"/>
  <c r="F27" i="2" s="1"/>
  <c r="F54" i="2" s="1"/>
  <c r="F59" i="2" s="1"/>
  <c r="E45" i="7"/>
  <c r="E130" i="7"/>
  <c r="F46" i="7"/>
  <c r="E46" i="7" l="1"/>
  <c r="C131" i="7"/>
  <c r="F47" i="7"/>
  <c r="F130" i="7"/>
  <c r="E47" i="7" l="1"/>
  <c r="D131" i="7"/>
  <c r="G130" i="7"/>
  <c r="F48" i="7"/>
  <c r="E48" i="7" l="1"/>
  <c r="E131" i="7"/>
  <c r="F49" i="7"/>
  <c r="H130" i="7"/>
  <c r="E49" i="7" l="1"/>
  <c r="F131" i="7"/>
  <c r="I130" i="7"/>
  <c r="F50" i="7"/>
  <c r="E50" i="7" l="1"/>
  <c r="G131" i="7"/>
  <c r="F51" i="7"/>
  <c r="J130" i="7"/>
  <c r="E51" i="7" l="1"/>
  <c r="H131" i="7"/>
  <c r="K130" i="7"/>
  <c r="F52" i="7"/>
  <c r="E52" i="7" l="1"/>
  <c r="I131" i="7"/>
  <c r="F53" i="7"/>
  <c r="L130" i="7"/>
  <c r="E53" i="7" l="1"/>
  <c r="J131" i="7"/>
  <c r="F54" i="7"/>
  <c r="M130" i="7" l="1"/>
  <c r="H56" i="7"/>
  <c r="E54" i="7"/>
  <c r="K131" i="7"/>
  <c r="F55" i="7"/>
  <c r="G22" i="2" l="1"/>
  <c r="G21" i="2" s="1"/>
  <c r="B136" i="7"/>
  <c r="E55" i="7"/>
  <c r="L131" i="7"/>
  <c r="C136" i="7"/>
  <c r="F56" i="7"/>
  <c r="M131" i="7"/>
  <c r="E56" i="7" l="1"/>
  <c r="G56" i="7"/>
  <c r="F57" i="7"/>
  <c r="B137" i="7"/>
  <c r="D136" i="7"/>
  <c r="G25" i="2" l="1"/>
  <c r="G24" i="2" s="1"/>
  <c r="G20" i="2" s="1"/>
  <c r="G27" i="2" s="1"/>
  <c r="G54" i="2" s="1"/>
  <c r="G59" i="2" s="1"/>
  <c r="E57" i="7"/>
  <c r="E136" i="7"/>
  <c r="F58" i="7"/>
  <c r="E58" i="7" l="1"/>
  <c r="C137" i="7"/>
  <c r="F59" i="7"/>
  <c r="F136" i="7"/>
  <c r="E59" i="7" l="1"/>
  <c r="D137" i="7"/>
  <c r="G136" i="7"/>
  <c r="F60" i="7"/>
  <c r="E60" i="7" l="1"/>
  <c r="E137" i="7"/>
  <c r="F61" i="7"/>
  <c r="H136" i="7"/>
  <c r="E61" i="7" l="1"/>
  <c r="F137" i="7"/>
  <c r="I136" i="7"/>
  <c r="F62" i="7"/>
  <c r="E62" i="7" l="1"/>
  <c r="G137" i="7"/>
  <c r="F63" i="7"/>
  <c r="J136" i="7"/>
  <c r="E63" i="7" l="1"/>
  <c r="H137" i="7"/>
  <c r="K136" i="7"/>
  <c r="F64" i="7"/>
  <c r="E64" i="7" l="1"/>
  <c r="I137" i="7"/>
  <c r="F65" i="7"/>
  <c r="L136" i="7"/>
  <c r="E65" i="7" l="1"/>
  <c r="J137" i="7"/>
  <c r="F66" i="7"/>
  <c r="M136" i="7" l="1"/>
  <c r="H68" i="7"/>
  <c r="E66" i="7"/>
  <c r="K137" i="7"/>
  <c r="F67" i="7"/>
  <c r="H22" i="2" l="1"/>
  <c r="H21" i="2" s="1"/>
  <c r="H69" i="7"/>
  <c r="E67" i="7"/>
  <c r="L137" i="7"/>
  <c r="M137" i="7"/>
  <c r="F68" i="7"/>
  <c r="E68" i="7" l="1"/>
  <c r="E69" i="7" s="1"/>
  <c r="G68" i="7"/>
  <c r="H25" i="2" l="1"/>
  <c r="H24" i="2" s="1"/>
  <c r="H20" i="2" s="1"/>
  <c r="H27" i="2" s="1"/>
  <c r="H54" i="2" s="1"/>
  <c r="H59" i="2" s="1"/>
  <c r="G69" i="7"/>
  <c r="E12" i="4"/>
  <c r="H8" i="4"/>
  <c r="BI165" i="9"/>
  <c r="BD165" i="9"/>
  <c r="AY165" i="9"/>
  <c r="AT165" i="9"/>
  <c r="AO165" i="9"/>
  <c r="AJ165" i="9"/>
  <c r="AE165" i="9"/>
  <c r="Z165" i="9"/>
  <c r="U165" i="9"/>
  <c r="P165" i="9"/>
  <c r="K165" i="9"/>
  <c r="F165" i="9"/>
  <c r="BI164" i="9"/>
  <c r="BD164" i="9"/>
  <c r="AY164" i="9"/>
  <c r="AT164" i="9"/>
  <c r="AO164" i="9"/>
  <c r="AJ164" i="9"/>
  <c r="AE164" i="9"/>
  <c r="Z164" i="9"/>
  <c r="U164" i="9"/>
  <c r="P164" i="9"/>
  <c r="K164" i="9"/>
  <c r="F164" i="9"/>
  <c r="BI163" i="9"/>
  <c r="BD163" i="9"/>
  <c r="AY163" i="9"/>
  <c r="AT163" i="9"/>
  <c r="AO163" i="9"/>
  <c r="AJ163" i="9"/>
  <c r="AE163" i="9"/>
  <c r="Z163" i="9"/>
  <c r="U163" i="9"/>
  <c r="P163" i="9"/>
  <c r="K163" i="9"/>
  <c r="F163" i="9"/>
  <c r="BI162" i="9"/>
  <c r="BD162" i="9"/>
  <c r="AY162" i="9"/>
  <c r="AT162" i="9"/>
  <c r="AO162" i="9"/>
  <c r="AJ162" i="9"/>
  <c r="AE162" i="9"/>
  <c r="Z162" i="9"/>
  <c r="U162" i="9"/>
  <c r="P162" i="9"/>
  <c r="K162" i="9"/>
  <c r="F162" i="9"/>
  <c r="BI159" i="9"/>
  <c r="BD159" i="9"/>
  <c r="AY159" i="9"/>
  <c r="AT159" i="9"/>
  <c r="AO159" i="9"/>
  <c r="AJ159" i="9"/>
  <c r="AE159" i="9"/>
  <c r="Z159" i="9"/>
  <c r="U159" i="9"/>
  <c r="P159" i="9"/>
  <c r="K159" i="9"/>
  <c r="F159" i="9"/>
  <c r="BI158" i="9"/>
  <c r="BD158" i="9"/>
  <c r="AY158" i="9"/>
  <c r="AT158" i="9"/>
  <c r="AO158" i="9"/>
  <c r="AJ158" i="9"/>
  <c r="AE158" i="9"/>
  <c r="Z158" i="9"/>
  <c r="U158" i="9"/>
  <c r="P158" i="9"/>
  <c r="K158" i="9"/>
  <c r="F158" i="9"/>
  <c r="BI157" i="9"/>
  <c r="BD157" i="9"/>
  <c r="AY157" i="9"/>
  <c r="AT157" i="9"/>
  <c r="AO157" i="9"/>
  <c r="AJ157" i="9"/>
  <c r="AE157" i="9"/>
  <c r="Z157" i="9"/>
  <c r="U157" i="9"/>
  <c r="P157" i="9"/>
  <c r="K157" i="9"/>
  <c r="F157" i="9"/>
  <c r="BI156" i="9"/>
  <c r="BD156" i="9"/>
  <c r="AY156" i="9"/>
  <c r="AT156" i="9"/>
  <c r="AO156" i="9"/>
  <c r="AJ156" i="9"/>
  <c r="AE156" i="9"/>
  <c r="Z156" i="9"/>
  <c r="U156" i="9"/>
  <c r="P156" i="9"/>
  <c r="K156" i="9"/>
  <c r="F156" i="9"/>
  <c r="BI153" i="9"/>
  <c r="BD153" i="9"/>
  <c r="AY153" i="9"/>
  <c r="AT153" i="9"/>
  <c r="AO153" i="9"/>
  <c r="AJ153" i="9"/>
  <c r="AE153" i="9"/>
  <c r="Z153" i="9"/>
  <c r="U153" i="9"/>
  <c r="P153" i="9"/>
  <c r="K153" i="9"/>
  <c r="F153" i="9"/>
  <c r="BI152" i="9"/>
  <c r="BD152" i="9"/>
  <c r="AY152" i="9"/>
  <c r="AT152" i="9"/>
  <c r="AO152" i="9"/>
  <c r="AJ152" i="9"/>
  <c r="AE152" i="9"/>
  <c r="Z152" i="9"/>
  <c r="U152" i="9"/>
  <c r="P152" i="9"/>
  <c r="K152" i="9"/>
  <c r="F152" i="9"/>
  <c r="BI151" i="9"/>
  <c r="BD151" i="9"/>
  <c r="AY151" i="9"/>
  <c r="AT151" i="9"/>
  <c r="AO151" i="9"/>
  <c r="AJ151" i="9"/>
  <c r="AE151" i="9"/>
  <c r="Z151" i="9"/>
  <c r="U151" i="9"/>
  <c r="P151" i="9"/>
  <c r="K151" i="9"/>
  <c r="F151" i="9"/>
  <c r="BI150" i="9"/>
  <c r="BD150" i="9"/>
  <c r="AY150" i="9"/>
  <c r="AT150" i="9"/>
  <c r="AO150" i="9"/>
  <c r="AJ150" i="9"/>
  <c r="AE150" i="9"/>
  <c r="Z150" i="9"/>
  <c r="U150" i="9"/>
  <c r="P150" i="9"/>
  <c r="K150" i="9"/>
  <c r="F150" i="9"/>
  <c r="BI147" i="9"/>
  <c r="BD147" i="9"/>
  <c r="AY147" i="9"/>
  <c r="AT147" i="9"/>
  <c r="AO147" i="9"/>
  <c r="AJ147" i="9"/>
  <c r="AE147" i="9"/>
  <c r="Z147" i="9"/>
  <c r="U147" i="9"/>
  <c r="P147" i="9"/>
  <c r="K147" i="9"/>
  <c r="F147" i="9"/>
  <c r="BI146" i="9"/>
  <c r="BD146" i="9"/>
  <c r="AY146" i="9"/>
  <c r="AT146" i="9"/>
  <c r="AO146" i="9"/>
  <c r="AJ146" i="9"/>
  <c r="AE146" i="9"/>
  <c r="Z146" i="9"/>
  <c r="U146" i="9"/>
  <c r="P146" i="9"/>
  <c r="K146" i="9"/>
  <c r="F146" i="9"/>
  <c r="BI145" i="9"/>
  <c r="BD145" i="9"/>
  <c r="AY145" i="9"/>
  <c r="AT145" i="9"/>
  <c r="AO145" i="9"/>
  <c r="AJ145" i="9"/>
  <c r="AE145" i="9"/>
  <c r="Z145" i="9"/>
  <c r="U145" i="9"/>
  <c r="P145" i="9"/>
  <c r="K145" i="9"/>
  <c r="F145" i="9"/>
  <c r="BI144" i="9"/>
  <c r="BD144" i="9"/>
  <c r="AY144" i="9"/>
  <c r="AT144" i="9"/>
  <c r="AO144" i="9"/>
  <c r="AJ144" i="9"/>
  <c r="AE144" i="9"/>
  <c r="Z144" i="9"/>
  <c r="U144" i="9"/>
  <c r="P144" i="9"/>
  <c r="K144" i="9"/>
  <c r="F144" i="9"/>
  <c r="BI141" i="9"/>
  <c r="BD141" i="9"/>
  <c r="AY141" i="9"/>
  <c r="AT141" i="9"/>
  <c r="AO141" i="9"/>
  <c r="AJ141" i="9"/>
  <c r="AE141" i="9"/>
  <c r="Z141" i="9"/>
  <c r="U141" i="9"/>
  <c r="P141" i="9"/>
  <c r="K141" i="9"/>
  <c r="F141" i="9"/>
  <c r="BI140" i="9"/>
  <c r="BD140" i="9"/>
  <c r="AY140" i="9"/>
  <c r="AT140" i="9"/>
  <c r="AO140" i="9"/>
  <c r="AJ140" i="9"/>
  <c r="AE140" i="9"/>
  <c r="Z140" i="9"/>
  <c r="U140" i="9"/>
  <c r="P140" i="9"/>
  <c r="K140" i="9"/>
  <c r="F140" i="9"/>
  <c r="BI139" i="9"/>
  <c r="BD139" i="9"/>
  <c r="AY139" i="9"/>
  <c r="AT139" i="9"/>
  <c r="AO139" i="9"/>
  <c r="AJ139" i="9"/>
  <c r="AE139" i="9"/>
  <c r="Z139" i="9"/>
  <c r="U139" i="9"/>
  <c r="P139" i="9"/>
  <c r="K139" i="9"/>
  <c r="F139" i="9"/>
  <c r="BI138" i="9"/>
  <c r="BD138" i="9"/>
  <c r="AY138" i="9"/>
  <c r="AY142" i="9" s="1"/>
  <c r="AT138" i="9"/>
  <c r="AT142" i="9" s="1"/>
  <c r="AO138" i="9"/>
  <c r="AO142" i="9" s="1"/>
  <c r="AJ138" i="9"/>
  <c r="AE138" i="9"/>
  <c r="Z138" i="9"/>
  <c r="Z142" i="9" s="1"/>
  <c r="U138" i="9"/>
  <c r="U142" i="9" s="1"/>
  <c r="P138" i="9"/>
  <c r="K138" i="9"/>
  <c r="F138" i="9"/>
  <c r="BI135" i="9"/>
  <c r="BD135" i="9"/>
  <c r="AY135" i="9"/>
  <c r="AT135" i="9"/>
  <c r="AO135" i="9"/>
  <c r="AJ135" i="9"/>
  <c r="AE135" i="9"/>
  <c r="Z135" i="9"/>
  <c r="U135" i="9"/>
  <c r="P135" i="9"/>
  <c r="K135" i="9"/>
  <c r="F135" i="9"/>
  <c r="BI134" i="9"/>
  <c r="BD134" i="9"/>
  <c r="AY134" i="9"/>
  <c r="AT134" i="9"/>
  <c r="AO134" i="9"/>
  <c r="AJ134" i="9"/>
  <c r="AE134" i="9"/>
  <c r="Z134" i="9"/>
  <c r="U134" i="9"/>
  <c r="P134" i="9"/>
  <c r="K134" i="9"/>
  <c r="F134" i="9"/>
  <c r="BI133" i="9"/>
  <c r="BD133" i="9"/>
  <c r="AY133" i="9"/>
  <c r="AT133" i="9"/>
  <c r="AO133" i="9"/>
  <c r="AJ133" i="9"/>
  <c r="AE133" i="9"/>
  <c r="Z133" i="9"/>
  <c r="U133" i="9"/>
  <c r="P133" i="9"/>
  <c r="K133" i="9"/>
  <c r="F133" i="9"/>
  <c r="BI132" i="9"/>
  <c r="BD132" i="9"/>
  <c r="AY132" i="9"/>
  <c r="AT132" i="9"/>
  <c r="AO132" i="9"/>
  <c r="AJ132" i="9"/>
  <c r="AE132" i="9"/>
  <c r="Z132" i="9"/>
  <c r="U132" i="9"/>
  <c r="P132" i="9"/>
  <c r="K132" i="9"/>
  <c r="F132" i="9"/>
  <c r="BI129" i="9"/>
  <c r="BK129" i="9" s="1"/>
  <c r="BD129" i="9"/>
  <c r="BF129" i="9" s="1"/>
  <c r="AY129" i="9"/>
  <c r="BA129" i="9" s="1"/>
  <c r="AT129" i="9"/>
  <c r="AV129" i="9" s="1"/>
  <c r="AO129" i="9"/>
  <c r="AQ129" i="9" s="1"/>
  <c r="AJ129" i="9"/>
  <c r="AL129" i="9" s="1"/>
  <c r="AE129" i="9"/>
  <c r="AG129" i="9" s="1"/>
  <c r="Z129" i="9"/>
  <c r="AB129" i="9" s="1"/>
  <c r="U129" i="9"/>
  <c r="W129" i="9" s="1"/>
  <c r="P129" i="9"/>
  <c r="R129" i="9" s="1"/>
  <c r="F129" i="9"/>
  <c r="BI128" i="9"/>
  <c r="BK128" i="9" s="1"/>
  <c r="BD128" i="9"/>
  <c r="BF128" i="9" s="1"/>
  <c r="AY128" i="9"/>
  <c r="BA128" i="9" s="1"/>
  <c r="AT128" i="9"/>
  <c r="AV128" i="9" s="1"/>
  <c r="AO128" i="9"/>
  <c r="AQ128" i="9" s="1"/>
  <c r="AJ128" i="9"/>
  <c r="AL128" i="9" s="1"/>
  <c r="AE128" i="9"/>
  <c r="AG128" i="9" s="1"/>
  <c r="Z128" i="9"/>
  <c r="AB128" i="9" s="1"/>
  <c r="U128" i="9"/>
  <c r="W128" i="9" s="1"/>
  <c r="P128" i="9"/>
  <c r="R128" i="9" s="1"/>
  <c r="F128" i="9"/>
  <c r="BI127" i="9"/>
  <c r="BK127" i="9" s="1"/>
  <c r="BD127" i="9"/>
  <c r="BF127" i="9" s="1"/>
  <c r="AY127" i="9"/>
  <c r="BA127" i="9" s="1"/>
  <c r="AT127" i="9"/>
  <c r="AV127" i="9" s="1"/>
  <c r="AO127" i="9"/>
  <c r="AQ127" i="9" s="1"/>
  <c r="AJ127" i="9"/>
  <c r="AL127" i="9" s="1"/>
  <c r="AE127" i="9"/>
  <c r="AG127" i="9" s="1"/>
  <c r="Z127" i="9"/>
  <c r="AB127" i="9" s="1"/>
  <c r="U127" i="9"/>
  <c r="W127" i="9" s="1"/>
  <c r="P127" i="9"/>
  <c r="R127" i="9" s="1"/>
  <c r="F127" i="9"/>
  <c r="BI126" i="9"/>
  <c r="BD126" i="9"/>
  <c r="AY126" i="9"/>
  <c r="AT126" i="9"/>
  <c r="AO126" i="9"/>
  <c r="AJ126" i="9"/>
  <c r="AE126" i="9"/>
  <c r="Z126" i="9"/>
  <c r="U126" i="9"/>
  <c r="P126" i="9"/>
  <c r="F126" i="9"/>
  <c r="H126" i="9" s="1"/>
  <c r="BI117" i="9"/>
  <c r="BD117" i="9"/>
  <c r="AY117" i="9"/>
  <c r="AT117" i="9"/>
  <c r="AO117" i="9"/>
  <c r="AJ117" i="9"/>
  <c r="AE117" i="9"/>
  <c r="Z117" i="9"/>
  <c r="U117" i="9"/>
  <c r="P117" i="9"/>
  <c r="K117" i="9"/>
  <c r="F117" i="9"/>
  <c r="BI116" i="9"/>
  <c r="BD116" i="9"/>
  <c r="AY116" i="9"/>
  <c r="AT116" i="9"/>
  <c r="AO116" i="9"/>
  <c r="AJ116" i="9"/>
  <c r="AE116" i="9"/>
  <c r="Z116" i="9"/>
  <c r="U116" i="9"/>
  <c r="P116" i="9"/>
  <c r="K116" i="9"/>
  <c r="F116" i="9"/>
  <c r="BI115" i="9"/>
  <c r="BD115" i="9"/>
  <c r="AY115" i="9"/>
  <c r="AT115" i="9"/>
  <c r="AO115" i="9"/>
  <c r="AJ115" i="9"/>
  <c r="AE115" i="9"/>
  <c r="Z115" i="9"/>
  <c r="U115" i="9"/>
  <c r="P115" i="9"/>
  <c r="K115" i="9"/>
  <c r="F115" i="9"/>
  <c r="BI114" i="9"/>
  <c r="BD114" i="9"/>
  <c r="AY114" i="9"/>
  <c r="AT114" i="9"/>
  <c r="AO114" i="9"/>
  <c r="AJ114" i="9"/>
  <c r="AE114" i="9"/>
  <c r="Z114" i="9"/>
  <c r="U114" i="9"/>
  <c r="P114" i="9"/>
  <c r="K114" i="9"/>
  <c r="K118" i="9" s="1"/>
  <c r="F114" i="9"/>
  <c r="BI111" i="9"/>
  <c r="BD111" i="9"/>
  <c r="AY111" i="9"/>
  <c r="AT111" i="9"/>
  <c r="AO111" i="9"/>
  <c r="AJ111" i="9"/>
  <c r="AE111" i="9"/>
  <c r="Z111" i="9"/>
  <c r="U111" i="9"/>
  <c r="P111" i="9"/>
  <c r="K111" i="9"/>
  <c r="F111" i="9"/>
  <c r="BI110" i="9"/>
  <c r="BD110" i="9"/>
  <c r="AY110" i="9"/>
  <c r="AT110" i="9"/>
  <c r="AO110" i="9"/>
  <c r="AJ110" i="9"/>
  <c r="AE110" i="9"/>
  <c r="Z110" i="9"/>
  <c r="U110" i="9"/>
  <c r="P110" i="9"/>
  <c r="K110" i="9"/>
  <c r="F110" i="9"/>
  <c r="BI109" i="9"/>
  <c r="BD109" i="9"/>
  <c r="AY109" i="9"/>
  <c r="AT109" i="9"/>
  <c r="AO109" i="9"/>
  <c r="AJ109" i="9"/>
  <c r="AE109" i="9"/>
  <c r="Z109" i="9"/>
  <c r="U109" i="9"/>
  <c r="P109" i="9"/>
  <c r="K109" i="9"/>
  <c r="F109" i="9"/>
  <c r="BI108" i="9"/>
  <c r="BD108" i="9"/>
  <c r="AY108" i="9"/>
  <c r="AT108" i="9"/>
  <c r="AO108" i="9"/>
  <c r="AJ108" i="9"/>
  <c r="AE108" i="9"/>
  <c r="Z108" i="9"/>
  <c r="U108" i="9"/>
  <c r="P108" i="9"/>
  <c r="K108" i="9"/>
  <c r="F108" i="9"/>
  <c r="BI105" i="9"/>
  <c r="BD105" i="9"/>
  <c r="AY105" i="9"/>
  <c r="AT105" i="9"/>
  <c r="AO105" i="9"/>
  <c r="AJ105" i="9"/>
  <c r="AE105" i="9"/>
  <c r="Z105" i="9"/>
  <c r="U105" i="9"/>
  <c r="P105" i="9"/>
  <c r="K105" i="9"/>
  <c r="F105" i="9"/>
  <c r="BI104" i="9"/>
  <c r="BD104" i="9"/>
  <c r="AY104" i="9"/>
  <c r="AT104" i="9"/>
  <c r="AO104" i="9"/>
  <c r="AJ104" i="9"/>
  <c r="AE104" i="9"/>
  <c r="Z104" i="9"/>
  <c r="U104" i="9"/>
  <c r="P104" i="9"/>
  <c r="K104" i="9"/>
  <c r="F104" i="9"/>
  <c r="BI103" i="9"/>
  <c r="BD103" i="9"/>
  <c r="AY103" i="9"/>
  <c r="AT103" i="9"/>
  <c r="AO103" i="9"/>
  <c r="AJ103" i="9"/>
  <c r="AE103" i="9"/>
  <c r="Z103" i="9"/>
  <c r="U103" i="9"/>
  <c r="P103" i="9"/>
  <c r="K103" i="9"/>
  <c r="F103" i="9"/>
  <c r="BI102" i="9"/>
  <c r="BD102" i="9"/>
  <c r="AY102" i="9"/>
  <c r="AT102" i="9"/>
  <c r="AO102" i="9"/>
  <c r="AJ102" i="9"/>
  <c r="AE102" i="9"/>
  <c r="Z102" i="9"/>
  <c r="U102" i="9"/>
  <c r="P102" i="9"/>
  <c r="K102" i="9"/>
  <c r="F102" i="9"/>
  <c r="BI99" i="9"/>
  <c r="BD99" i="9"/>
  <c r="AY99" i="9"/>
  <c r="AT99" i="9"/>
  <c r="AO99" i="9"/>
  <c r="AJ99" i="9"/>
  <c r="AE99" i="9"/>
  <c r="Z99" i="9"/>
  <c r="U99" i="9"/>
  <c r="P99" i="9"/>
  <c r="K99" i="9"/>
  <c r="F99" i="9"/>
  <c r="BI96" i="9"/>
  <c r="BD96" i="9"/>
  <c r="AY96" i="9"/>
  <c r="AT96" i="9"/>
  <c r="AO96" i="9"/>
  <c r="AJ96" i="9"/>
  <c r="AE96" i="9"/>
  <c r="Z96" i="9"/>
  <c r="U96" i="9"/>
  <c r="P96" i="9"/>
  <c r="K96" i="9"/>
  <c r="F96" i="9"/>
  <c r="BI95" i="9"/>
  <c r="BD95" i="9"/>
  <c r="AY95" i="9"/>
  <c r="AT95" i="9"/>
  <c r="AO95" i="9"/>
  <c r="AJ95" i="9"/>
  <c r="AE95" i="9"/>
  <c r="Z95" i="9"/>
  <c r="U95" i="9"/>
  <c r="P95" i="9"/>
  <c r="K95" i="9"/>
  <c r="F95" i="9"/>
  <c r="BI94" i="9"/>
  <c r="BD94" i="9"/>
  <c r="AY94" i="9"/>
  <c r="AT94" i="9"/>
  <c r="AO94" i="9"/>
  <c r="AJ94" i="9"/>
  <c r="AE94" i="9"/>
  <c r="Z94" i="9"/>
  <c r="U94" i="9"/>
  <c r="P94" i="9"/>
  <c r="K94" i="9"/>
  <c r="F94" i="9"/>
  <c r="BI91" i="9"/>
  <c r="BD91" i="9"/>
  <c r="AY91" i="9"/>
  <c r="AT91" i="9"/>
  <c r="AO91" i="9"/>
  <c r="AJ91" i="9"/>
  <c r="AE91" i="9"/>
  <c r="Z91" i="9"/>
  <c r="U91" i="9"/>
  <c r="P91" i="9"/>
  <c r="K91" i="9"/>
  <c r="F91" i="9"/>
  <c r="BI90" i="9"/>
  <c r="BD90" i="9"/>
  <c r="AY90" i="9"/>
  <c r="AT90" i="9"/>
  <c r="AO90" i="9"/>
  <c r="AJ90" i="9"/>
  <c r="AE90" i="9"/>
  <c r="Z90" i="9"/>
  <c r="U90" i="9"/>
  <c r="P90" i="9"/>
  <c r="K90" i="9"/>
  <c r="F90" i="9"/>
  <c r="BI89" i="9"/>
  <c r="BD89" i="9"/>
  <c r="AY89" i="9"/>
  <c r="AT89" i="9"/>
  <c r="AO89" i="9"/>
  <c r="AJ89" i="9"/>
  <c r="AE89" i="9"/>
  <c r="Z89" i="9"/>
  <c r="U89" i="9"/>
  <c r="P89" i="9"/>
  <c r="K89" i="9"/>
  <c r="F89" i="9"/>
  <c r="BI88" i="9"/>
  <c r="BD88" i="9"/>
  <c r="AY88" i="9"/>
  <c r="AT88" i="9"/>
  <c r="AO88" i="9"/>
  <c r="AJ88" i="9"/>
  <c r="AE88" i="9"/>
  <c r="Z88" i="9"/>
  <c r="U88" i="9"/>
  <c r="P88" i="9"/>
  <c r="K88" i="9"/>
  <c r="F88" i="9"/>
  <c r="BI85" i="9"/>
  <c r="BD85" i="9"/>
  <c r="AY85" i="9"/>
  <c r="AT85" i="9"/>
  <c r="AO85" i="9"/>
  <c r="AJ85" i="9"/>
  <c r="AE85" i="9"/>
  <c r="Z85" i="9"/>
  <c r="U85" i="9"/>
  <c r="P85" i="9"/>
  <c r="K85" i="9"/>
  <c r="F85" i="9"/>
  <c r="BI84" i="9"/>
  <c r="BD84" i="9"/>
  <c r="AY84" i="9"/>
  <c r="AT84" i="9"/>
  <c r="AO84" i="9"/>
  <c r="AJ84" i="9"/>
  <c r="AE84" i="9"/>
  <c r="Z84" i="9"/>
  <c r="U84" i="9"/>
  <c r="P84" i="9"/>
  <c r="K84" i="9"/>
  <c r="F84" i="9"/>
  <c r="BI83" i="9"/>
  <c r="BD83" i="9"/>
  <c r="AY83" i="9"/>
  <c r="AT83" i="9"/>
  <c r="AO83" i="9"/>
  <c r="AJ83" i="9"/>
  <c r="AE83" i="9"/>
  <c r="Z83" i="9"/>
  <c r="U83" i="9"/>
  <c r="P83" i="9"/>
  <c r="K83" i="9"/>
  <c r="F83" i="9"/>
  <c r="BI82" i="9"/>
  <c r="BD82" i="9"/>
  <c r="AY82" i="9"/>
  <c r="AT82" i="9"/>
  <c r="AO82" i="9"/>
  <c r="AJ82" i="9"/>
  <c r="AJ86" i="9" s="1"/>
  <c r="AE82" i="9"/>
  <c r="Z82" i="9"/>
  <c r="U82" i="9"/>
  <c r="P82" i="9"/>
  <c r="K82" i="9"/>
  <c r="F82" i="9"/>
  <c r="BI79" i="9"/>
  <c r="BD79" i="9"/>
  <c r="AY79" i="9"/>
  <c r="AT79" i="9"/>
  <c r="AO79" i="9"/>
  <c r="AJ79" i="9"/>
  <c r="AE79" i="9"/>
  <c r="Z79" i="9"/>
  <c r="U79" i="9"/>
  <c r="P79" i="9"/>
  <c r="K79" i="9"/>
  <c r="F79" i="9"/>
  <c r="BI78" i="9"/>
  <c r="BD78" i="9"/>
  <c r="AY78" i="9"/>
  <c r="AT78" i="9"/>
  <c r="AO78" i="9"/>
  <c r="AJ78" i="9"/>
  <c r="AE78" i="9"/>
  <c r="Z78" i="9"/>
  <c r="U78" i="9"/>
  <c r="P78" i="9"/>
  <c r="K78" i="9"/>
  <c r="F78" i="9"/>
  <c r="BI77" i="9"/>
  <c r="BD77" i="9"/>
  <c r="AY77" i="9"/>
  <c r="AT77" i="9"/>
  <c r="AO77" i="9"/>
  <c r="AJ77" i="9"/>
  <c r="AE77" i="9"/>
  <c r="Z77" i="9"/>
  <c r="U77" i="9"/>
  <c r="P77" i="9"/>
  <c r="K77" i="9"/>
  <c r="F77" i="9"/>
  <c r="BI76" i="9"/>
  <c r="BD76" i="9"/>
  <c r="AY76" i="9"/>
  <c r="AT76" i="9"/>
  <c r="AO76" i="9"/>
  <c r="AJ76" i="9"/>
  <c r="AE76" i="9"/>
  <c r="Z76" i="9"/>
  <c r="U76" i="9"/>
  <c r="P76" i="9"/>
  <c r="K76" i="9"/>
  <c r="F76" i="9"/>
  <c r="BI67" i="9"/>
  <c r="BD67" i="9"/>
  <c r="AY67" i="9"/>
  <c r="AT67" i="9"/>
  <c r="AO67" i="9"/>
  <c r="AJ67" i="9"/>
  <c r="AE67" i="9"/>
  <c r="Z67" i="9"/>
  <c r="U67" i="9"/>
  <c r="P67" i="9"/>
  <c r="K67" i="9"/>
  <c r="F67" i="9"/>
  <c r="BI66" i="9"/>
  <c r="BD66" i="9"/>
  <c r="AY66" i="9"/>
  <c r="AT66" i="9"/>
  <c r="AO66" i="9"/>
  <c r="AJ66" i="9"/>
  <c r="AE66" i="9"/>
  <c r="Z66" i="9"/>
  <c r="U66" i="9"/>
  <c r="P66" i="9"/>
  <c r="K66" i="9"/>
  <c r="F66" i="9"/>
  <c r="BI65" i="9"/>
  <c r="BD65" i="9"/>
  <c r="AY65" i="9"/>
  <c r="AT65" i="9"/>
  <c r="AO65" i="9"/>
  <c r="AJ65" i="9"/>
  <c r="AE65" i="9"/>
  <c r="Z65" i="9"/>
  <c r="U65" i="9"/>
  <c r="P65" i="9"/>
  <c r="K65" i="9"/>
  <c r="K68" i="9" s="1"/>
  <c r="F65" i="9"/>
  <c r="BI61" i="9"/>
  <c r="BD61" i="9"/>
  <c r="AY61" i="9"/>
  <c r="AT61" i="9"/>
  <c r="AO61" i="9"/>
  <c r="AJ61" i="9"/>
  <c r="AE61" i="9"/>
  <c r="Z61" i="9"/>
  <c r="U61" i="9"/>
  <c r="P61" i="9"/>
  <c r="K61" i="9"/>
  <c r="F61" i="9"/>
  <c r="BI60" i="9"/>
  <c r="BD60" i="9"/>
  <c r="AY60" i="9"/>
  <c r="AT60" i="9"/>
  <c r="AO60" i="9"/>
  <c r="AJ60" i="9"/>
  <c r="AE60" i="9"/>
  <c r="Z60" i="9"/>
  <c r="U60" i="9"/>
  <c r="P60" i="9"/>
  <c r="K60" i="9"/>
  <c r="F60" i="9"/>
  <c r="BI59" i="9"/>
  <c r="BD59" i="9"/>
  <c r="AY59" i="9"/>
  <c r="AT59" i="9"/>
  <c r="AO59" i="9"/>
  <c r="AJ59" i="9"/>
  <c r="AE59" i="9"/>
  <c r="Z59" i="9"/>
  <c r="U59" i="9"/>
  <c r="P59" i="9"/>
  <c r="K59" i="9"/>
  <c r="F59" i="9"/>
  <c r="BI58" i="9"/>
  <c r="BD58" i="9"/>
  <c r="AY58" i="9"/>
  <c r="AT58" i="9"/>
  <c r="AO58" i="9"/>
  <c r="AJ58" i="9"/>
  <c r="AE58" i="9"/>
  <c r="Z58" i="9"/>
  <c r="U58" i="9"/>
  <c r="P58" i="9"/>
  <c r="K58" i="9"/>
  <c r="F58" i="9"/>
  <c r="BI55" i="9"/>
  <c r="BD55" i="9"/>
  <c r="AY55" i="9"/>
  <c r="AT55" i="9"/>
  <c r="AO55" i="9"/>
  <c r="AJ55" i="9"/>
  <c r="AE55" i="9"/>
  <c r="Z55" i="9"/>
  <c r="U55" i="9"/>
  <c r="P55" i="9"/>
  <c r="K55" i="9"/>
  <c r="F55" i="9"/>
  <c r="BI54" i="9"/>
  <c r="BD54" i="9"/>
  <c r="AY54" i="9"/>
  <c r="AT54" i="9"/>
  <c r="AO54" i="9"/>
  <c r="AJ54" i="9"/>
  <c r="AE54" i="9"/>
  <c r="Z54" i="9"/>
  <c r="U54" i="9"/>
  <c r="P54" i="9"/>
  <c r="K54" i="9"/>
  <c r="F54" i="9"/>
  <c r="BI53" i="9"/>
  <c r="BD53" i="9"/>
  <c r="AY53" i="9"/>
  <c r="AT53" i="9"/>
  <c r="AO53" i="9"/>
  <c r="AJ53" i="9"/>
  <c r="AE53" i="9"/>
  <c r="Z53" i="9"/>
  <c r="U53" i="9"/>
  <c r="P53" i="9"/>
  <c r="K53" i="9"/>
  <c r="F53" i="9"/>
  <c r="BI52" i="9"/>
  <c r="BD52" i="9"/>
  <c r="AY52" i="9"/>
  <c r="AT52" i="9"/>
  <c r="AT56" i="9" s="1"/>
  <c r="AO52" i="9"/>
  <c r="AO56" i="9" s="1"/>
  <c r="AJ52" i="9"/>
  <c r="AE52" i="9"/>
  <c r="Z52" i="9"/>
  <c r="Z56" i="9" s="1"/>
  <c r="U52" i="9"/>
  <c r="U56" i="9" s="1"/>
  <c r="P52" i="9"/>
  <c r="K52" i="9"/>
  <c r="F52" i="9"/>
  <c r="G52" i="9" l="1"/>
  <c r="BL52" i="9"/>
  <c r="H52" i="9"/>
  <c r="F56" i="9"/>
  <c r="K56" i="9"/>
  <c r="P56" i="9"/>
  <c r="AE56" i="9"/>
  <c r="AJ56" i="9"/>
  <c r="AY56" i="9"/>
  <c r="BD56" i="9"/>
  <c r="BI56" i="9"/>
  <c r="G53" i="9"/>
  <c r="L53" i="9" s="1"/>
  <c r="Q53" i="9" s="1"/>
  <c r="V53" i="9" s="1"/>
  <c r="AA53" i="9" s="1"/>
  <c r="AF53" i="9" s="1"/>
  <c r="AK53" i="9" s="1"/>
  <c r="BL53" i="9"/>
  <c r="H53" i="9"/>
  <c r="M53" i="9"/>
  <c r="R53" i="9"/>
  <c r="W53" i="9"/>
  <c r="AB53" i="9"/>
  <c r="AG53" i="9"/>
  <c r="AL53" i="9"/>
  <c r="G54" i="9"/>
  <c r="BL54" i="9"/>
  <c r="H54" i="9"/>
  <c r="G55" i="9"/>
  <c r="BL55" i="9"/>
  <c r="H55" i="9"/>
  <c r="G58" i="9"/>
  <c r="BL58" i="9"/>
  <c r="H58" i="9"/>
  <c r="F62" i="9"/>
  <c r="K62" i="9"/>
  <c r="P62" i="9"/>
  <c r="U62" i="9"/>
  <c r="Z62" i="9"/>
  <c r="AE62" i="9"/>
  <c r="AJ62" i="9"/>
  <c r="AO62" i="9"/>
  <c r="AT62" i="9"/>
  <c r="AY62" i="9"/>
  <c r="BD62" i="9"/>
  <c r="BI62" i="9"/>
  <c r="BL59" i="9"/>
  <c r="G60" i="9"/>
  <c r="BL60" i="9"/>
  <c r="H60" i="9"/>
  <c r="G61" i="9"/>
  <c r="BL61" i="9"/>
  <c r="H61" i="9"/>
  <c r="BL65" i="9"/>
  <c r="F68" i="9"/>
  <c r="P68" i="9"/>
  <c r="U68" i="9"/>
  <c r="Z68" i="9"/>
  <c r="AE68" i="9"/>
  <c r="AJ68" i="9"/>
  <c r="AO68" i="9"/>
  <c r="AT68" i="9"/>
  <c r="AY68" i="9"/>
  <c r="BD68" i="9"/>
  <c r="BI68" i="9"/>
  <c r="G66" i="9"/>
  <c r="BL66" i="9"/>
  <c r="H66" i="9"/>
  <c r="G67" i="9"/>
  <c r="BL67" i="9"/>
  <c r="H67" i="9"/>
  <c r="G76" i="9"/>
  <c r="BL76" i="9"/>
  <c r="H76" i="9"/>
  <c r="F80" i="9"/>
  <c r="K80" i="9"/>
  <c r="P80" i="9"/>
  <c r="U80" i="9"/>
  <c r="Z80" i="9"/>
  <c r="AE80" i="9"/>
  <c r="AJ80" i="9"/>
  <c r="AO80" i="9"/>
  <c r="AT80" i="9"/>
  <c r="AY80" i="9"/>
  <c r="BD80" i="9"/>
  <c r="BI80" i="9"/>
  <c r="BL77" i="9"/>
  <c r="G78" i="9"/>
  <c r="L78" i="9" s="1"/>
  <c r="Q78" i="9" s="1"/>
  <c r="V78" i="9" s="1"/>
  <c r="AA78" i="9" s="1"/>
  <c r="AF78" i="9" s="1"/>
  <c r="AK78" i="9" s="1"/>
  <c r="AP78" i="9" s="1"/>
  <c r="AU78" i="9" s="1"/>
  <c r="AZ78" i="9" s="1"/>
  <c r="BE78" i="9" s="1"/>
  <c r="BJ78" i="9" s="1"/>
  <c r="BM78" i="9" s="1"/>
  <c r="BL78" i="9"/>
  <c r="H78" i="9"/>
  <c r="M78" i="9"/>
  <c r="R78" i="9"/>
  <c r="W78" i="9"/>
  <c r="AB78" i="9"/>
  <c r="AG78" i="9"/>
  <c r="AL78" i="9"/>
  <c r="AQ78" i="9"/>
  <c r="AV78" i="9"/>
  <c r="BA78" i="9"/>
  <c r="BF78" i="9"/>
  <c r="BK78" i="9"/>
  <c r="G79" i="9"/>
  <c r="BL79" i="9"/>
  <c r="H79" i="9"/>
  <c r="G82" i="9"/>
  <c r="BL82" i="9"/>
  <c r="H82" i="9"/>
  <c r="F86" i="9"/>
  <c r="K86" i="9"/>
  <c r="P86" i="9"/>
  <c r="U86" i="9"/>
  <c r="Z86" i="9"/>
  <c r="AE86" i="9"/>
  <c r="AO86" i="9"/>
  <c r="AT86" i="9"/>
  <c r="AY86" i="9"/>
  <c r="BD86" i="9"/>
  <c r="BI86" i="9"/>
  <c r="BL83" i="9"/>
  <c r="BL84" i="9"/>
  <c r="G85" i="9"/>
  <c r="BL85" i="9"/>
  <c r="H85" i="9"/>
  <c r="G88" i="9"/>
  <c r="BL88" i="9"/>
  <c r="H88" i="9"/>
  <c r="F92" i="9"/>
  <c r="K92" i="9"/>
  <c r="P92" i="9"/>
  <c r="U92" i="9"/>
  <c r="Z92" i="9"/>
  <c r="AE92" i="9"/>
  <c r="AJ92" i="9"/>
  <c r="AO92" i="9"/>
  <c r="AT92" i="9"/>
  <c r="AY92" i="9"/>
  <c r="BD92" i="9"/>
  <c r="BI92" i="9"/>
  <c r="BL89" i="9"/>
  <c r="BL90" i="9"/>
  <c r="G91" i="9"/>
  <c r="BL91" i="9"/>
  <c r="H91" i="9"/>
  <c r="G94" i="9"/>
  <c r="BL94" i="9"/>
  <c r="H94" i="9"/>
  <c r="F100" i="9"/>
  <c r="K100" i="9"/>
  <c r="AE100" i="9"/>
  <c r="AJ100" i="9"/>
  <c r="BL95" i="9"/>
  <c r="BL96" i="9"/>
  <c r="G96" i="9"/>
  <c r="G99" i="9"/>
  <c r="BL99" i="9"/>
  <c r="H99" i="9"/>
  <c r="P100" i="9"/>
  <c r="U100" i="9"/>
  <c r="BD100" i="9"/>
  <c r="G102" i="9"/>
  <c r="BL102" i="9"/>
  <c r="H102" i="9"/>
  <c r="F106" i="9"/>
  <c r="K106" i="9"/>
  <c r="P106" i="9"/>
  <c r="U106" i="9"/>
  <c r="Z106" i="9"/>
  <c r="AE106" i="9"/>
  <c r="AJ106" i="9"/>
  <c r="AO106" i="9"/>
  <c r="AT106" i="9"/>
  <c r="AY106" i="9"/>
  <c r="BD106" i="9"/>
  <c r="BI106" i="9"/>
  <c r="BL103" i="9"/>
  <c r="G104" i="9"/>
  <c r="BL104" i="9"/>
  <c r="H104" i="9"/>
  <c r="G105" i="9"/>
  <c r="L105" i="9" s="1"/>
  <c r="BL105" i="9"/>
  <c r="H105" i="9"/>
  <c r="M105" i="9"/>
  <c r="BL108" i="9"/>
  <c r="F112" i="9"/>
  <c r="K112" i="9"/>
  <c r="P112" i="9"/>
  <c r="U112" i="9"/>
  <c r="Z112" i="9"/>
  <c r="AE112" i="9"/>
  <c r="AJ112" i="9"/>
  <c r="AO112" i="9"/>
  <c r="AT112" i="9"/>
  <c r="AY112" i="9"/>
  <c r="BD112" i="9"/>
  <c r="BI112" i="9"/>
  <c r="BL109" i="9"/>
  <c r="G110" i="9"/>
  <c r="BL110" i="9"/>
  <c r="H110" i="9"/>
  <c r="G111" i="9"/>
  <c r="BL111" i="9"/>
  <c r="H111" i="9"/>
  <c r="BL114" i="9"/>
  <c r="F118" i="9"/>
  <c r="P118" i="9"/>
  <c r="U118" i="9"/>
  <c r="Z118" i="9"/>
  <c r="AE118" i="9"/>
  <c r="AJ118" i="9"/>
  <c r="AO118" i="9"/>
  <c r="AT118" i="9"/>
  <c r="AY118" i="9"/>
  <c r="BD118" i="9"/>
  <c r="BI118" i="9"/>
  <c r="BL115" i="9"/>
  <c r="G116" i="9"/>
  <c r="BL116" i="9"/>
  <c r="H116" i="9"/>
  <c r="G117" i="9"/>
  <c r="BL117" i="9"/>
  <c r="H117" i="9"/>
  <c r="BL127" i="9"/>
  <c r="BN127" i="9" s="1"/>
  <c r="H127" i="9"/>
  <c r="BL128" i="9"/>
  <c r="BN128" i="9" s="1"/>
  <c r="H128" i="9"/>
  <c r="BL129" i="9"/>
  <c r="BN129" i="9" s="1"/>
  <c r="H129" i="9"/>
  <c r="G132" i="9"/>
  <c r="BL132" i="9"/>
  <c r="H132" i="9"/>
  <c r="F136" i="9"/>
  <c r="K136" i="9"/>
  <c r="P136" i="9"/>
  <c r="U136" i="9"/>
  <c r="Z136" i="9"/>
  <c r="AE136" i="9"/>
  <c r="AJ136" i="9"/>
  <c r="AO136" i="9"/>
  <c r="AT136" i="9"/>
  <c r="AY136" i="9"/>
  <c r="BD136" i="9"/>
  <c r="BI136" i="9"/>
  <c r="BL133" i="9"/>
  <c r="G134" i="9"/>
  <c r="BL134" i="9"/>
  <c r="H134" i="9"/>
  <c r="G135" i="9"/>
  <c r="L135" i="9" s="1"/>
  <c r="Q135" i="9" s="1"/>
  <c r="V135" i="9" s="1"/>
  <c r="AA135" i="9" s="1"/>
  <c r="AF135" i="9" s="1"/>
  <c r="AK135" i="9" s="1"/>
  <c r="AP135" i="9" s="1"/>
  <c r="AU135" i="9" s="1"/>
  <c r="AZ135" i="9" s="1"/>
  <c r="BE135" i="9" s="1"/>
  <c r="BJ135" i="9" s="1"/>
  <c r="BM135" i="9" s="1"/>
  <c r="BL135" i="9"/>
  <c r="H135" i="9"/>
  <c r="M135" i="9"/>
  <c r="R135" i="9"/>
  <c r="W135" i="9"/>
  <c r="AB135" i="9"/>
  <c r="AG135" i="9"/>
  <c r="AL135" i="9"/>
  <c r="AQ135" i="9"/>
  <c r="AV135" i="9"/>
  <c r="BA135" i="9"/>
  <c r="BF135" i="9"/>
  <c r="BK135" i="9"/>
  <c r="BL138" i="9"/>
  <c r="F142" i="9"/>
  <c r="K142" i="9"/>
  <c r="P142" i="9"/>
  <c r="AE142" i="9"/>
  <c r="AJ142" i="9"/>
  <c r="BD142" i="9"/>
  <c r="BI142" i="9"/>
  <c r="G139" i="9"/>
  <c r="BL139" i="9"/>
  <c r="H139" i="9"/>
  <c r="G140" i="9"/>
  <c r="BL140" i="9"/>
  <c r="H140" i="9"/>
  <c r="BL141" i="9"/>
  <c r="G144" i="9"/>
  <c r="BL144" i="9"/>
  <c r="H144" i="9"/>
  <c r="F148" i="9"/>
  <c r="K148" i="9"/>
  <c r="P148" i="9"/>
  <c r="U148" i="9"/>
  <c r="Z148" i="9"/>
  <c r="AE148" i="9"/>
  <c r="AJ148" i="9"/>
  <c r="AO148" i="9"/>
  <c r="AT148" i="9"/>
  <c r="AY148" i="9"/>
  <c r="BD148" i="9"/>
  <c r="BI148" i="9"/>
  <c r="G145" i="9"/>
  <c r="L145" i="9" s="1"/>
  <c r="BL145" i="9"/>
  <c r="H145" i="9"/>
  <c r="M145" i="9"/>
  <c r="BL146" i="9"/>
  <c r="G147" i="9"/>
  <c r="BL147" i="9"/>
  <c r="H147" i="9"/>
  <c r="BL150" i="9"/>
  <c r="F154" i="9"/>
  <c r="K154" i="9"/>
  <c r="P154" i="9"/>
  <c r="U154" i="9"/>
  <c r="Z154" i="9"/>
  <c r="AE154" i="9"/>
  <c r="AJ154" i="9"/>
  <c r="AO154" i="9"/>
  <c r="AT154" i="9"/>
  <c r="AY154" i="9"/>
  <c r="BD154" i="9"/>
  <c r="BI154" i="9"/>
  <c r="BL151" i="9"/>
  <c r="G152" i="9"/>
  <c r="BL152" i="9"/>
  <c r="H152" i="9"/>
  <c r="G153" i="9"/>
  <c r="BL153" i="9"/>
  <c r="H153" i="9"/>
  <c r="G156" i="9"/>
  <c r="BL156" i="9"/>
  <c r="H156" i="9"/>
  <c r="F160" i="9"/>
  <c r="K160" i="9"/>
  <c r="P160" i="9"/>
  <c r="U160" i="9"/>
  <c r="Z160" i="9"/>
  <c r="AE160" i="9"/>
  <c r="AJ160" i="9"/>
  <c r="AO160" i="9"/>
  <c r="AT160" i="9"/>
  <c r="AY160" i="9"/>
  <c r="BD160" i="9"/>
  <c r="BI160" i="9"/>
  <c r="BL157" i="9"/>
  <c r="BL158" i="9"/>
  <c r="G159" i="9"/>
  <c r="BL159" i="9"/>
  <c r="H159" i="9"/>
  <c r="BL162" i="9"/>
  <c r="F166" i="9"/>
  <c r="K166" i="9"/>
  <c r="P166" i="9"/>
  <c r="U166" i="9"/>
  <c r="Z166" i="9"/>
  <c r="AE166" i="9"/>
  <c r="AJ166" i="9"/>
  <c r="AO166" i="9"/>
  <c r="AT166" i="9"/>
  <c r="AY166" i="9"/>
  <c r="BD166" i="9"/>
  <c r="BI166" i="9"/>
  <c r="G163" i="9"/>
  <c r="BL163" i="9"/>
  <c r="H163" i="9"/>
  <c r="BL164" i="9"/>
  <c r="G165" i="9"/>
  <c r="BL165" i="9"/>
  <c r="H165" i="9"/>
  <c r="BK126" i="9"/>
  <c r="BK130" i="9" s="1"/>
  <c r="O43" i="3" s="1"/>
  <c r="BI130" i="9"/>
  <c r="BF126" i="9"/>
  <c r="BF130" i="9" s="1"/>
  <c r="N43" i="3" s="1"/>
  <c r="BD130" i="9"/>
  <c r="BA126" i="9"/>
  <c r="BA130" i="9" s="1"/>
  <c r="M43" i="3" s="1"/>
  <c r="AY130" i="9"/>
  <c r="AV126" i="9"/>
  <c r="AV130" i="9" s="1"/>
  <c r="L43" i="3" s="1"/>
  <c r="AT130" i="9"/>
  <c r="AQ126" i="9"/>
  <c r="AQ130" i="9" s="1"/>
  <c r="K43" i="3" s="1"/>
  <c r="AO130" i="9"/>
  <c r="AL126" i="9"/>
  <c r="AL130" i="9" s="1"/>
  <c r="J43" i="3" s="1"/>
  <c r="AJ130" i="9"/>
  <c r="AG126" i="9"/>
  <c r="AG130" i="9" s="1"/>
  <c r="I43" i="3" s="1"/>
  <c r="AE130" i="9"/>
  <c r="AB126" i="9"/>
  <c r="AB130" i="9" s="1"/>
  <c r="H43" i="3" s="1"/>
  <c r="Z130" i="9"/>
  <c r="W126" i="9"/>
  <c r="W130" i="9" s="1"/>
  <c r="G43" i="3" s="1"/>
  <c r="U130" i="9"/>
  <c r="BL126" i="9"/>
  <c r="BN126" i="9" s="1"/>
  <c r="R126" i="9"/>
  <c r="R130" i="9" s="1"/>
  <c r="F43" i="3" s="1"/>
  <c r="P130" i="9"/>
  <c r="F130" i="9"/>
  <c r="BI100" i="9"/>
  <c r="AY100" i="9"/>
  <c r="AT100" i="9"/>
  <c r="AO100" i="9"/>
  <c r="Z100" i="9"/>
  <c r="G90" i="9"/>
  <c r="G162" i="9"/>
  <c r="G84" i="9"/>
  <c r="G108" i="9"/>
  <c r="G114" i="9"/>
  <c r="G158" i="9"/>
  <c r="G141" i="9"/>
  <c r="G164" i="9"/>
  <c r="G157" i="9"/>
  <c r="G151" i="9"/>
  <c r="G150" i="9"/>
  <c r="G146" i="9"/>
  <c r="G138" i="9"/>
  <c r="G133" i="9"/>
  <c r="G115" i="9"/>
  <c r="G109" i="9"/>
  <c r="G103" i="9"/>
  <c r="G95" i="9"/>
  <c r="BL100" i="9"/>
  <c r="G89" i="9"/>
  <c r="G83" i="9"/>
  <c r="G77" i="9"/>
  <c r="G65" i="9"/>
  <c r="G59" i="9"/>
  <c r="BI49" i="9"/>
  <c r="BK49" i="9" s="1"/>
  <c r="BD49" i="9"/>
  <c r="BF49" i="9" s="1"/>
  <c r="AY49" i="9"/>
  <c r="BA49" i="9" s="1"/>
  <c r="AT49" i="9"/>
  <c r="AV49" i="9" s="1"/>
  <c r="AO49" i="9"/>
  <c r="AQ49" i="9" s="1"/>
  <c r="AJ49" i="9"/>
  <c r="AL49" i="9" s="1"/>
  <c r="AE49" i="9"/>
  <c r="AG49" i="9" s="1"/>
  <c r="Z49" i="9"/>
  <c r="AB49" i="9" s="1"/>
  <c r="U49" i="9"/>
  <c r="W49" i="9" s="1"/>
  <c r="P49" i="9"/>
  <c r="R49" i="9" s="1"/>
  <c r="K49" i="9"/>
  <c r="M49" i="9" s="1"/>
  <c r="F49" i="9"/>
  <c r="BI48" i="9"/>
  <c r="BK48" i="9" s="1"/>
  <c r="BD48" i="9"/>
  <c r="BF48" i="9" s="1"/>
  <c r="AY48" i="9"/>
  <c r="BA48" i="9" s="1"/>
  <c r="AT48" i="9"/>
  <c r="AV48" i="9" s="1"/>
  <c r="AO48" i="9"/>
  <c r="AQ48" i="9" s="1"/>
  <c r="AJ48" i="9"/>
  <c r="AL48" i="9" s="1"/>
  <c r="AE48" i="9"/>
  <c r="AG48" i="9" s="1"/>
  <c r="Z48" i="9"/>
  <c r="AB48" i="9" s="1"/>
  <c r="U48" i="9"/>
  <c r="W48" i="9" s="1"/>
  <c r="P48" i="9"/>
  <c r="R48" i="9" s="1"/>
  <c r="K48" i="9"/>
  <c r="M48" i="9" s="1"/>
  <c r="F48" i="9"/>
  <c r="BI47" i="9"/>
  <c r="BK47" i="9" s="1"/>
  <c r="BD47" i="9"/>
  <c r="BF47" i="9" s="1"/>
  <c r="AY47" i="9"/>
  <c r="BA47" i="9" s="1"/>
  <c r="AT47" i="9"/>
  <c r="AV47" i="9" s="1"/>
  <c r="AO47" i="9"/>
  <c r="AQ47" i="9" s="1"/>
  <c r="AJ47" i="9"/>
  <c r="AL47" i="9" s="1"/>
  <c r="AE47" i="9"/>
  <c r="AG47" i="9" s="1"/>
  <c r="Z47" i="9"/>
  <c r="AB47" i="9" s="1"/>
  <c r="U47" i="9"/>
  <c r="W47" i="9" s="1"/>
  <c r="P47" i="9"/>
  <c r="R47" i="9" s="1"/>
  <c r="K47" i="9"/>
  <c r="M47" i="9" s="1"/>
  <c r="F47" i="9"/>
  <c r="BI46" i="9"/>
  <c r="BD46" i="9"/>
  <c r="AY46" i="9"/>
  <c r="AT46" i="9"/>
  <c r="AO46" i="9"/>
  <c r="AJ46" i="9"/>
  <c r="AE46" i="9"/>
  <c r="Z46" i="9"/>
  <c r="U46" i="9"/>
  <c r="P46" i="9"/>
  <c r="K46" i="9"/>
  <c r="F46" i="9"/>
  <c r="BI43" i="9"/>
  <c r="BD43" i="9"/>
  <c r="AY43" i="9"/>
  <c r="AT43" i="9"/>
  <c r="AO43" i="9"/>
  <c r="AJ43" i="9"/>
  <c r="AE43" i="9"/>
  <c r="Z43" i="9"/>
  <c r="U43" i="9"/>
  <c r="P43" i="9"/>
  <c r="K43" i="9"/>
  <c r="F43" i="9"/>
  <c r="BI42" i="9"/>
  <c r="BD42" i="9"/>
  <c r="AY42" i="9"/>
  <c r="AT42" i="9"/>
  <c r="AO42" i="9"/>
  <c r="AJ42" i="9"/>
  <c r="AE42" i="9"/>
  <c r="Z42" i="9"/>
  <c r="U42" i="9"/>
  <c r="P42" i="9"/>
  <c r="K42" i="9"/>
  <c r="F42" i="9"/>
  <c r="BI41" i="9"/>
  <c r="BD41" i="9"/>
  <c r="AY41" i="9"/>
  <c r="AT41" i="9"/>
  <c r="AO41" i="9"/>
  <c r="AJ41" i="9"/>
  <c r="AE41" i="9"/>
  <c r="Z41" i="9"/>
  <c r="U41" i="9"/>
  <c r="P41" i="9"/>
  <c r="K41" i="9"/>
  <c r="F41" i="9"/>
  <c r="BI40" i="9"/>
  <c r="BD40" i="9"/>
  <c r="AY40" i="9"/>
  <c r="AT40" i="9"/>
  <c r="AO40" i="9"/>
  <c r="AJ40" i="9"/>
  <c r="AE40" i="9"/>
  <c r="Z40" i="9"/>
  <c r="U40" i="9"/>
  <c r="P40" i="9"/>
  <c r="K40" i="9"/>
  <c r="F40" i="9"/>
  <c r="BL40" i="9" l="1"/>
  <c r="F44" i="9"/>
  <c r="K44" i="9"/>
  <c r="P44" i="9"/>
  <c r="U44" i="9"/>
  <c r="Z44" i="9"/>
  <c r="AE44" i="9"/>
  <c r="AJ44" i="9"/>
  <c r="AO44" i="9"/>
  <c r="AT44" i="9"/>
  <c r="AY44" i="9"/>
  <c r="BD44" i="9"/>
  <c r="BI44" i="9"/>
  <c r="G41" i="9"/>
  <c r="L41" i="9" s="1"/>
  <c r="Q41" i="9" s="1"/>
  <c r="V41" i="9" s="1"/>
  <c r="AA41" i="9" s="1"/>
  <c r="AF41" i="9" s="1"/>
  <c r="BL41" i="9"/>
  <c r="H41" i="9"/>
  <c r="M41" i="9"/>
  <c r="R41" i="9"/>
  <c r="W41" i="9"/>
  <c r="AB41" i="9"/>
  <c r="AG41" i="9"/>
  <c r="BL42" i="9"/>
  <c r="G43" i="9"/>
  <c r="BL43" i="9"/>
  <c r="H43" i="9"/>
  <c r="BL46" i="9"/>
  <c r="H46" i="9"/>
  <c r="F50" i="9"/>
  <c r="M46" i="9"/>
  <c r="M50" i="9" s="1"/>
  <c r="K50" i="9"/>
  <c r="R46" i="9"/>
  <c r="R50" i="9" s="1"/>
  <c r="P50" i="9"/>
  <c r="W46" i="9"/>
  <c r="W50" i="9" s="1"/>
  <c r="U50" i="9"/>
  <c r="AB46" i="9"/>
  <c r="AB50" i="9" s="1"/>
  <c r="Z50" i="9"/>
  <c r="AG46" i="9"/>
  <c r="AG50" i="9" s="1"/>
  <c r="AE50" i="9"/>
  <c r="AL46" i="9"/>
  <c r="AL50" i="9" s="1"/>
  <c r="AJ50" i="9"/>
  <c r="AQ46" i="9"/>
  <c r="AQ50" i="9" s="1"/>
  <c r="AO50" i="9"/>
  <c r="AV46" i="9"/>
  <c r="AV50" i="9" s="1"/>
  <c r="AT50" i="9"/>
  <c r="BA46" i="9"/>
  <c r="BA50" i="9" s="1"/>
  <c r="AY50" i="9"/>
  <c r="BF46" i="9"/>
  <c r="BF50" i="9" s="1"/>
  <c r="BD50" i="9"/>
  <c r="BK46" i="9"/>
  <c r="BK50" i="9" s="1"/>
  <c r="BI50" i="9"/>
  <c r="BL47" i="9"/>
  <c r="BN47" i="9" s="1"/>
  <c r="H47" i="9"/>
  <c r="BL48" i="9"/>
  <c r="BN48" i="9" s="1"/>
  <c r="H48" i="9"/>
  <c r="BL49" i="9"/>
  <c r="BN49" i="9" s="1"/>
  <c r="H49" i="9"/>
  <c r="L59" i="9"/>
  <c r="H59" i="9"/>
  <c r="L65" i="9"/>
  <c r="G68" i="9"/>
  <c r="H65" i="9"/>
  <c r="H68" i="9" s="1"/>
  <c r="L77" i="9"/>
  <c r="H77" i="9"/>
  <c r="L83" i="9"/>
  <c r="H83" i="9"/>
  <c r="L89" i="9"/>
  <c r="H89" i="9"/>
  <c r="L95" i="9"/>
  <c r="H95" i="9"/>
  <c r="L103" i="9"/>
  <c r="H103" i="9"/>
  <c r="L109" i="9"/>
  <c r="H109" i="9"/>
  <c r="L115" i="9"/>
  <c r="H115" i="9"/>
  <c r="L133" i="9"/>
  <c r="H133" i="9"/>
  <c r="L138" i="9"/>
  <c r="G142" i="9"/>
  <c r="H138" i="9"/>
  <c r="L146" i="9"/>
  <c r="H146" i="9"/>
  <c r="L150" i="9"/>
  <c r="G154" i="9"/>
  <c r="H150" i="9"/>
  <c r="L151" i="9"/>
  <c r="H151" i="9"/>
  <c r="L157" i="9"/>
  <c r="H157" i="9"/>
  <c r="L164" i="9"/>
  <c r="H164" i="9"/>
  <c r="L141" i="9"/>
  <c r="H141" i="9"/>
  <c r="L158" i="9"/>
  <c r="H158" i="9"/>
  <c r="L114" i="9"/>
  <c r="G118" i="9"/>
  <c r="H114" i="9"/>
  <c r="H118" i="9" s="1"/>
  <c r="L108" i="9"/>
  <c r="G112" i="9"/>
  <c r="H108" i="9"/>
  <c r="H112" i="9" s="1"/>
  <c r="D42" i="3" s="1"/>
  <c r="L84" i="9"/>
  <c r="H84" i="9"/>
  <c r="L162" i="9"/>
  <c r="G166" i="9"/>
  <c r="H162" i="9"/>
  <c r="H166" i="9" s="1"/>
  <c r="L90" i="9"/>
  <c r="H90" i="9"/>
  <c r="L165" i="9"/>
  <c r="L163" i="9"/>
  <c r="BL166" i="9"/>
  <c r="L159" i="9"/>
  <c r="H160" i="9"/>
  <c r="BL160" i="9"/>
  <c r="L156" i="9"/>
  <c r="G160" i="9"/>
  <c r="L153" i="9"/>
  <c r="L152" i="9"/>
  <c r="BL154" i="9"/>
  <c r="L147" i="9"/>
  <c r="Q145" i="9"/>
  <c r="H148" i="9"/>
  <c r="BL148" i="9"/>
  <c r="L144" i="9"/>
  <c r="G148" i="9"/>
  <c r="L140" i="9"/>
  <c r="L139" i="9"/>
  <c r="BL142" i="9"/>
  <c r="BN135" i="9"/>
  <c r="L134" i="9"/>
  <c r="H136" i="9"/>
  <c r="BL136" i="9"/>
  <c r="L132" i="9"/>
  <c r="G136" i="9"/>
  <c r="L117" i="9"/>
  <c r="L116" i="9"/>
  <c r="BL118" i="9"/>
  <c r="L111" i="9"/>
  <c r="L110" i="9"/>
  <c r="BL112" i="9"/>
  <c r="Q105" i="9"/>
  <c r="L104" i="9"/>
  <c r="H106" i="9"/>
  <c r="BL106" i="9"/>
  <c r="L102" i="9"/>
  <c r="G106" i="9"/>
  <c r="L99" i="9"/>
  <c r="L96" i="9"/>
  <c r="H96" i="9"/>
  <c r="H100" i="9"/>
  <c r="D36" i="3" s="1"/>
  <c r="L94" i="9"/>
  <c r="G100" i="9"/>
  <c r="L91" i="9"/>
  <c r="H92" i="9"/>
  <c r="BL92" i="9"/>
  <c r="L88" i="9"/>
  <c r="G92" i="9"/>
  <c r="L85" i="9"/>
  <c r="H86" i="9"/>
  <c r="D41" i="3" s="1"/>
  <c r="BL86" i="9"/>
  <c r="L82" i="9"/>
  <c r="G86" i="9"/>
  <c r="L79" i="9"/>
  <c r="BN78" i="9"/>
  <c r="H80" i="9"/>
  <c r="D19" i="3" s="1"/>
  <c r="BL80" i="9"/>
  <c r="L76" i="9"/>
  <c r="G80" i="9"/>
  <c r="L67" i="9"/>
  <c r="L66" i="9"/>
  <c r="BL68" i="9"/>
  <c r="L61" i="9"/>
  <c r="L60" i="9"/>
  <c r="H62" i="9"/>
  <c r="BL62" i="9"/>
  <c r="L58" i="9"/>
  <c r="G62" i="9"/>
  <c r="L55" i="9"/>
  <c r="L54" i="9"/>
  <c r="AP53" i="9"/>
  <c r="H56" i="9"/>
  <c r="D39" i="3" s="1"/>
  <c r="BL56" i="9"/>
  <c r="L52" i="9"/>
  <c r="G56" i="9"/>
  <c r="BL130" i="9"/>
  <c r="D27" i="4" s="1"/>
  <c r="H130" i="9"/>
  <c r="D43" i="3" s="1"/>
  <c r="G130" i="9"/>
  <c r="D23" i="4"/>
  <c r="G40" i="9"/>
  <c r="G42" i="9"/>
  <c r="E16" i="4"/>
  <c r="D33" i="4"/>
  <c r="D32" i="4"/>
  <c r="D31" i="4"/>
  <c r="D30" i="4"/>
  <c r="D29" i="4"/>
  <c r="D28" i="4"/>
  <c r="D25" i="4"/>
  <c r="D24" i="4"/>
  <c r="D22" i="4"/>
  <c r="D21" i="4"/>
  <c r="D20" i="4"/>
  <c r="D18" i="4"/>
  <c r="E14" i="4"/>
  <c r="BI37" i="9"/>
  <c r="BK37" i="9" s="1"/>
  <c r="BD37" i="9"/>
  <c r="BF37" i="9" s="1"/>
  <c r="AY37" i="9"/>
  <c r="BA37" i="9" s="1"/>
  <c r="AT37" i="9"/>
  <c r="AV37" i="9" s="1"/>
  <c r="AO37" i="9"/>
  <c r="AQ37" i="9" s="1"/>
  <c r="AJ37" i="9"/>
  <c r="AL37" i="9" s="1"/>
  <c r="AE37" i="9"/>
  <c r="AG37" i="9" s="1"/>
  <c r="Z37" i="9"/>
  <c r="AB37" i="9" s="1"/>
  <c r="U37" i="9"/>
  <c r="W37" i="9" s="1"/>
  <c r="P37" i="9"/>
  <c r="R37" i="9" s="1"/>
  <c r="K37" i="9"/>
  <c r="M37" i="9" s="1"/>
  <c r="F37" i="9"/>
  <c r="BI36" i="9"/>
  <c r="BK36" i="9" s="1"/>
  <c r="BD36" i="9"/>
  <c r="BF36" i="9" s="1"/>
  <c r="AY36" i="9"/>
  <c r="BA36" i="9" s="1"/>
  <c r="AT36" i="9"/>
  <c r="AV36" i="9" s="1"/>
  <c r="AO36" i="9"/>
  <c r="AQ36" i="9" s="1"/>
  <c r="AJ36" i="9"/>
  <c r="AL36" i="9" s="1"/>
  <c r="AE36" i="9"/>
  <c r="AG36" i="9" s="1"/>
  <c r="Z36" i="9"/>
  <c r="AB36" i="9" s="1"/>
  <c r="U36" i="9"/>
  <c r="W36" i="9" s="1"/>
  <c r="P36" i="9"/>
  <c r="R36" i="9" s="1"/>
  <c r="K36" i="9"/>
  <c r="M36" i="9" s="1"/>
  <c r="F36" i="9"/>
  <c r="BI35" i="9"/>
  <c r="BK35" i="9" s="1"/>
  <c r="BD35" i="9"/>
  <c r="BF35" i="9" s="1"/>
  <c r="AY35" i="9"/>
  <c r="BA35" i="9" s="1"/>
  <c r="AT35" i="9"/>
  <c r="AV35" i="9" s="1"/>
  <c r="AO35" i="9"/>
  <c r="AQ35" i="9" s="1"/>
  <c r="AJ35" i="9"/>
  <c r="AL35" i="9" s="1"/>
  <c r="AE35" i="9"/>
  <c r="AG35" i="9" s="1"/>
  <c r="Z35" i="9"/>
  <c r="AB35" i="9" s="1"/>
  <c r="U35" i="9"/>
  <c r="W35" i="9" s="1"/>
  <c r="P35" i="9"/>
  <c r="R35" i="9" s="1"/>
  <c r="K35" i="9"/>
  <c r="M35" i="9" s="1"/>
  <c r="F35" i="9"/>
  <c r="BI34" i="9"/>
  <c r="BD34" i="9"/>
  <c r="AY34" i="9"/>
  <c r="AT34" i="9"/>
  <c r="AO34" i="9"/>
  <c r="AJ34" i="9"/>
  <c r="AE34" i="9"/>
  <c r="Z34" i="9"/>
  <c r="U34" i="9"/>
  <c r="P34" i="9"/>
  <c r="K34" i="9"/>
  <c r="F34" i="9"/>
  <c r="BI31" i="9"/>
  <c r="BD31" i="9"/>
  <c r="AY31" i="9"/>
  <c r="AT31" i="9"/>
  <c r="AO31" i="9"/>
  <c r="AJ31" i="9"/>
  <c r="AE31" i="9"/>
  <c r="Z31" i="9"/>
  <c r="U31" i="9"/>
  <c r="P31" i="9"/>
  <c r="K31" i="9"/>
  <c r="F31" i="9"/>
  <c r="BI30" i="9"/>
  <c r="BD30" i="9"/>
  <c r="AY30" i="9"/>
  <c r="AT30" i="9"/>
  <c r="AO30" i="9"/>
  <c r="AJ30" i="9"/>
  <c r="AE30" i="9"/>
  <c r="Z30" i="9"/>
  <c r="U30" i="9"/>
  <c r="P30" i="9"/>
  <c r="K30" i="9"/>
  <c r="F30" i="9"/>
  <c r="BI29" i="9"/>
  <c r="BD29" i="9"/>
  <c r="AY29" i="9"/>
  <c r="AT29" i="9"/>
  <c r="AO29" i="9"/>
  <c r="AJ29" i="9"/>
  <c r="AE29" i="9"/>
  <c r="Z29" i="9"/>
  <c r="U29" i="9"/>
  <c r="P29" i="9"/>
  <c r="K29" i="9"/>
  <c r="F29" i="9"/>
  <c r="BI28" i="9"/>
  <c r="BD28" i="9"/>
  <c r="AY28" i="9"/>
  <c r="AT28" i="9"/>
  <c r="AO28" i="9"/>
  <c r="AJ28" i="9"/>
  <c r="AE28" i="9"/>
  <c r="Z28" i="9"/>
  <c r="U28" i="9"/>
  <c r="P28" i="9"/>
  <c r="K28" i="9"/>
  <c r="F28" i="9"/>
  <c r="BI25" i="9"/>
  <c r="BK25" i="9" s="1"/>
  <c r="BD25" i="9"/>
  <c r="BF25" i="9" s="1"/>
  <c r="AY25" i="9"/>
  <c r="BA25" i="9" s="1"/>
  <c r="AT25" i="9"/>
  <c r="AV25" i="9" s="1"/>
  <c r="AO25" i="9"/>
  <c r="AQ25" i="9" s="1"/>
  <c r="AJ25" i="9"/>
  <c r="AL25" i="9" s="1"/>
  <c r="AE25" i="9"/>
  <c r="AG25" i="9" s="1"/>
  <c r="Z25" i="9"/>
  <c r="AB25" i="9" s="1"/>
  <c r="U25" i="9"/>
  <c r="W25" i="9" s="1"/>
  <c r="P25" i="9"/>
  <c r="R25" i="9" s="1"/>
  <c r="K25" i="9"/>
  <c r="M25" i="9" s="1"/>
  <c r="F25" i="9"/>
  <c r="BI24" i="9"/>
  <c r="BK24" i="9" s="1"/>
  <c r="BD24" i="9"/>
  <c r="BF24" i="9" s="1"/>
  <c r="AY24" i="9"/>
  <c r="BA24" i="9" s="1"/>
  <c r="AT24" i="9"/>
  <c r="AV24" i="9" s="1"/>
  <c r="AO24" i="9"/>
  <c r="AQ24" i="9" s="1"/>
  <c r="AJ24" i="9"/>
  <c r="AL24" i="9" s="1"/>
  <c r="AE24" i="9"/>
  <c r="AG24" i="9" s="1"/>
  <c r="Z24" i="9"/>
  <c r="AB24" i="9" s="1"/>
  <c r="U24" i="9"/>
  <c r="W24" i="9" s="1"/>
  <c r="P24" i="9"/>
  <c r="R24" i="9" s="1"/>
  <c r="K24" i="9"/>
  <c r="M24" i="9" s="1"/>
  <c r="F24" i="9"/>
  <c r="BI23" i="9"/>
  <c r="BK23" i="9" s="1"/>
  <c r="BD23" i="9"/>
  <c r="BF23" i="9" s="1"/>
  <c r="AY23" i="9"/>
  <c r="BA23" i="9" s="1"/>
  <c r="AT23" i="9"/>
  <c r="AV23" i="9" s="1"/>
  <c r="AO23" i="9"/>
  <c r="AQ23" i="9" s="1"/>
  <c r="AJ23" i="9"/>
  <c r="AL23" i="9" s="1"/>
  <c r="AE23" i="9"/>
  <c r="AG23" i="9" s="1"/>
  <c r="Z23" i="9"/>
  <c r="AB23" i="9" s="1"/>
  <c r="U23" i="9"/>
  <c r="W23" i="9" s="1"/>
  <c r="P23" i="9"/>
  <c r="R23" i="9" s="1"/>
  <c r="K23" i="9"/>
  <c r="M23" i="9" s="1"/>
  <c r="F23" i="9"/>
  <c r="BI22" i="9"/>
  <c r="BD22" i="9"/>
  <c r="AY22" i="9"/>
  <c r="AT22" i="9"/>
  <c r="AO22" i="9"/>
  <c r="AJ22" i="9"/>
  <c r="AE22" i="9"/>
  <c r="Z22" i="9"/>
  <c r="U22" i="9"/>
  <c r="P22" i="9"/>
  <c r="K22" i="9"/>
  <c r="F22" i="9"/>
  <c r="H22" i="9" l="1"/>
  <c r="BL22" i="9"/>
  <c r="F26" i="9"/>
  <c r="M22" i="9"/>
  <c r="M26" i="9" s="1"/>
  <c r="K26" i="9"/>
  <c r="R22" i="9"/>
  <c r="R26" i="9" s="1"/>
  <c r="P26" i="9"/>
  <c r="W22" i="9"/>
  <c r="W26" i="9" s="1"/>
  <c r="U26" i="9"/>
  <c r="AB22" i="9"/>
  <c r="AB26" i="9" s="1"/>
  <c r="Z26" i="9"/>
  <c r="AG22" i="9"/>
  <c r="AG26" i="9" s="1"/>
  <c r="AE26" i="9"/>
  <c r="AL22" i="9"/>
  <c r="AL26" i="9" s="1"/>
  <c r="AJ26" i="9"/>
  <c r="AQ22" i="9"/>
  <c r="AQ26" i="9" s="1"/>
  <c r="AO26" i="9"/>
  <c r="AV22" i="9"/>
  <c r="AV26" i="9" s="1"/>
  <c r="AT26" i="9"/>
  <c r="BA22" i="9"/>
  <c r="BA26" i="9" s="1"/>
  <c r="AY26" i="9"/>
  <c r="BF22" i="9"/>
  <c r="BF26" i="9" s="1"/>
  <c r="BD26" i="9"/>
  <c r="BK22" i="9"/>
  <c r="BK26" i="9" s="1"/>
  <c r="BI26" i="9"/>
  <c r="H23" i="9"/>
  <c r="BL23" i="9"/>
  <c r="BN23" i="9" s="1"/>
  <c r="H24" i="9"/>
  <c r="BL24" i="9"/>
  <c r="BN24" i="9" s="1"/>
  <c r="H25" i="9"/>
  <c r="BL25" i="9"/>
  <c r="BN25" i="9" s="1"/>
  <c r="G28" i="9"/>
  <c r="BL28" i="9"/>
  <c r="H28" i="9"/>
  <c r="F32" i="9"/>
  <c r="K32" i="9"/>
  <c r="P32" i="9"/>
  <c r="U32" i="9"/>
  <c r="Z32" i="9"/>
  <c r="AE32" i="9"/>
  <c r="AJ32" i="9"/>
  <c r="AO32" i="9"/>
  <c r="AT32" i="9"/>
  <c r="AY32" i="9"/>
  <c r="BD32" i="9"/>
  <c r="BI32" i="9"/>
  <c r="G29" i="9"/>
  <c r="BL29" i="9"/>
  <c r="H29" i="9"/>
  <c r="G30" i="9"/>
  <c r="BL30" i="9"/>
  <c r="H30" i="9"/>
  <c r="G31" i="9"/>
  <c r="BL31" i="9"/>
  <c r="H31" i="9"/>
  <c r="BL34" i="9"/>
  <c r="BN34" i="9" s="1"/>
  <c r="H34" i="9"/>
  <c r="M34" i="9"/>
  <c r="M38" i="9" s="1"/>
  <c r="K38" i="9"/>
  <c r="R34" i="9"/>
  <c r="R38" i="9" s="1"/>
  <c r="P38" i="9"/>
  <c r="W34" i="9"/>
  <c r="W38" i="9" s="1"/>
  <c r="U38" i="9"/>
  <c r="AB34" i="9"/>
  <c r="AB38" i="9" s="1"/>
  <c r="Z38" i="9"/>
  <c r="AG34" i="9"/>
  <c r="AG38" i="9" s="1"/>
  <c r="AE38" i="9"/>
  <c r="AL34" i="9"/>
  <c r="AL38" i="9" s="1"/>
  <c r="AJ38" i="9"/>
  <c r="AQ34" i="9"/>
  <c r="AQ38" i="9" s="1"/>
  <c r="AO38" i="9"/>
  <c r="AV34" i="9"/>
  <c r="AV38" i="9" s="1"/>
  <c r="AT38" i="9"/>
  <c r="BA34" i="9"/>
  <c r="BA38" i="9" s="1"/>
  <c r="AY38" i="9"/>
  <c r="BF34" i="9"/>
  <c r="BF38" i="9" s="1"/>
  <c r="BD38" i="9"/>
  <c r="BK34" i="9"/>
  <c r="BK38" i="9" s="1"/>
  <c r="BI38" i="9"/>
  <c r="BL35" i="9"/>
  <c r="BN35" i="9" s="1"/>
  <c r="H35" i="9"/>
  <c r="BL36" i="9"/>
  <c r="BN36" i="9" s="1"/>
  <c r="H36" i="9"/>
  <c r="BL37" i="9"/>
  <c r="BN37" i="9" s="1"/>
  <c r="H37" i="9"/>
  <c r="L42" i="9"/>
  <c r="H42" i="9"/>
  <c r="L40" i="9"/>
  <c r="G44" i="9"/>
  <c r="H40" i="9"/>
  <c r="H44" i="9" s="1"/>
  <c r="Q52" i="9"/>
  <c r="L56" i="9"/>
  <c r="M52" i="9"/>
  <c r="AQ53" i="9"/>
  <c r="AU53" i="9"/>
  <c r="Q54" i="9"/>
  <c r="M54" i="9"/>
  <c r="Q55" i="9"/>
  <c r="M55" i="9"/>
  <c r="Q58" i="9"/>
  <c r="L62" i="9"/>
  <c r="M58" i="9"/>
  <c r="Q60" i="9"/>
  <c r="M60" i="9"/>
  <c r="Q61" i="9"/>
  <c r="M61" i="9"/>
  <c r="Q66" i="9"/>
  <c r="M66" i="9"/>
  <c r="Q67" i="9"/>
  <c r="M67" i="9"/>
  <c r="Q76" i="9"/>
  <c r="L80" i="9"/>
  <c r="M76" i="9"/>
  <c r="Q79" i="9"/>
  <c r="M79" i="9"/>
  <c r="Q82" i="9"/>
  <c r="L86" i="9"/>
  <c r="M82" i="9"/>
  <c r="Q85" i="9"/>
  <c r="M85" i="9"/>
  <c r="Q88" i="9"/>
  <c r="L92" i="9"/>
  <c r="M88" i="9"/>
  <c r="Q91" i="9"/>
  <c r="M91" i="9"/>
  <c r="Q94" i="9"/>
  <c r="L100" i="9"/>
  <c r="M94" i="9"/>
  <c r="Q96" i="9"/>
  <c r="M96" i="9"/>
  <c r="Q99" i="9"/>
  <c r="M99" i="9"/>
  <c r="Q102" i="9"/>
  <c r="L106" i="9"/>
  <c r="M102" i="9"/>
  <c r="M104" i="9"/>
  <c r="Q104" i="9"/>
  <c r="V105" i="9"/>
  <c r="R105" i="9"/>
  <c r="Q110" i="9"/>
  <c r="M110" i="9"/>
  <c r="Q111" i="9"/>
  <c r="M111" i="9"/>
  <c r="Q116" i="9"/>
  <c r="M116" i="9"/>
  <c r="Q117" i="9"/>
  <c r="M117" i="9"/>
  <c r="Q132" i="9"/>
  <c r="L136" i="9"/>
  <c r="M132" i="9"/>
  <c r="Q134" i="9"/>
  <c r="M134" i="9"/>
  <c r="M139" i="9"/>
  <c r="Q139" i="9"/>
  <c r="Q140" i="9"/>
  <c r="M140" i="9"/>
  <c r="Q144" i="9"/>
  <c r="L148" i="9"/>
  <c r="M144" i="9"/>
  <c r="V145" i="9"/>
  <c r="R145" i="9"/>
  <c r="Q147" i="9"/>
  <c r="M147" i="9"/>
  <c r="Q152" i="9"/>
  <c r="M152" i="9"/>
  <c r="Q153" i="9"/>
  <c r="M153" i="9"/>
  <c r="Q156" i="9"/>
  <c r="L160" i="9"/>
  <c r="M156" i="9"/>
  <c r="Q159" i="9"/>
  <c r="M159" i="9"/>
  <c r="Q163" i="9"/>
  <c r="M163" i="9"/>
  <c r="Q165" i="9"/>
  <c r="M165" i="9"/>
  <c r="Q90" i="9"/>
  <c r="M90" i="9"/>
  <c r="Q162" i="9"/>
  <c r="L166" i="9"/>
  <c r="M162" i="9"/>
  <c r="Q84" i="9"/>
  <c r="M84" i="9"/>
  <c r="Q108" i="9"/>
  <c r="L112" i="9"/>
  <c r="M108" i="9"/>
  <c r="M114" i="9"/>
  <c r="Q114" i="9"/>
  <c r="L118" i="9"/>
  <c r="Q158" i="9"/>
  <c r="M158" i="9"/>
  <c r="Q141" i="9"/>
  <c r="M141" i="9"/>
  <c r="Q164" i="9"/>
  <c r="M164" i="9"/>
  <c r="Q157" i="9"/>
  <c r="M157" i="9"/>
  <c r="Q151" i="9"/>
  <c r="M151" i="9"/>
  <c r="H154" i="9"/>
  <c r="D44" i="3" s="1"/>
  <c r="Q150" i="9"/>
  <c r="L154" i="9"/>
  <c r="M150" i="9"/>
  <c r="M154" i="9" s="1"/>
  <c r="Q146" i="9"/>
  <c r="M146" i="9"/>
  <c r="H142" i="9"/>
  <c r="D40" i="3" s="1"/>
  <c r="Q138" i="9"/>
  <c r="L142" i="9"/>
  <c r="M138" i="9"/>
  <c r="M142" i="9" s="1"/>
  <c r="E40" i="3" s="1"/>
  <c r="Q133" i="9"/>
  <c r="M133" i="9"/>
  <c r="Q115" i="9"/>
  <c r="M115" i="9"/>
  <c r="Q109" i="9"/>
  <c r="M109" i="9"/>
  <c r="Q103" i="9"/>
  <c r="M103" i="9"/>
  <c r="Q95" i="9"/>
  <c r="M95" i="9"/>
  <c r="Q89" i="9"/>
  <c r="M89" i="9"/>
  <c r="Q83" i="9"/>
  <c r="M83" i="9"/>
  <c r="Q77" i="9"/>
  <c r="M77" i="9"/>
  <c r="D18" i="3"/>
  <c r="M65" i="9"/>
  <c r="M68" i="9" s="1"/>
  <c r="Q65" i="9"/>
  <c r="L68" i="9"/>
  <c r="Q59" i="9"/>
  <c r="M59" i="9"/>
  <c r="H50" i="9"/>
  <c r="BL50" i="9"/>
  <c r="BN46" i="9"/>
  <c r="BN50" i="9" s="1"/>
  <c r="L43" i="9"/>
  <c r="AK41" i="9"/>
  <c r="BL44" i="9"/>
  <c r="P43" i="3"/>
  <c r="D43" i="2" s="1"/>
  <c r="BN130" i="9"/>
  <c r="BM130" i="9"/>
  <c r="E27" i="4" s="1"/>
  <c r="H38" i="9"/>
  <c r="F38" i="9"/>
  <c r="D19" i="4"/>
  <c r="D16" i="4"/>
  <c r="D34" i="4"/>
  <c r="D15" i="4"/>
  <c r="BL38" i="9"/>
  <c r="BI19" i="9"/>
  <c r="BK19" i="9" s="1"/>
  <c r="BD19" i="9"/>
  <c r="BF19" i="9" s="1"/>
  <c r="AY19" i="9"/>
  <c r="BA19" i="9" s="1"/>
  <c r="AT19" i="9"/>
  <c r="AV19" i="9" s="1"/>
  <c r="AO19" i="9"/>
  <c r="AQ19" i="9" s="1"/>
  <c r="AJ19" i="9"/>
  <c r="AL19" i="9" s="1"/>
  <c r="AE19" i="9"/>
  <c r="AG19" i="9" s="1"/>
  <c r="Z19" i="9"/>
  <c r="AB19" i="9" s="1"/>
  <c r="U19" i="9"/>
  <c r="W19" i="9" s="1"/>
  <c r="P19" i="9"/>
  <c r="R19" i="9" s="1"/>
  <c r="K19" i="9"/>
  <c r="M19" i="9" s="1"/>
  <c r="F19" i="9"/>
  <c r="BI18" i="9"/>
  <c r="BK18" i="9" s="1"/>
  <c r="BD18" i="9"/>
  <c r="BF18" i="9" s="1"/>
  <c r="AY18" i="9"/>
  <c r="BA18" i="9" s="1"/>
  <c r="AT18" i="9"/>
  <c r="AV18" i="9" s="1"/>
  <c r="AO18" i="9"/>
  <c r="AQ18" i="9" s="1"/>
  <c r="AJ18" i="9"/>
  <c r="AL18" i="9" s="1"/>
  <c r="AE18" i="9"/>
  <c r="AG18" i="9" s="1"/>
  <c r="Z18" i="9"/>
  <c r="AB18" i="9" s="1"/>
  <c r="U18" i="9"/>
  <c r="W18" i="9" s="1"/>
  <c r="P18" i="9"/>
  <c r="R18" i="9" s="1"/>
  <c r="K18" i="9"/>
  <c r="M18" i="9" s="1"/>
  <c r="F18" i="9"/>
  <c r="BI17" i="9"/>
  <c r="BD17" i="9"/>
  <c r="BF17" i="9" s="1"/>
  <c r="AY17" i="9"/>
  <c r="BA17" i="9" s="1"/>
  <c r="AT17" i="9"/>
  <c r="AV17" i="9" s="1"/>
  <c r="AO17" i="9"/>
  <c r="AQ17" i="9" s="1"/>
  <c r="AJ17" i="9"/>
  <c r="AL17" i="9" s="1"/>
  <c r="AE17" i="9"/>
  <c r="AG17" i="9" s="1"/>
  <c r="Z17" i="9"/>
  <c r="AB17" i="9" s="1"/>
  <c r="U17" i="9"/>
  <c r="W17" i="9" s="1"/>
  <c r="P17" i="9"/>
  <c r="R17" i="9" s="1"/>
  <c r="K17" i="9"/>
  <c r="M17" i="9" s="1"/>
  <c r="F17" i="9"/>
  <c r="H17" i="9" s="1"/>
  <c r="BI16" i="9"/>
  <c r="BK16" i="9" s="1"/>
  <c r="BD16" i="9"/>
  <c r="AY16" i="9"/>
  <c r="AT16" i="9"/>
  <c r="AO16" i="9"/>
  <c r="AJ16" i="9"/>
  <c r="AE16" i="9"/>
  <c r="Z16" i="9"/>
  <c r="U16" i="9"/>
  <c r="P16" i="9"/>
  <c r="K16" i="9"/>
  <c r="F16" i="9"/>
  <c r="BI13" i="9"/>
  <c r="BK13" i="9" s="1"/>
  <c r="BI12" i="9"/>
  <c r="BK12" i="9" s="1"/>
  <c r="BI11" i="9"/>
  <c r="BK11" i="9" s="1"/>
  <c r="BI10" i="9"/>
  <c r="BK10" i="9" s="1"/>
  <c r="BD13" i="9"/>
  <c r="BF13" i="9" s="1"/>
  <c r="BD12" i="9"/>
  <c r="BF12" i="9" s="1"/>
  <c r="BD11" i="9"/>
  <c r="BF11" i="9" s="1"/>
  <c r="BD10" i="9"/>
  <c r="BF10" i="9" s="1"/>
  <c r="AY13" i="9"/>
  <c r="BA13" i="9" s="1"/>
  <c r="AY12" i="9"/>
  <c r="BA12" i="9" s="1"/>
  <c r="AY11" i="9"/>
  <c r="BA11" i="9" s="1"/>
  <c r="AY10" i="9"/>
  <c r="BA10" i="9" s="1"/>
  <c r="AT13" i="9"/>
  <c r="AV13" i="9" s="1"/>
  <c r="AT12" i="9"/>
  <c r="AV12" i="9" s="1"/>
  <c r="AT11" i="9"/>
  <c r="AV11" i="9" s="1"/>
  <c r="AT10" i="9"/>
  <c r="AV10" i="9" s="1"/>
  <c r="AO13" i="9"/>
  <c r="AQ13" i="9" s="1"/>
  <c r="AO12" i="9"/>
  <c r="AQ12" i="9" s="1"/>
  <c r="AO11" i="9"/>
  <c r="AQ11" i="9" s="1"/>
  <c r="AO10" i="9"/>
  <c r="AQ10" i="9" s="1"/>
  <c r="AJ13" i="9"/>
  <c r="AL13" i="9" s="1"/>
  <c r="AJ12" i="9"/>
  <c r="AL12" i="9" s="1"/>
  <c r="AJ11" i="9"/>
  <c r="AL11" i="9" s="1"/>
  <c r="AJ10" i="9"/>
  <c r="AL10" i="9" s="1"/>
  <c r="AE13" i="9"/>
  <c r="AG13" i="9" s="1"/>
  <c r="AE12" i="9"/>
  <c r="AG12" i="9" s="1"/>
  <c r="AE11" i="9"/>
  <c r="AG11" i="9" s="1"/>
  <c r="AE10" i="9"/>
  <c r="Z13" i="9"/>
  <c r="AB13" i="9" s="1"/>
  <c r="Z12" i="9"/>
  <c r="AB12" i="9" s="1"/>
  <c r="Z11" i="9"/>
  <c r="AB11" i="9" s="1"/>
  <c r="Z10" i="9"/>
  <c r="AB10" i="9" s="1"/>
  <c r="U13" i="9"/>
  <c r="W13" i="9" s="1"/>
  <c r="U12" i="9"/>
  <c r="W12" i="9" s="1"/>
  <c r="U11" i="9"/>
  <c r="W11" i="9" s="1"/>
  <c r="U10" i="9"/>
  <c r="P13" i="9"/>
  <c r="R13" i="9" s="1"/>
  <c r="P12" i="9"/>
  <c r="R12" i="9" s="1"/>
  <c r="P11" i="9"/>
  <c r="R11" i="9" s="1"/>
  <c r="P10" i="9"/>
  <c r="R10" i="9" s="1"/>
  <c r="K13" i="9"/>
  <c r="M13" i="9" s="1"/>
  <c r="K12" i="9"/>
  <c r="M12" i="9" s="1"/>
  <c r="K11" i="9"/>
  <c r="M11" i="9" s="1"/>
  <c r="K10" i="9"/>
  <c r="F13" i="9"/>
  <c r="F11" i="9"/>
  <c r="F12" i="9"/>
  <c r="F10" i="9"/>
  <c r="H10" i="9" l="1"/>
  <c r="BL10" i="9"/>
  <c r="BN10" i="9" s="1"/>
  <c r="F14" i="9"/>
  <c r="H12" i="9"/>
  <c r="BL12" i="9"/>
  <c r="BN12" i="9" s="1"/>
  <c r="H11" i="9"/>
  <c r="BL11" i="9"/>
  <c r="BN11" i="9" s="1"/>
  <c r="H13" i="9"/>
  <c r="BL13" i="9"/>
  <c r="BN13" i="9" s="1"/>
  <c r="M10" i="9"/>
  <c r="M14" i="9" s="1"/>
  <c r="K14" i="9"/>
  <c r="U14" i="9"/>
  <c r="W10" i="9"/>
  <c r="AE14" i="9"/>
  <c r="AG10" i="9"/>
  <c r="BL16" i="9"/>
  <c r="BN16" i="9" s="1"/>
  <c r="H16" i="9"/>
  <c r="F20" i="9"/>
  <c r="M16" i="9"/>
  <c r="M20" i="9" s="1"/>
  <c r="K20" i="9"/>
  <c r="R16" i="9"/>
  <c r="R20" i="9" s="1"/>
  <c r="P20" i="9"/>
  <c r="W16" i="9"/>
  <c r="W20" i="9" s="1"/>
  <c r="U20" i="9"/>
  <c r="AB16" i="9"/>
  <c r="AB20" i="9" s="1"/>
  <c r="Z20" i="9"/>
  <c r="AG16" i="9"/>
  <c r="AG20" i="9" s="1"/>
  <c r="AE20" i="9"/>
  <c r="AL16" i="9"/>
  <c r="AL20" i="9" s="1"/>
  <c r="AJ20" i="9"/>
  <c r="AQ16" i="9"/>
  <c r="AQ20" i="9" s="1"/>
  <c r="AO20" i="9"/>
  <c r="AV16" i="9"/>
  <c r="AV20" i="9" s="1"/>
  <c r="AT20" i="9"/>
  <c r="BA16" i="9"/>
  <c r="BA20" i="9" s="1"/>
  <c r="AY20" i="9"/>
  <c r="BF16" i="9"/>
  <c r="BF20" i="9" s="1"/>
  <c r="BD20" i="9"/>
  <c r="BL18" i="9"/>
  <c r="BN18" i="9" s="1"/>
  <c r="H18" i="9"/>
  <c r="BL19" i="9"/>
  <c r="BN19" i="9" s="1"/>
  <c r="H19" i="9"/>
  <c r="AP41" i="9"/>
  <c r="AL41" i="9"/>
  <c r="Q43" i="9"/>
  <c r="M43" i="9"/>
  <c r="V59" i="9"/>
  <c r="R59" i="9"/>
  <c r="V65" i="9"/>
  <c r="Q68" i="9"/>
  <c r="R65" i="9"/>
  <c r="V77" i="9"/>
  <c r="R77" i="9"/>
  <c r="V83" i="9"/>
  <c r="R83" i="9"/>
  <c r="V89" i="9"/>
  <c r="R89" i="9"/>
  <c r="V95" i="9"/>
  <c r="R95" i="9"/>
  <c r="V103" i="9"/>
  <c r="R103" i="9"/>
  <c r="R109" i="9"/>
  <c r="V109" i="9"/>
  <c r="V115" i="9"/>
  <c r="R115" i="9"/>
  <c r="V133" i="9"/>
  <c r="R133" i="9"/>
  <c r="Q142" i="9"/>
  <c r="V138" i="9"/>
  <c r="R138" i="9"/>
  <c r="V146" i="9"/>
  <c r="R146" i="9"/>
  <c r="Q148" i="9"/>
  <c r="V150" i="9"/>
  <c r="R150" i="9"/>
  <c r="Q154" i="9"/>
  <c r="V151" i="9"/>
  <c r="R151" i="9"/>
  <c r="R157" i="9"/>
  <c r="V157" i="9"/>
  <c r="V164" i="9"/>
  <c r="R164" i="9"/>
  <c r="V141" i="9"/>
  <c r="R141" i="9"/>
  <c r="V158" i="9"/>
  <c r="R158" i="9"/>
  <c r="V114" i="9"/>
  <c r="Q118" i="9"/>
  <c r="R114" i="9"/>
  <c r="M118" i="9"/>
  <c r="M112" i="9"/>
  <c r="E42" i="3" s="1"/>
  <c r="Q112" i="9"/>
  <c r="V108" i="9"/>
  <c r="R108" i="9"/>
  <c r="V84" i="9"/>
  <c r="R84" i="9"/>
  <c r="M166" i="9"/>
  <c r="E18" i="3" s="1"/>
  <c r="V162" i="9"/>
  <c r="Q166" i="9"/>
  <c r="R162" i="9"/>
  <c r="V90" i="9"/>
  <c r="R90" i="9"/>
  <c r="V165" i="9"/>
  <c r="R165" i="9"/>
  <c r="V163" i="9"/>
  <c r="R163" i="9"/>
  <c r="V159" i="9"/>
  <c r="R159" i="9"/>
  <c r="M160" i="9"/>
  <c r="Q160" i="9"/>
  <c r="V156" i="9"/>
  <c r="R156" i="9"/>
  <c r="R160" i="9" s="1"/>
  <c r="V153" i="9"/>
  <c r="R153" i="9"/>
  <c r="V152" i="9"/>
  <c r="R152" i="9"/>
  <c r="V147" i="9"/>
  <c r="R147" i="9"/>
  <c r="AA145" i="9"/>
  <c r="W145" i="9"/>
  <c r="M148" i="9"/>
  <c r="V144" i="9"/>
  <c r="R144" i="9"/>
  <c r="R148" i="9" s="1"/>
  <c r="V140" i="9"/>
  <c r="R140" i="9"/>
  <c r="V139" i="9"/>
  <c r="R139" i="9"/>
  <c r="V134" i="9"/>
  <c r="R134" i="9"/>
  <c r="M136" i="9"/>
  <c r="Q136" i="9"/>
  <c r="V132" i="9"/>
  <c r="R132" i="9"/>
  <c r="R136" i="9" s="1"/>
  <c r="V117" i="9"/>
  <c r="R117" i="9"/>
  <c r="V116" i="9"/>
  <c r="R116" i="9"/>
  <c r="V111" i="9"/>
  <c r="R111" i="9"/>
  <c r="V110" i="9"/>
  <c r="R110" i="9"/>
  <c r="AA105" i="9"/>
  <c r="W105" i="9"/>
  <c r="V104" i="9"/>
  <c r="R104" i="9"/>
  <c r="M106" i="9"/>
  <c r="V102" i="9"/>
  <c r="Q106" i="9"/>
  <c r="R102" i="9"/>
  <c r="R106" i="9" s="1"/>
  <c r="V99" i="9"/>
  <c r="R99" i="9"/>
  <c r="V96" i="9"/>
  <c r="R96" i="9"/>
  <c r="M100" i="9"/>
  <c r="E36" i="3" s="1"/>
  <c r="Q100" i="9"/>
  <c r="V94" i="9"/>
  <c r="R94" i="9"/>
  <c r="R100" i="9" s="1"/>
  <c r="F36" i="3" s="1"/>
  <c r="V91" i="9"/>
  <c r="R91" i="9"/>
  <c r="M92" i="9"/>
  <c r="E44" i="3" s="1"/>
  <c r="Q92" i="9"/>
  <c r="V88" i="9"/>
  <c r="R88" i="9"/>
  <c r="R92" i="9" s="1"/>
  <c r="V85" i="9"/>
  <c r="R85" i="9"/>
  <c r="M86" i="9"/>
  <c r="E41" i="3" s="1"/>
  <c r="Q86" i="9"/>
  <c r="V82" i="9"/>
  <c r="R82" i="9"/>
  <c r="R86" i="9" s="1"/>
  <c r="F41" i="3" s="1"/>
  <c r="V79" i="9"/>
  <c r="R79" i="9"/>
  <c r="M80" i="9"/>
  <c r="E19" i="3" s="1"/>
  <c r="V76" i="9"/>
  <c r="Q80" i="9"/>
  <c r="R76" i="9"/>
  <c r="R80" i="9" s="1"/>
  <c r="F19" i="3" s="1"/>
  <c r="V67" i="9"/>
  <c r="R67" i="9"/>
  <c r="V66" i="9"/>
  <c r="R66" i="9"/>
  <c r="R61" i="9"/>
  <c r="V61" i="9"/>
  <c r="V60" i="9"/>
  <c r="R60" i="9"/>
  <c r="M62" i="9"/>
  <c r="E17" i="3" s="1"/>
  <c r="Q62" i="9"/>
  <c r="V58" i="9"/>
  <c r="R58" i="9"/>
  <c r="R62" i="9" s="1"/>
  <c r="F17" i="3" s="1"/>
  <c r="V55" i="9"/>
  <c r="R55" i="9"/>
  <c r="V54" i="9"/>
  <c r="R54" i="9"/>
  <c r="AZ53" i="9"/>
  <c r="AV53" i="9"/>
  <c r="M56" i="9"/>
  <c r="E39" i="3" s="1"/>
  <c r="Q56" i="9"/>
  <c r="V52" i="9"/>
  <c r="R52" i="9"/>
  <c r="R56" i="9" s="1"/>
  <c r="F39" i="3" s="1"/>
  <c r="Q40" i="9"/>
  <c r="L44" i="9"/>
  <c r="M40" i="9"/>
  <c r="Q42" i="9"/>
  <c r="M42" i="9"/>
  <c r="L31" i="9"/>
  <c r="L30" i="9"/>
  <c r="L29" i="9"/>
  <c r="H32" i="9"/>
  <c r="D38" i="3" s="1"/>
  <c r="BL32" i="9"/>
  <c r="L28" i="9"/>
  <c r="G32" i="9"/>
  <c r="BL26" i="9"/>
  <c r="D11" i="4" s="1"/>
  <c r="F11" i="4" s="1"/>
  <c r="BN22" i="9"/>
  <c r="H26" i="9"/>
  <c r="BK17" i="9"/>
  <c r="BK20" i="9" s="1"/>
  <c r="BL17" i="9"/>
  <c r="BI20" i="9"/>
  <c r="BK14" i="9"/>
  <c r="BI14" i="9"/>
  <c r="BF14" i="9"/>
  <c r="N37" i="3" s="1"/>
  <c r="BD14" i="9"/>
  <c r="BD167" i="9" s="1"/>
  <c r="BA14" i="9"/>
  <c r="M37" i="3" s="1"/>
  <c r="AY14" i="9"/>
  <c r="AV14" i="9"/>
  <c r="L37" i="3" s="1"/>
  <c r="AT14" i="9"/>
  <c r="AQ14" i="9"/>
  <c r="K37" i="3" s="1"/>
  <c r="AO14" i="9"/>
  <c r="AL14" i="9"/>
  <c r="J37" i="3" s="1"/>
  <c r="AJ14" i="9"/>
  <c r="AB14" i="9"/>
  <c r="H37" i="3" s="1"/>
  <c r="Z14" i="9"/>
  <c r="R14" i="9"/>
  <c r="F37" i="3" s="1"/>
  <c r="P14" i="9"/>
  <c r="D13" i="4"/>
  <c r="G167" i="9"/>
  <c r="BN38" i="9"/>
  <c r="D14" i="4"/>
  <c r="F14" i="4" s="1"/>
  <c r="H14" i="4" s="1"/>
  <c r="AE167" i="9"/>
  <c r="P167" i="9"/>
  <c r="AG14" i="9"/>
  <c r="I37" i="3" s="1"/>
  <c r="AY167" i="9"/>
  <c r="AT167" i="9"/>
  <c r="G34" i="4"/>
  <c r="G17" i="4"/>
  <c r="G35" i="4" s="1"/>
  <c r="D9" i="3" s="1"/>
  <c r="F16" i="4"/>
  <c r="H16" i="4" s="1"/>
  <c r="O37" i="3" l="1"/>
  <c r="Q28" i="9"/>
  <c r="L32" i="9"/>
  <c r="L167" i="9" s="1"/>
  <c r="M28" i="9"/>
  <c r="Q29" i="9"/>
  <c r="M29" i="9"/>
  <c r="Q30" i="9"/>
  <c r="M30" i="9"/>
  <c r="Q31" i="9"/>
  <c r="M31" i="9"/>
  <c r="R42" i="9"/>
  <c r="V42" i="9"/>
  <c r="M44" i="9"/>
  <c r="Q44" i="9"/>
  <c r="V40" i="9"/>
  <c r="R40" i="9"/>
  <c r="W52" i="9"/>
  <c r="AA52" i="9"/>
  <c r="V56" i="9"/>
  <c r="BE53" i="9"/>
  <c r="BA53" i="9"/>
  <c r="AA54" i="9"/>
  <c r="W54" i="9"/>
  <c r="AA55" i="9"/>
  <c r="W55" i="9"/>
  <c r="V62" i="9"/>
  <c r="AA58" i="9"/>
  <c r="W58" i="9"/>
  <c r="E16" i="3"/>
  <c r="E27" i="3" s="1"/>
  <c r="AA60" i="9"/>
  <c r="W60" i="9"/>
  <c r="W61" i="9"/>
  <c r="AA61" i="9"/>
  <c r="AA66" i="9"/>
  <c r="W66" i="9"/>
  <c r="AA67" i="9"/>
  <c r="W67" i="9"/>
  <c r="AA76" i="9"/>
  <c r="V80" i="9"/>
  <c r="W76" i="9"/>
  <c r="AA79" i="9"/>
  <c r="W79" i="9"/>
  <c r="V86" i="9"/>
  <c r="AA82" i="9"/>
  <c r="W82" i="9"/>
  <c r="AA85" i="9"/>
  <c r="W85" i="9"/>
  <c r="V92" i="9"/>
  <c r="AA88" i="9"/>
  <c r="W88" i="9"/>
  <c r="AA91" i="9"/>
  <c r="W91" i="9"/>
  <c r="V100" i="9"/>
  <c r="AA94" i="9"/>
  <c r="W94" i="9"/>
  <c r="AA96" i="9"/>
  <c r="W96" i="9"/>
  <c r="W99" i="9"/>
  <c r="AA99" i="9"/>
  <c r="AA102" i="9"/>
  <c r="W102" i="9"/>
  <c r="AA104" i="9"/>
  <c r="W104" i="9"/>
  <c r="AF105" i="9"/>
  <c r="AB105" i="9"/>
  <c r="AA110" i="9"/>
  <c r="W110" i="9"/>
  <c r="AA111" i="9"/>
  <c r="W111" i="9"/>
  <c r="AA116" i="9"/>
  <c r="W116" i="9"/>
  <c r="AA117" i="9"/>
  <c r="W117" i="9"/>
  <c r="V136" i="9"/>
  <c r="AA132" i="9"/>
  <c r="W132" i="9"/>
  <c r="AA134" i="9"/>
  <c r="W134" i="9"/>
  <c r="AA139" i="9"/>
  <c r="W139" i="9"/>
  <c r="AA140" i="9"/>
  <c r="W140" i="9"/>
  <c r="AA144" i="9"/>
  <c r="W144" i="9"/>
  <c r="V148" i="9"/>
  <c r="AF145" i="9"/>
  <c r="AB145" i="9"/>
  <c r="W147" i="9"/>
  <c r="AA147" i="9"/>
  <c r="AA152" i="9"/>
  <c r="W152" i="9"/>
  <c r="AA153" i="9"/>
  <c r="W153" i="9"/>
  <c r="V160" i="9"/>
  <c r="AA156" i="9"/>
  <c r="W156" i="9"/>
  <c r="AA159" i="9"/>
  <c r="W159" i="9"/>
  <c r="AA163" i="9"/>
  <c r="W163" i="9"/>
  <c r="AA165" i="9"/>
  <c r="W165" i="9"/>
  <c r="W90" i="9"/>
  <c r="AA90" i="9"/>
  <c r="R166" i="9"/>
  <c r="AA162" i="9"/>
  <c r="V166" i="9"/>
  <c r="W162" i="9"/>
  <c r="AA84" i="9"/>
  <c r="W84" i="9"/>
  <c r="R112" i="9"/>
  <c r="F42" i="3" s="1"/>
  <c r="V112" i="9"/>
  <c r="AA108" i="9"/>
  <c r="W108" i="9"/>
  <c r="R118" i="9"/>
  <c r="AA114" i="9"/>
  <c r="V118" i="9"/>
  <c r="W114" i="9"/>
  <c r="AA158" i="9"/>
  <c r="W158" i="9"/>
  <c r="AA141" i="9"/>
  <c r="W141" i="9"/>
  <c r="AA164" i="9"/>
  <c r="W164" i="9"/>
  <c r="W157" i="9"/>
  <c r="AA157" i="9"/>
  <c r="V154" i="9"/>
  <c r="AA151" i="9"/>
  <c r="W151" i="9"/>
  <c r="R154" i="9"/>
  <c r="AA150" i="9"/>
  <c r="W150" i="9"/>
  <c r="W154" i="9" s="1"/>
  <c r="AA146" i="9"/>
  <c r="W146" i="9"/>
  <c r="R142" i="9"/>
  <c r="F40" i="3" s="1"/>
  <c r="W138" i="9"/>
  <c r="W142" i="9" s="1"/>
  <c r="G40" i="3" s="1"/>
  <c r="AA138" i="9"/>
  <c r="V142" i="9"/>
  <c r="AA133" i="9"/>
  <c r="W133" i="9"/>
  <c r="AA115" i="9"/>
  <c r="W115" i="9"/>
  <c r="W109" i="9"/>
  <c r="AA109" i="9"/>
  <c r="V106" i="9"/>
  <c r="AA103" i="9"/>
  <c r="W103" i="9"/>
  <c r="AA95" i="9"/>
  <c r="W95" i="9"/>
  <c r="AA89" i="9"/>
  <c r="W89" i="9"/>
  <c r="AA83" i="9"/>
  <c r="W83" i="9"/>
  <c r="AA77" i="9"/>
  <c r="W77" i="9"/>
  <c r="R68" i="9"/>
  <c r="F18" i="3" s="1"/>
  <c r="V68" i="9"/>
  <c r="AA65" i="9"/>
  <c r="W65" i="9"/>
  <c r="W68" i="9" s="1"/>
  <c r="AA59" i="9"/>
  <c r="W59" i="9"/>
  <c r="V43" i="9"/>
  <c r="R43" i="9"/>
  <c r="AU41" i="9"/>
  <c r="AQ41" i="9"/>
  <c r="H20" i="9"/>
  <c r="E37" i="3"/>
  <c r="H14" i="9"/>
  <c r="D37" i="3" s="1"/>
  <c r="D34" i="3" s="1"/>
  <c r="D52" i="3" s="1"/>
  <c r="BN17" i="9"/>
  <c r="BL20" i="9"/>
  <c r="D10" i="4" s="1"/>
  <c r="F10" i="4" s="1"/>
  <c r="H10" i="4" s="1"/>
  <c r="D53" i="3"/>
  <c r="P11" i="3"/>
  <c r="D11" i="2" s="1"/>
  <c r="D9" i="2" s="1"/>
  <c r="BN26" i="9"/>
  <c r="BL14" i="9"/>
  <c r="W14" i="9"/>
  <c r="K167" i="9"/>
  <c r="AO167" i="9"/>
  <c r="Z167" i="9"/>
  <c r="AJ167" i="9"/>
  <c r="BI167" i="9"/>
  <c r="F167" i="9"/>
  <c r="U167" i="9"/>
  <c r="H167" i="9"/>
  <c r="H11" i="4"/>
  <c r="D17" i="4"/>
  <c r="BN20" i="9"/>
  <c r="F27" i="4"/>
  <c r="H27" i="4" s="1"/>
  <c r="C6" i="6"/>
  <c r="C5" i="6"/>
  <c r="G37" i="3" l="1"/>
  <c r="P37" i="3" s="1"/>
  <c r="D37" i="2" s="1"/>
  <c r="AZ41" i="9"/>
  <c r="AV41" i="9"/>
  <c r="AA43" i="9"/>
  <c r="W43" i="9"/>
  <c r="AF59" i="9"/>
  <c r="AB59" i="9"/>
  <c r="AF65" i="9"/>
  <c r="AA68" i="9"/>
  <c r="AB65" i="9"/>
  <c r="F16" i="3"/>
  <c r="AF77" i="9"/>
  <c r="AB77" i="9"/>
  <c r="AF83" i="9"/>
  <c r="AB83" i="9"/>
  <c r="AF89" i="9"/>
  <c r="AB89" i="9"/>
  <c r="AF95" i="9"/>
  <c r="AB95" i="9"/>
  <c r="AF103" i="9"/>
  <c r="AB103" i="9"/>
  <c r="AB109" i="9"/>
  <c r="AF109" i="9"/>
  <c r="AF115" i="9"/>
  <c r="AB115" i="9"/>
  <c r="AF133" i="9"/>
  <c r="AB133" i="9"/>
  <c r="AB138" i="9"/>
  <c r="AF138" i="9"/>
  <c r="AA142" i="9"/>
  <c r="AA148" i="9"/>
  <c r="AF146" i="9"/>
  <c r="AB146" i="9"/>
  <c r="AA154" i="9"/>
  <c r="AF150" i="9"/>
  <c r="AB150" i="9"/>
  <c r="AF151" i="9"/>
  <c r="AB151" i="9"/>
  <c r="AB157" i="9"/>
  <c r="AF157" i="9"/>
  <c r="AF164" i="9"/>
  <c r="AB164" i="9"/>
  <c r="AF141" i="9"/>
  <c r="AB141" i="9"/>
  <c r="AF158" i="9"/>
  <c r="AB158" i="9"/>
  <c r="W118" i="9"/>
  <c r="AF114" i="9"/>
  <c r="AA118" i="9"/>
  <c r="AB114" i="9"/>
  <c r="F44" i="3"/>
  <c r="W112" i="9"/>
  <c r="G42" i="3" s="1"/>
  <c r="AA112" i="9"/>
  <c r="AF108" i="9"/>
  <c r="AB108" i="9"/>
  <c r="AF84" i="9"/>
  <c r="AB84" i="9"/>
  <c r="W166" i="9"/>
  <c r="G18" i="3" s="1"/>
  <c r="AF162" i="9"/>
  <c r="AA166" i="9"/>
  <c r="AB162" i="9"/>
  <c r="AB90" i="9"/>
  <c r="AF90" i="9"/>
  <c r="AF165" i="9"/>
  <c r="AB165" i="9"/>
  <c r="AF163" i="9"/>
  <c r="AB163" i="9"/>
  <c r="AF159" i="9"/>
  <c r="AB159" i="9"/>
  <c r="W160" i="9"/>
  <c r="AF156" i="9"/>
  <c r="AA160" i="9"/>
  <c r="AB156" i="9"/>
  <c r="AB160" i="9" s="1"/>
  <c r="AF153" i="9"/>
  <c r="AB153" i="9"/>
  <c r="AF152" i="9"/>
  <c r="AB152" i="9"/>
  <c r="AB147" i="9"/>
  <c r="AF147" i="9"/>
  <c r="AK145" i="9"/>
  <c r="AG145" i="9"/>
  <c r="W148" i="9"/>
  <c r="AF144" i="9"/>
  <c r="AB144" i="9"/>
  <c r="AB148" i="9" s="1"/>
  <c r="AF140" i="9"/>
  <c r="AB140" i="9"/>
  <c r="AF139" i="9"/>
  <c r="AB139" i="9"/>
  <c r="AF134" i="9"/>
  <c r="AB134" i="9"/>
  <c r="W136" i="9"/>
  <c r="AA136" i="9"/>
  <c r="AF132" i="9"/>
  <c r="AB132" i="9"/>
  <c r="AB136" i="9" s="1"/>
  <c r="AF117" i="9"/>
  <c r="AB117" i="9"/>
  <c r="AF116" i="9"/>
  <c r="AB116" i="9"/>
  <c r="AF111" i="9"/>
  <c r="AB111" i="9"/>
  <c r="AF110" i="9"/>
  <c r="AB110" i="9"/>
  <c r="AK105" i="9"/>
  <c r="AG105" i="9"/>
  <c r="AF104" i="9"/>
  <c r="AB104" i="9"/>
  <c r="W106" i="9"/>
  <c r="AA106" i="9"/>
  <c r="AF102" i="9"/>
  <c r="AB102" i="9"/>
  <c r="AB106" i="9" s="1"/>
  <c r="AB99" i="9"/>
  <c r="AF99" i="9"/>
  <c r="AF96" i="9"/>
  <c r="AB96" i="9"/>
  <c r="W100" i="9"/>
  <c r="G36" i="3" s="1"/>
  <c r="AA100" i="9"/>
  <c r="AF94" i="9"/>
  <c r="AB94" i="9"/>
  <c r="AB100" i="9" s="1"/>
  <c r="H36" i="3" s="1"/>
  <c r="AF91" i="9"/>
  <c r="AB91" i="9"/>
  <c r="W92" i="9"/>
  <c r="G44" i="3" s="1"/>
  <c r="AA92" i="9"/>
  <c r="AF88" i="9"/>
  <c r="AB88" i="9"/>
  <c r="AB92" i="9" s="1"/>
  <c r="AF85" i="9"/>
  <c r="AB85" i="9"/>
  <c r="W86" i="9"/>
  <c r="G41" i="3" s="1"/>
  <c r="AA86" i="9"/>
  <c r="AF82" i="9"/>
  <c r="AB82" i="9"/>
  <c r="AB86" i="9" s="1"/>
  <c r="H41" i="3" s="1"/>
  <c r="AF79" i="9"/>
  <c r="AB79" i="9"/>
  <c r="W80" i="9"/>
  <c r="G19" i="3" s="1"/>
  <c r="AF76" i="9"/>
  <c r="AA80" i="9"/>
  <c r="AB76" i="9"/>
  <c r="AB80" i="9" s="1"/>
  <c r="H19" i="3" s="1"/>
  <c r="AF67" i="9"/>
  <c r="AB67" i="9"/>
  <c r="AF66" i="9"/>
  <c r="AB66" i="9"/>
  <c r="AF61" i="9"/>
  <c r="AB61" i="9"/>
  <c r="AF60" i="9"/>
  <c r="AB60" i="9"/>
  <c r="W62" i="9"/>
  <c r="G17" i="3" s="1"/>
  <c r="AA62" i="9"/>
  <c r="AF58" i="9"/>
  <c r="AB58" i="9"/>
  <c r="AB62" i="9" s="1"/>
  <c r="H17" i="3" s="1"/>
  <c r="AF55" i="9"/>
  <c r="AB55" i="9"/>
  <c r="AF54" i="9"/>
  <c r="AB54" i="9"/>
  <c r="BJ53" i="9"/>
  <c r="BF53" i="9"/>
  <c r="AB52" i="9"/>
  <c r="AB56" i="9" s="1"/>
  <c r="H39" i="3" s="1"/>
  <c r="AF52" i="9"/>
  <c r="AA56" i="9"/>
  <c r="W56" i="9"/>
  <c r="G39" i="3" s="1"/>
  <c r="R44" i="9"/>
  <c r="V44" i="9"/>
  <c r="AA40" i="9"/>
  <c r="W40" i="9"/>
  <c r="W42" i="9"/>
  <c r="AA42" i="9"/>
  <c r="V31" i="9"/>
  <c r="R31" i="9"/>
  <c r="V30" i="9"/>
  <c r="R30" i="9"/>
  <c r="V29" i="9"/>
  <c r="R29" i="9"/>
  <c r="M32" i="9"/>
  <c r="V28" i="9"/>
  <c r="Q32" i="9"/>
  <c r="Q167" i="9" s="1"/>
  <c r="R28" i="9"/>
  <c r="R32" i="9" s="1"/>
  <c r="P9" i="3"/>
  <c r="D27" i="3"/>
  <c r="BL167" i="9"/>
  <c r="D9" i="4"/>
  <c r="F9" i="4" s="1"/>
  <c r="H9" i="4" s="1"/>
  <c r="BN14" i="9"/>
  <c r="F38" i="3" l="1"/>
  <c r="F34" i="3" s="1"/>
  <c r="F52" i="3" s="1"/>
  <c r="F53" i="3" s="1"/>
  <c r="R167" i="9"/>
  <c r="AA28" i="9"/>
  <c r="V32" i="9"/>
  <c r="V167" i="9" s="1"/>
  <c r="W28" i="9"/>
  <c r="E38" i="3"/>
  <c r="M167" i="9"/>
  <c r="AA29" i="9"/>
  <c r="W29" i="9"/>
  <c r="AA30" i="9"/>
  <c r="W30" i="9"/>
  <c r="AA31" i="9"/>
  <c r="W31" i="9"/>
  <c r="AB42" i="9"/>
  <c r="AF42" i="9"/>
  <c r="W44" i="9"/>
  <c r="AA44" i="9"/>
  <c r="AF40" i="9"/>
  <c r="AB40" i="9"/>
  <c r="AF56" i="9"/>
  <c r="AK52" i="9"/>
  <c r="AG52" i="9"/>
  <c r="BK53" i="9"/>
  <c r="BM53" i="9"/>
  <c r="BN53" i="9" s="1"/>
  <c r="AK54" i="9"/>
  <c r="AG54" i="9"/>
  <c r="AK55" i="9"/>
  <c r="AG55" i="9"/>
  <c r="AK58" i="9"/>
  <c r="AG58" i="9"/>
  <c r="G16" i="3"/>
  <c r="G27" i="3" s="1"/>
  <c r="AF62" i="9"/>
  <c r="AK60" i="9"/>
  <c r="AG60" i="9"/>
  <c r="AG61" i="9"/>
  <c r="AK61" i="9"/>
  <c r="AK66" i="9"/>
  <c r="AG66" i="9"/>
  <c r="AK67" i="9"/>
  <c r="AG67" i="9"/>
  <c r="AK76" i="9"/>
  <c r="AF80" i="9"/>
  <c r="AG76" i="9"/>
  <c r="AK79" i="9"/>
  <c r="AG79" i="9"/>
  <c r="AF86" i="9"/>
  <c r="AK82" i="9"/>
  <c r="AG82" i="9"/>
  <c r="AK85" i="9"/>
  <c r="AG85" i="9"/>
  <c r="AK88" i="9"/>
  <c r="AG88" i="9"/>
  <c r="AK91" i="9"/>
  <c r="AG91" i="9"/>
  <c r="AF100" i="9"/>
  <c r="AK94" i="9"/>
  <c r="AG94" i="9"/>
  <c r="AK96" i="9"/>
  <c r="AG96" i="9"/>
  <c r="AG99" i="9"/>
  <c r="AK99" i="9"/>
  <c r="AF106" i="9"/>
  <c r="AK102" i="9"/>
  <c r="AG102" i="9"/>
  <c r="AK104" i="9"/>
  <c r="AG104" i="9"/>
  <c r="AP105" i="9"/>
  <c r="AL105" i="9"/>
  <c r="AK110" i="9"/>
  <c r="AG110" i="9"/>
  <c r="AK111" i="9"/>
  <c r="AG111" i="9"/>
  <c r="AK116" i="9"/>
  <c r="AG116" i="9"/>
  <c r="AK117" i="9"/>
  <c r="AG117" i="9"/>
  <c r="AF136" i="9"/>
  <c r="AK132" i="9"/>
  <c r="AG132" i="9"/>
  <c r="AK134" i="9"/>
  <c r="AG134" i="9"/>
  <c r="AK139" i="9"/>
  <c r="AG139" i="9"/>
  <c r="AK140" i="9"/>
  <c r="AG140" i="9"/>
  <c r="AK144" i="9"/>
  <c r="AG144" i="9"/>
  <c r="AP145" i="9"/>
  <c r="AL145" i="9"/>
  <c r="AG147" i="9"/>
  <c r="AK147" i="9"/>
  <c r="AK152" i="9"/>
  <c r="AG152" i="9"/>
  <c r="AK153" i="9"/>
  <c r="AG153" i="9"/>
  <c r="AF160" i="9"/>
  <c r="AK156" i="9"/>
  <c r="AG156" i="9"/>
  <c r="AK159" i="9"/>
  <c r="AG159" i="9"/>
  <c r="AK163" i="9"/>
  <c r="AG163" i="9"/>
  <c r="AK165" i="9"/>
  <c r="AG165" i="9"/>
  <c r="AG90" i="9"/>
  <c r="AK90" i="9"/>
  <c r="AB166" i="9"/>
  <c r="AK162" i="9"/>
  <c r="AF166" i="9"/>
  <c r="AG162" i="9"/>
  <c r="AK84" i="9"/>
  <c r="AG84" i="9"/>
  <c r="AB112" i="9"/>
  <c r="H42" i="3" s="1"/>
  <c r="AF112" i="9"/>
  <c r="AK108" i="9"/>
  <c r="AG108" i="9"/>
  <c r="AB118" i="9"/>
  <c r="AK114" i="9"/>
  <c r="AF118" i="9"/>
  <c r="AG114" i="9"/>
  <c r="AK158" i="9"/>
  <c r="AG158" i="9"/>
  <c r="AK141" i="9"/>
  <c r="AG141" i="9"/>
  <c r="AK164" i="9"/>
  <c r="AG164" i="9"/>
  <c r="AG157" i="9"/>
  <c r="AK157" i="9"/>
  <c r="AK151" i="9"/>
  <c r="AG151" i="9"/>
  <c r="AB154" i="9"/>
  <c r="AF154" i="9"/>
  <c r="AK150" i="9"/>
  <c r="AG150" i="9"/>
  <c r="AG154" i="9" s="1"/>
  <c r="AF148" i="9"/>
  <c r="AK146" i="9"/>
  <c r="AG146" i="9"/>
  <c r="AF142" i="9"/>
  <c r="AK138" i="9"/>
  <c r="AG138" i="9"/>
  <c r="AG142" i="9" s="1"/>
  <c r="I40" i="3" s="1"/>
  <c r="AB142" i="9"/>
  <c r="H40" i="3" s="1"/>
  <c r="AK133" i="9"/>
  <c r="AG133" i="9"/>
  <c r="AK115" i="9"/>
  <c r="AG115" i="9"/>
  <c r="AG109" i="9"/>
  <c r="AK109" i="9"/>
  <c r="AK103" i="9"/>
  <c r="AG103" i="9"/>
  <c r="AK95" i="9"/>
  <c r="AG95" i="9"/>
  <c r="AF92" i="9"/>
  <c r="AK89" i="9"/>
  <c r="AG89" i="9"/>
  <c r="AK83" i="9"/>
  <c r="AG83" i="9"/>
  <c r="AK77" i="9"/>
  <c r="AG77" i="9"/>
  <c r="F27" i="3"/>
  <c r="AB68" i="9"/>
  <c r="H18" i="3" s="1"/>
  <c r="AK65" i="9"/>
  <c r="AF68" i="9"/>
  <c r="AG65" i="9"/>
  <c r="AG68" i="9" s="1"/>
  <c r="AK59" i="9"/>
  <c r="AG59" i="9"/>
  <c r="AF43" i="9"/>
  <c r="AB43" i="9"/>
  <c r="BE41" i="9"/>
  <c r="BA41" i="9"/>
  <c r="D54" i="3"/>
  <c r="D12" i="4"/>
  <c r="D35" i="4" s="1"/>
  <c r="BJ41" i="9" l="1"/>
  <c r="BF41" i="9"/>
  <c r="AK43" i="9"/>
  <c r="AG43" i="9"/>
  <c r="AP59" i="9"/>
  <c r="AL59" i="9"/>
  <c r="AP65" i="9"/>
  <c r="AL65" i="9"/>
  <c r="H16" i="3"/>
  <c r="AP77" i="9"/>
  <c r="AL77" i="9"/>
  <c r="AP83" i="9"/>
  <c r="AL83" i="9"/>
  <c r="AP89" i="9"/>
  <c r="AL89" i="9"/>
  <c r="AP95" i="9"/>
  <c r="AL95" i="9"/>
  <c r="AP103" i="9"/>
  <c r="AL103" i="9"/>
  <c r="AP109" i="9"/>
  <c r="AL109" i="9"/>
  <c r="AP115" i="9"/>
  <c r="AL115" i="9"/>
  <c r="AK136" i="9"/>
  <c r="AP133" i="9"/>
  <c r="AL133" i="9"/>
  <c r="AK142" i="9"/>
  <c r="AP138" i="9"/>
  <c r="AL138" i="9"/>
  <c r="AP146" i="9"/>
  <c r="AL146" i="9"/>
  <c r="AP150" i="9"/>
  <c r="AL150" i="9"/>
  <c r="AP151" i="9"/>
  <c r="AL151" i="9"/>
  <c r="AP157" i="9"/>
  <c r="AL157" i="9"/>
  <c r="AP164" i="9"/>
  <c r="AL164" i="9"/>
  <c r="AP141" i="9"/>
  <c r="AL141" i="9"/>
  <c r="AL158" i="9"/>
  <c r="AP158" i="9"/>
  <c r="AG118" i="9"/>
  <c r="AP114" i="9"/>
  <c r="AK118" i="9"/>
  <c r="AL114" i="9"/>
  <c r="H44" i="3"/>
  <c r="AG112" i="9"/>
  <c r="I42" i="3" s="1"/>
  <c r="AK112" i="9"/>
  <c r="AP108" i="9"/>
  <c r="AL108" i="9"/>
  <c r="AP84" i="9"/>
  <c r="AL84" i="9"/>
  <c r="AG166" i="9"/>
  <c r="I18" i="3" s="1"/>
  <c r="AP162" i="9"/>
  <c r="AK166" i="9"/>
  <c r="AL162" i="9"/>
  <c r="AP90" i="9"/>
  <c r="AL90" i="9"/>
  <c r="AP165" i="9"/>
  <c r="AL165" i="9"/>
  <c r="AP163" i="9"/>
  <c r="AL163" i="9"/>
  <c r="AP159" i="9"/>
  <c r="AL159" i="9"/>
  <c r="AG160" i="9"/>
  <c r="AK160" i="9"/>
  <c r="AP156" i="9"/>
  <c r="AL156" i="9"/>
  <c r="AL160" i="9" s="1"/>
  <c r="AP153" i="9"/>
  <c r="AL153" i="9"/>
  <c r="AK154" i="9"/>
  <c r="AP152" i="9"/>
  <c r="AL152" i="9"/>
  <c r="AP147" i="9"/>
  <c r="AL147" i="9"/>
  <c r="AU145" i="9"/>
  <c r="AQ145" i="9"/>
  <c r="AG148" i="9"/>
  <c r="AP144" i="9"/>
  <c r="AK148" i="9"/>
  <c r="AL144" i="9"/>
  <c r="AL148" i="9" s="1"/>
  <c r="AP140" i="9"/>
  <c r="AL140" i="9"/>
  <c r="AL139" i="9"/>
  <c r="AP139" i="9"/>
  <c r="AP134" i="9"/>
  <c r="AL134" i="9"/>
  <c r="AG136" i="9"/>
  <c r="AP132" i="9"/>
  <c r="AL132" i="9"/>
  <c r="AL136" i="9" s="1"/>
  <c r="AP117" i="9"/>
  <c r="AL117" i="9"/>
  <c r="AP116" i="9"/>
  <c r="AL116" i="9"/>
  <c r="AP111" i="9"/>
  <c r="AL111" i="9"/>
  <c r="AP110" i="9"/>
  <c r="AL110" i="9"/>
  <c r="AU105" i="9"/>
  <c r="AQ105" i="9"/>
  <c r="AK106" i="9"/>
  <c r="AP104" i="9"/>
  <c r="AL104" i="9"/>
  <c r="AG106" i="9"/>
  <c r="AP102" i="9"/>
  <c r="AL102" i="9"/>
  <c r="AL106" i="9" s="1"/>
  <c r="AP99" i="9"/>
  <c r="AL99" i="9"/>
  <c r="AP96" i="9"/>
  <c r="AL96" i="9"/>
  <c r="AG100" i="9"/>
  <c r="I36" i="3" s="1"/>
  <c r="AP94" i="9"/>
  <c r="AK100" i="9"/>
  <c r="AL94" i="9"/>
  <c r="AL100" i="9" s="1"/>
  <c r="J36" i="3" s="1"/>
  <c r="AL91" i="9"/>
  <c r="AP91" i="9"/>
  <c r="AG92" i="9"/>
  <c r="I44" i="3" s="1"/>
  <c r="AK92" i="9"/>
  <c r="AP88" i="9"/>
  <c r="AL88" i="9"/>
  <c r="AL92" i="9" s="1"/>
  <c r="AP85" i="9"/>
  <c r="AL85" i="9"/>
  <c r="AG86" i="9"/>
  <c r="I41" i="3" s="1"/>
  <c r="AL82" i="9"/>
  <c r="AL86" i="9" s="1"/>
  <c r="J41" i="3" s="1"/>
  <c r="AP82" i="9"/>
  <c r="AK86" i="9"/>
  <c r="AP79" i="9"/>
  <c r="AL79" i="9"/>
  <c r="AG80" i="9"/>
  <c r="I19" i="3" s="1"/>
  <c r="AP76" i="9"/>
  <c r="AK80" i="9"/>
  <c r="AL76" i="9"/>
  <c r="AL80" i="9" s="1"/>
  <c r="J19" i="3" s="1"/>
  <c r="AP67" i="9"/>
  <c r="AL67" i="9"/>
  <c r="AK68" i="9"/>
  <c r="AP66" i="9"/>
  <c r="AL66" i="9"/>
  <c r="AP61" i="9"/>
  <c r="AL61" i="9"/>
  <c r="AP60" i="9"/>
  <c r="AL60" i="9"/>
  <c r="AG62" i="9"/>
  <c r="I17" i="3" s="1"/>
  <c r="AP58" i="9"/>
  <c r="AK62" i="9"/>
  <c r="AL58" i="9"/>
  <c r="AL62" i="9" s="1"/>
  <c r="J17" i="3" s="1"/>
  <c r="AP55" i="9"/>
  <c r="AL55" i="9"/>
  <c r="AP54" i="9"/>
  <c r="AL54" i="9"/>
  <c r="AG56" i="9"/>
  <c r="I39" i="3" s="1"/>
  <c r="AK56" i="9"/>
  <c r="AP52" i="9"/>
  <c r="AL52" i="9"/>
  <c r="AL56" i="9" s="1"/>
  <c r="J39" i="3" s="1"/>
  <c r="AB44" i="9"/>
  <c r="AK40" i="9"/>
  <c r="AG40" i="9"/>
  <c r="AF44" i="9"/>
  <c r="AG42" i="9"/>
  <c r="AK42" i="9"/>
  <c r="AF31" i="9"/>
  <c r="AB31" i="9"/>
  <c r="AF30" i="9"/>
  <c r="AB30" i="9"/>
  <c r="AF29" i="9"/>
  <c r="AB29" i="9"/>
  <c r="E34" i="3"/>
  <c r="W32" i="9"/>
  <c r="AF28" i="9"/>
  <c r="AA32" i="9"/>
  <c r="AA167" i="9" s="1"/>
  <c r="AB28" i="9"/>
  <c r="AB32" i="9" s="1"/>
  <c r="F54" i="3"/>
  <c r="F59" i="3" s="1"/>
  <c r="D59" i="3"/>
  <c r="H12" i="4"/>
  <c r="F12" i="4"/>
  <c r="F10" i="6"/>
  <c r="H38" i="3" l="1"/>
  <c r="H34" i="3" s="1"/>
  <c r="H52" i="3" s="1"/>
  <c r="H53" i="3" s="1"/>
  <c r="AB167" i="9"/>
  <c r="AK28" i="9"/>
  <c r="AF32" i="9"/>
  <c r="AF167" i="9" s="1"/>
  <c r="AG28" i="9"/>
  <c r="G38" i="3"/>
  <c r="W167" i="9"/>
  <c r="E52" i="3"/>
  <c r="AK29" i="9"/>
  <c r="AG29" i="9"/>
  <c r="AK30" i="9"/>
  <c r="AG30" i="9"/>
  <c r="AK31" i="9"/>
  <c r="AG31" i="9"/>
  <c r="AP42" i="9"/>
  <c r="AL42" i="9"/>
  <c r="AG44" i="9"/>
  <c r="AK44" i="9"/>
  <c r="AP40" i="9"/>
  <c r="AL40" i="9"/>
  <c r="AQ52" i="9"/>
  <c r="AU52" i="9"/>
  <c r="AP56" i="9"/>
  <c r="AU54" i="9"/>
  <c r="AQ54" i="9"/>
  <c r="AU55" i="9"/>
  <c r="AQ55" i="9"/>
  <c r="AU58" i="9"/>
  <c r="AP62" i="9"/>
  <c r="AQ58" i="9"/>
  <c r="I16" i="3"/>
  <c r="I27" i="3" s="1"/>
  <c r="AU60" i="9"/>
  <c r="AQ60" i="9"/>
  <c r="AQ61" i="9"/>
  <c r="AU61" i="9"/>
  <c r="AU66" i="9"/>
  <c r="AQ66" i="9"/>
  <c r="AU67" i="9"/>
  <c r="AQ67" i="9"/>
  <c r="AU76" i="9"/>
  <c r="AP80" i="9"/>
  <c r="AQ76" i="9"/>
  <c r="AU79" i="9"/>
  <c r="AQ79" i="9"/>
  <c r="AP86" i="9"/>
  <c r="AU82" i="9"/>
  <c r="AQ82" i="9"/>
  <c r="AU85" i="9"/>
  <c r="AQ85" i="9"/>
  <c r="AP92" i="9"/>
  <c r="AU88" i="9"/>
  <c r="AQ88" i="9"/>
  <c r="AQ91" i="9"/>
  <c r="AU91" i="9"/>
  <c r="AU94" i="9"/>
  <c r="AQ94" i="9"/>
  <c r="AU96" i="9"/>
  <c r="AQ96" i="9"/>
  <c r="AP100" i="9"/>
  <c r="AU99" i="9"/>
  <c r="AQ99" i="9"/>
  <c r="AP106" i="9"/>
  <c r="AU102" i="9"/>
  <c r="AQ102" i="9"/>
  <c r="AU104" i="9"/>
  <c r="AQ104" i="9"/>
  <c r="AZ105" i="9"/>
  <c r="AV105" i="9"/>
  <c r="AQ110" i="9"/>
  <c r="AU110" i="9"/>
  <c r="AU111" i="9"/>
  <c r="AQ111" i="9"/>
  <c r="AU116" i="9"/>
  <c r="AQ116" i="9"/>
  <c r="AU117" i="9"/>
  <c r="AQ117" i="9"/>
  <c r="AP136" i="9"/>
  <c r="AU132" i="9"/>
  <c r="AQ132" i="9"/>
  <c r="AU134" i="9"/>
  <c r="AQ134" i="9"/>
  <c r="AQ139" i="9"/>
  <c r="AU139" i="9"/>
  <c r="AU140" i="9"/>
  <c r="AQ140" i="9"/>
  <c r="AU144" i="9"/>
  <c r="AP148" i="9"/>
  <c r="AQ144" i="9"/>
  <c r="AZ145" i="9"/>
  <c r="AV145" i="9"/>
  <c r="AQ147" i="9"/>
  <c r="AU147" i="9"/>
  <c r="AU152" i="9"/>
  <c r="AQ152" i="9"/>
  <c r="AU153" i="9"/>
  <c r="AQ153" i="9"/>
  <c r="AP160" i="9"/>
  <c r="AU156" i="9"/>
  <c r="AQ156" i="9"/>
  <c r="AU159" i="9"/>
  <c r="AQ159" i="9"/>
  <c r="AU163" i="9"/>
  <c r="AQ163" i="9"/>
  <c r="AU165" i="9"/>
  <c r="AQ165" i="9"/>
  <c r="AQ90" i="9"/>
  <c r="AU90" i="9"/>
  <c r="AL166" i="9"/>
  <c r="AU162" i="9"/>
  <c r="AP166" i="9"/>
  <c r="AQ162" i="9"/>
  <c r="AU84" i="9"/>
  <c r="AQ84" i="9"/>
  <c r="AL112" i="9"/>
  <c r="J42" i="3" s="1"/>
  <c r="AU108" i="9"/>
  <c r="AQ108" i="9"/>
  <c r="AL118" i="9"/>
  <c r="AU114" i="9"/>
  <c r="AP118" i="9"/>
  <c r="AQ114" i="9"/>
  <c r="AQ158" i="9"/>
  <c r="AU158" i="9"/>
  <c r="AU141" i="9"/>
  <c r="AQ141" i="9"/>
  <c r="AU164" i="9"/>
  <c r="AQ164" i="9"/>
  <c r="AQ157" i="9"/>
  <c r="AU157" i="9"/>
  <c r="AU151" i="9"/>
  <c r="AQ151" i="9"/>
  <c r="AL154" i="9"/>
  <c r="AP154" i="9"/>
  <c r="AU150" i="9"/>
  <c r="AQ150" i="9"/>
  <c r="AQ154" i="9" s="1"/>
  <c r="AU146" i="9"/>
  <c r="AQ146" i="9"/>
  <c r="AL142" i="9"/>
  <c r="J40" i="3" s="1"/>
  <c r="AQ138" i="9"/>
  <c r="AQ142" i="9" s="1"/>
  <c r="K40" i="3" s="1"/>
  <c r="AU138" i="9"/>
  <c r="AP142" i="9"/>
  <c r="AU133" i="9"/>
  <c r="AQ133" i="9"/>
  <c r="AU115" i="9"/>
  <c r="AQ115" i="9"/>
  <c r="AP112" i="9"/>
  <c r="AU109" i="9"/>
  <c r="AQ109" i="9"/>
  <c r="AU103" i="9"/>
  <c r="AQ103" i="9"/>
  <c r="AU95" i="9"/>
  <c r="AQ95" i="9"/>
  <c r="AU89" i="9"/>
  <c r="AQ89" i="9"/>
  <c r="AU83" i="9"/>
  <c r="AQ83" i="9"/>
  <c r="AU77" i="9"/>
  <c r="AQ77" i="9"/>
  <c r="H27" i="3"/>
  <c r="AL68" i="9"/>
  <c r="J18" i="3" s="1"/>
  <c r="AU65" i="9"/>
  <c r="AP68" i="9"/>
  <c r="AQ65" i="9"/>
  <c r="AQ68" i="9" s="1"/>
  <c r="AU59" i="9"/>
  <c r="AQ59" i="9"/>
  <c r="AP43" i="9"/>
  <c r="AL43" i="9"/>
  <c r="BM41" i="9"/>
  <c r="BN41" i="9" s="1"/>
  <c r="BK41" i="9"/>
  <c r="D61" i="3"/>
  <c r="E60" i="3" s="1"/>
  <c r="AU43" i="9" l="1"/>
  <c r="AQ43" i="9"/>
  <c r="AZ59" i="9"/>
  <c r="AV59" i="9"/>
  <c r="AZ65" i="9"/>
  <c r="AU68" i="9"/>
  <c r="AV65" i="9"/>
  <c r="J16" i="3"/>
  <c r="AZ77" i="9"/>
  <c r="AV77" i="9"/>
  <c r="AZ83" i="9"/>
  <c r="AV83" i="9"/>
  <c r="AZ89" i="9"/>
  <c r="AV89" i="9"/>
  <c r="AZ95" i="9"/>
  <c r="AV95" i="9"/>
  <c r="AZ103" i="9"/>
  <c r="AV103" i="9"/>
  <c r="AV109" i="9"/>
  <c r="AZ109" i="9"/>
  <c r="AZ115" i="9"/>
  <c r="AV115" i="9"/>
  <c r="AZ133" i="9"/>
  <c r="AV133" i="9"/>
  <c r="AV138" i="9"/>
  <c r="AZ138" i="9"/>
  <c r="AU142" i="9"/>
  <c r="AZ146" i="9"/>
  <c r="AV146" i="9"/>
  <c r="AU154" i="9"/>
  <c r="AZ150" i="9"/>
  <c r="AV150" i="9"/>
  <c r="AZ151" i="9"/>
  <c r="AV151" i="9"/>
  <c r="AV157" i="9"/>
  <c r="AZ157" i="9"/>
  <c r="AZ164" i="9"/>
  <c r="AV164" i="9"/>
  <c r="AZ141" i="9"/>
  <c r="AV141" i="9"/>
  <c r="AZ158" i="9"/>
  <c r="AV158" i="9"/>
  <c r="AQ118" i="9"/>
  <c r="AZ114" i="9"/>
  <c r="AU118" i="9"/>
  <c r="AV114" i="9"/>
  <c r="J44" i="3"/>
  <c r="AQ112" i="9"/>
  <c r="K42" i="3" s="1"/>
  <c r="AZ108" i="9"/>
  <c r="AU112" i="9"/>
  <c r="AV108" i="9"/>
  <c r="AZ84" i="9"/>
  <c r="AV84" i="9"/>
  <c r="AQ166" i="9"/>
  <c r="K18" i="3" s="1"/>
  <c r="AZ162" i="9"/>
  <c r="AU166" i="9"/>
  <c r="AV162" i="9"/>
  <c r="AU92" i="9"/>
  <c r="AZ90" i="9"/>
  <c r="AV90" i="9"/>
  <c r="AZ165" i="9"/>
  <c r="AV165" i="9"/>
  <c r="AZ163" i="9"/>
  <c r="AV163" i="9"/>
  <c r="AZ159" i="9"/>
  <c r="AV159" i="9"/>
  <c r="AQ160" i="9"/>
  <c r="AZ156" i="9"/>
  <c r="AU160" i="9"/>
  <c r="AV156" i="9"/>
  <c r="AV160" i="9" s="1"/>
  <c r="AZ153" i="9"/>
  <c r="AV153" i="9"/>
  <c r="AZ152" i="9"/>
  <c r="AV152" i="9"/>
  <c r="AV147" i="9"/>
  <c r="AZ147" i="9"/>
  <c r="BE145" i="9"/>
  <c r="BA145" i="9"/>
  <c r="AQ148" i="9"/>
  <c r="AZ144" i="9"/>
  <c r="AU148" i="9"/>
  <c r="AV144" i="9"/>
  <c r="AV148" i="9" s="1"/>
  <c r="AZ140" i="9"/>
  <c r="AV140" i="9"/>
  <c r="AZ139" i="9"/>
  <c r="AV139" i="9"/>
  <c r="AZ134" i="9"/>
  <c r="AV134" i="9"/>
  <c r="AQ136" i="9"/>
  <c r="AU136" i="9"/>
  <c r="AZ132" i="9"/>
  <c r="AV132" i="9"/>
  <c r="AV136" i="9" s="1"/>
  <c r="AZ117" i="9"/>
  <c r="AV117" i="9"/>
  <c r="AZ116" i="9"/>
  <c r="AV116" i="9"/>
  <c r="AZ111" i="9"/>
  <c r="AV111" i="9"/>
  <c r="AZ110" i="9"/>
  <c r="AV110" i="9"/>
  <c r="BE105" i="9"/>
  <c r="BA105" i="9"/>
  <c r="AZ104" i="9"/>
  <c r="AV104" i="9"/>
  <c r="AQ106" i="9"/>
  <c r="AU106" i="9"/>
  <c r="AZ102" i="9"/>
  <c r="AV102" i="9"/>
  <c r="AV106" i="9" s="1"/>
  <c r="AZ99" i="9"/>
  <c r="AV99" i="9"/>
  <c r="AZ96" i="9"/>
  <c r="AV96" i="9"/>
  <c r="AQ100" i="9"/>
  <c r="K36" i="3" s="1"/>
  <c r="AU100" i="9"/>
  <c r="AZ94" i="9"/>
  <c r="AV94" i="9"/>
  <c r="AV100" i="9" s="1"/>
  <c r="L36" i="3" s="1"/>
  <c r="AZ91" i="9"/>
  <c r="AV91" i="9"/>
  <c r="AQ92" i="9"/>
  <c r="K44" i="3" s="1"/>
  <c r="AZ88" i="9"/>
  <c r="AV88" i="9"/>
  <c r="AV92" i="9" s="1"/>
  <c r="AZ85" i="9"/>
  <c r="AV85" i="9"/>
  <c r="AQ86" i="9"/>
  <c r="K41" i="3" s="1"/>
  <c r="AU86" i="9"/>
  <c r="AZ82" i="9"/>
  <c r="AV82" i="9"/>
  <c r="AV86" i="9" s="1"/>
  <c r="L41" i="3" s="1"/>
  <c r="AZ79" i="9"/>
  <c r="AV79" i="9"/>
  <c r="AQ80" i="9"/>
  <c r="K19" i="3" s="1"/>
  <c r="AZ76" i="9"/>
  <c r="AU80" i="9"/>
  <c r="AV76" i="9"/>
  <c r="AV80" i="9" s="1"/>
  <c r="L19" i="3" s="1"/>
  <c r="AZ67" i="9"/>
  <c r="AV67" i="9"/>
  <c r="AZ66" i="9"/>
  <c r="AV66" i="9"/>
  <c r="AV61" i="9"/>
  <c r="AZ61" i="9"/>
  <c r="AZ60" i="9"/>
  <c r="AV60" i="9"/>
  <c r="AQ62" i="9"/>
  <c r="AZ58" i="9"/>
  <c r="AU62" i="9"/>
  <c r="AV58" i="9"/>
  <c r="AV62" i="9" s="1"/>
  <c r="L17" i="3" s="1"/>
  <c r="AZ55" i="9"/>
  <c r="AV55" i="9"/>
  <c r="AZ54" i="9"/>
  <c r="AV54" i="9"/>
  <c r="AV52" i="9"/>
  <c r="AV56" i="9" s="1"/>
  <c r="L39" i="3" s="1"/>
  <c r="AZ52" i="9"/>
  <c r="AU56" i="9"/>
  <c r="AQ56" i="9"/>
  <c r="K39" i="3" s="1"/>
  <c r="AL44" i="9"/>
  <c r="AP44" i="9"/>
  <c r="AU40" i="9"/>
  <c r="AQ40" i="9"/>
  <c r="AU42" i="9"/>
  <c r="AQ42" i="9"/>
  <c r="AP31" i="9"/>
  <c r="AL31" i="9"/>
  <c r="AP30" i="9"/>
  <c r="AL30" i="9"/>
  <c r="AP29" i="9"/>
  <c r="AL29" i="9"/>
  <c r="E53" i="3"/>
  <c r="G34" i="3"/>
  <c r="AG32" i="9"/>
  <c r="AP28" i="9"/>
  <c r="AK32" i="9"/>
  <c r="AK167" i="9" s="1"/>
  <c r="AL28" i="9"/>
  <c r="AL32" i="9" s="1"/>
  <c r="H54" i="3"/>
  <c r="H59" i="3" s="1"/>
  <c r="G5" i="6"/>
  <c r="G6" i="6"/>
  <c r="G7" i="6"/>
  <c r="G8" i="6"/>
  <c r="G9" i="6"/>
  <c r="C4" i="6"/>
  <c r="C3" i="6"/>
  <c r="G3" i="6" l="1"/>
  <c r="AK3" i="6" s="1"/>
  <c r="J38" i="3"/>
  <c r="J34" i="3" s="1"/>
  <c r="J52" i="3" s="1"/>
  <c r="J53" i="3" s="1"/>
  <c r="AL167" i="9"/>
  <c r="AU28" i="9"/>
  <c r="AP32" i="9"/>
  <c r="AP167" i="9" s="1"/>
  <c r="AQ28" i="9"/>
  <c r="I38" i="3"/>
  <c r="AG167" i="9"/>
  <c r="G52" i="3"/>
  <c r="E54" i="3"/>
  <c r="AU29" i="9"/>
  <c r="AQ29" i="9"/>
  <c r="AU30" i="9"/>
  <c r="AQ30" i="9"/>
  <c r="AU31" i="9"/>
  <c r="AQ31" i="9"/>
  <c r="AV42" i="9"/>
  <c r="AZ42" i="9"/>
  <c r="AQ44" i="9"/>
  <c r="AU44" i="9"/>
  <c r="AZ40" i="9"/>
  <c r="AV40" i="9"/>
  <c r="AZ56" i="9"/>
  <c r="BE52" i="9"/>
  <c r="BA52" i="9"/>
  <c r="BE54" i="9"/>
  <c r="BA54" i="9"/>
  <c r="BE55" i="9"/>
  <c r="BA55" i="9"/>
  <c r="BE58" i="9"/>
  <c r="BA58" i="9"/>
  <c r="BE60" i="9"/>
  <c r="BA60" i="9"/>
  <c r="BA61" i="9"/>
  <c r="BE61" i="9"/>
  <c r="BE66" i="9"/>
  <c r="BA66" i="9"/>
  <c r="BE67" i="9"/>
  <c r="BA67" i="9"/>
  <c r="BE76" i="9"/>
  <c r="AZ80" i="9"/>
  <c r="BA76" i="9"/>
  <c r="BE79" i="9"/>
  <c r="BA79" i="9"/>
  <c r="AZ86" i="9"/>
  <c r="BE82" i="9"/>
  <c r="BA82" i="9"/>
  <c r="BE85" i="9"/>
  <c r="BA85" i="9"/>
  <c r="AZ92" i="9"/>
  <c r="BE88" i="9"/>
  <c r="BA88" i="9"/>
  <c r="BE91" i="9"/>
  <c r="BA91" i="9"/>
  <c r="BE94" i="9"/>
  <c r="BA94" i="9"/>
  <c r="BE96" i="9"/>
  <c r="BA96" i="9"/>
  <c r="BA99" i="9"/>
  <c r="BE99" i="9"/>
  <c r="BE102" i="9"/>
  <c r="AZ106" i="9"/>
  <c r="BA102" i="9"/>
  <c r="BE104" i="9"/>
  <c r="BA104" i="9"/>
  <c r="BJ105" i="9"/>
  <c r="BK105" i="9" s="1"/>
  <c r="BF105" i="9"/>
  <c r="BM105" i="9"/>
  <c r="BN105" i="9" s="1"/>
  <c r="BE110" i="9"/>
  <c r="BA110" i="9"/>
  <c r="BE111" i="9"/>
  <c r="BA111" i="9"/>
  <c r="BE116" i="9"/>
  <c r="BA116" i="9"/>
  <c r="BE117" i="9"/>
  <c r="BA117" i="9"/>
  <c r="AZ136" i="9"/>
  <c r="BE132" i="9"/>
  <c r="BA132" i="9"/>
  <c r="BE134" i="9"/>
  <c r="BA134" i="9"/>
  <c r="BE139" i="9"/>
  <c r="BA139" i="9"/>
  <c r="BE140" i="9"/>
  <c r="BA140" i="9"/>
  <c r="BE144" i="9"/>
  <c r="BA144" i="9"/>
  <c r="AZ148" i="9"/>
  <c r="BJ145" i="9"/>
  <c r="BF145" i="9"/>
  <c r="BM145" i="9"/>
  <c r="BN145" i="9" s="1"/>
  <c r="BE147" i="9"/>
  <c r="BA147" i="9"/>
  <c r="BE152" i="9"/>
  <c r="BA152" i="9"/>
  <c r="BE153" i="9"/>
  <c r="BA153" i="9"/>
  <c r="BE156" i="9"/>
  <c r="AZ160" i="9"/>
  <c r="BA156" i="9"/>
  <c r="K17" i="3"/>
  <c r="BE159" i="9"/>
  <c r="BA159" i="9"/>
  <c r="BE163" i="9"/>
  <c r="BA163" i="9"/>
  <c r="BE165" i="9"/>
  <c r="BA165" i="9"/>
  <c r="BA90" i="9"/>
  <c r="BE90" i="9"/>
  <c r="AV166" i="9"/>
  <c r="BE162" i="9"/>
  <c r="AZ166" i="9"/>
  <c r="BA162" i="9"/>
  <c r="BE84" i="9"/>
  <c r="BA84" i="9"/>
  <c r="AV112" i="9"/>
  <c r="L42" i="3" s="1"/>
  <c r="BE108" i="9"/>
  <c r="AZ112" i="9"/>
  <c r="BA108" i="9"/>
  <c r="AV118" i="9"/>
  <c r="BE114" i="9"/>
  <c r="AZ118" i="9"/>
  <c r="BA114" i="9"/>
  <c r="BE158" i="9"/>
  <c r="BA158" i="9"/>
  <c r="BE141" i="9"/>
  <c r="BA141" i="9"/>
  <c r="BE164" i="9"/>
  <c r="BA164" i="9"/>
  <c r="BA157" i="9"/>
  <c r="BE157" i="9"/>
  <c r="BE151" i="9"/>
  <c r="BA151" i="9"/>
  <c r="AV154" i="9"/>
  <c r="BE150" i="9"/>
  <c r="AZ154" i="9"/>
  <c r="BA150" i="9"/>
  <c r="BA154" i="9" s="1"/>
  <c r="BE146" i="9"/>
  <c r="BA146" i="9"/>
  <c r="BA138" i="9"/>
  <c r="BA142" i="9" s="1"/>
  <c r="M40" i="3" s="1"/>
  <c r="BE138" i="9"/>
  <c r="AZ142" i="9"/>
  <c r="AV142" i="9"/>
  <c r="L40" i="3" s="1"/>
  <c r="BE133" i="9"/>
  <c r="BA133" i="9"/>
  <c r="BE115" i="9"/>
  <c r="BA115" i="9"/>
  <c r="BA109" i="9"/>
  <c r="BE109" i="9"/>
  <c r="BE103" i="9"/>
  <c r="BA103" i="9"/>
  <c r="AZ100" i="9"/>
  <c r="BE95" i="9"/>
  <c r="BA95" i="9"/>
  <c r="BE89" i="9"/>
  <c r="BA89" i="9"/>
  <c r="BE83" i="9"/>
  <c r="BA83" i="9"/>
  <c r="BE77" i="9"/>
  <c r="BA77" i="9"/>
  <c r="J27" i="3"/>
  <c r="AV68" i="9"/>
  <c r="L18" i="3" s="1"/>
  <c r="BE65" i="9"/>
  <c r="AZ68" i="9"/>
  <c r="BA65" i="9"/>
  <c r="BA68" i="9" s="1"/>
  <c r="AZ62" i="9"/>
  <c r="BE59" i="9"/>
  <c r="BA59" i="9"/>
  <c r="AZ43" i="9"/>
  <c r="AV43" i="9"/>
  <c r="G25" i="5"/>
  <c r="G19" i="5"/>
  <c r="G4" i="6"/>
  <c r="N3" i="6"/>
  <c r="M4" i="6"/>
  <c r="CY4" i="6"/>
  <c r="U3" i="6"/>
  <c r="H3" i="6"/>
  <c r="AJ3" i="6"/>
  <c r="AB3" i="6"/>
  <c r="T3" i="6"/>
  <c r="L3" i="6"/>
  <c r="AC3" i="6"/>
  <c r="AI3" i="6"/>
  <c r="S3" i="6"/>
  <c r="M3" i="6"/>
  <c r="AQ3" i="6"/>
  <c r="AA3" i="6"/>
  <c r="K3" i="6"/>
  <c r="AP3" i="6"/>
  <c r="AH3" i="6"/>
  <c r="Z3" i="6"/>
  <c r="R3" i="6"/>
  <c r="J3" i="6"/>
  <c r="AO3" i="6"/>
  <c r="AG3" i="6"/>
  <c r="Y3" i="6"/>
  <c r="Q3" i="6"/>
  <c r="I3" i="6"/>
  <c r="AN3" i="6"/>
  <c r="AF3" i="6"/>
  <c r="X3" i="6"/>
  <c r="P3" i="6"/>
  <c r="L4" i="6"/>
  <c r="W3" i="6"/>
  <c r="O3" i="6"/>
  <c r="L5" i="6"/>
  <c r="T5" i="6"/>
  <c r="AB5" i="6"/>
  <c r="AJ5" i="6"/>
  <c r="AR5" i="6"/>
  <c r="AZ5" i="6"/>
  <c r="BH5" i="6"/>
  <c r="BP5" i="6"/>
  <c r="AT5" i="6"/>
  <c r="AX5" i="6"/>
  <c r="N5" i="6"/>
  <c r="V5" i="6"/>
  <c r="AD5" i="6"/>
  <c r="AL5" i="6"/>
  <c r="BB5" i="6"/>
  <c r="BJ5" i="6"/>
  <c r="J5" i="6"/>
  <c r="O5" i="6"/>
  <c r="W5" i="6"/>
  <c r="AE5" i="6"/>
  <c r="AM5" i="6"/>
  <c r="AU5" i="6"/>
  <c r="BC5" i="6"/>
  <c r="BK5" i="6"/>
  <c r="I5" i="6"/>
  <c r="AH5" i="6"/>
  <c r="P5" i="6"/>
  <c r="X5" i="6"/>
  <c r="AF5" i="6"/>
  <c r="AN5" i="6"/>
  <c r="AV5" i="6"/>
  <c r="BD5" i="6"/>
  <c r="BL5" i="6"/>
  <c r="Z5" i="6"/>
  <c r="BF5" i="6"/>
  <c r="R5" i="6"/>
  <c r="AP5" i="6"/>
  <c r="BN5" i="6"/>
  <c r="S5" i="6"/>
  <c r="AA5" i="6"/>
  <c r="AI5" i="6"/>
  <c r="AQ5" i="6"/>
  <c r="AY5" i="6"/>
  <c r="BG5" i="6"/>
  <c r="BO5" i="6"/>
  <c r="BM5" i="6"/>
  <c r="AC5" i="6"/>
  <c r="BE5" i="6"/>
  <c r="U5" i="6"/>
  <c r="AW5" i="6"/>
  <c r="AO5" i="6"/>
  <c r="K5" i="6"/>
  <c r="Q5" i="6"/>
  <c r="AG5" i="6"/>
  <c r="BI5" i="6"/>
  <c r="Y5" i="6"/>
  <c r="BA5" i="6"/>
  <c r="AS5" i="6"/>
  <c r="AK5" i="6"/>
  <c r="M5" i="6"/>
  <c r="AM3" i="6"/>
  <c r="AE3" i="6"/>
  <c r="U6" i="6"/>
  <c r="AC6" i="6"/>
  <c r="AK6" i="6"/>
  <c r="AS6" i="6"/>
  <c r="BA6" i="6"/>
  <c r="BI6" i="6"/>
  <c r="BQ6" i="6"/>
  <c r="BY6" i="6"/>
  <c r="CG6" i="6"/>
  <c r="CO6" i="6"/>
  <c r="CW6" i="6"/>
  <c r="CE6" i="6"/>
  <c r="CY6" i="6"/>
  <c r="CU6" i="6"/>
  <c r="CJ6" i="6"/>
  <c r="CR6" i="6"/>
  <c r="I6" i="6"/>
  <c r="CM6" i="6"/>
  <c r="CK6" i="6"/>
  <c r="CS6" i="6"/>
  <c r="H6" i="6"/>
  <c r="K6" i="6"/>
  <c r="S6" i="6"/>
  <c r="AA6" i="6"/>
  <c r="AI6" i="6"/>
  <c r="AQ6" i="6"/>
  <c r="AY6" i="6"/>
  <c r="BG6" i="6"/>
  <c r="BO6" i="6"/>
  <c r="BW6" i="6"/>
  <c r="BH6" i="6"/>
  <c r="BP6" i="6"/>
  <c r="BX6" i="6"/>
  <c r="CF6" i="6"/>
  <c r="CN6" i="6"/>
  <c r="CV6" i="6"/>
  <c r="M6" i="6"/>
  <c r="CL6" i="6"/>
  <c r="Z6" i="6"/>
  <c r="AO6" i="6"/>
  <c r="AV6" i="6"/>
  <c r="CA6" i="6"/>
  <c r="O6" i="6"/>
  <c r="BB6" i="6"/>
  <c r="AG6" i="6"/>
  <c r="BS6" i="6"/>
  <c r="R6" i="6"/>
  <c r="AZ6" i="6"/>
  <c r="BV6" i="6"/>
  <c r="J6" i="6"/>
  <c r="Y6" i="6"/>
  <c r="AF6" i="6"/>
  <c r="BK6" i="6"/>
  <c r="CX6" i="6"/>
  <c r="AL6" i="6"/>
  <c r="BT6" i="6"/>
  <c r="BZ6" i="6"/>
  <c r="AP6" i="6"/>
  <c r="CQ6" i="6"/>
  <c r="AR6" i="6"/>
  <c r="BN6" i="6"/>
  <c r="CC6" i="6"/>
  <c r="Q6" i="6"/>
  <c r="X6" i="6"/>
  <c r="BC6" i="6"/>
  <c r="CP6" i="6"/>
  <c r="AD6" i="6"/>
  <c r="AX6" i="6"/>
  <c r="N6" i="6"/>
  <c r="BE6" i="6"/>
  <c r="AE6" i="6"/>
  <c r="AJ6" i="6"/>
  <c r="BF6" i="6"/>
  <c r="BU6" i="6"/>
  <c r="CB6" i="6"/>
  <c r="P6" i="6"/>
  <c r="AU6" i="6"/>
  <c r="CH6" i="6"/>
  <c r="V6" i="6"/>
  <c r="AB6" i="6"/>
  <c r="BM6" i="6"/>
  <c r="T6" i="6"/>
  <c r="BL6" i="6"/>
  <c r="AM6" i="6"/>
  <c r="BR6" i="6"/>
  <c r="L6" i="6"/>
  <c r="CT6" i="6"/>
  <c r="AH6" i="6"/>
  <c r="AW6" i="6"/>
  <c r="BD6" i="6"/>
  <c r="CI6" i="6"/>
  <c r="W6" i="6"/>
  <c r="BJ6" i="6"/>
  <c r="CD6" i="6"/>
  <c r="AN6" i="6"/>
  <c r="AT6" i="6"/>
  <c r="AL3" i="6"/>
  <c r="AD3" i="6"/>
  <c r="V3" i="6"/>
  <c r="CQ4" i="6"/>
  <c r="CI4" i="6"/>
  <c r="CA4" i="6"/>
  <c r="BS4" i="6"/>
  <c r="BH4" i="6"/>
  <c r="AZ4" i="6"/>
  <c r="AJ4" i="6"/>
  <c r="AB4" i="6"/>
  <c r="DB4" i="6"/>
  <c r="CX4" i="6"/>
  <c r="CT4" i="6"/>
  <c r="CP4" i="6"/>
  <c r="CL4" i="6"/>
  <c r="CH4" i="6"/>
  <c r="CD4" i="6"/>
  <c r="BZ4" i="6"/>
  <c r="BV4" i="6"/>
  <c r="BR4" i="6"/>
  <c r="BM4" i="6"/>
  <c r="BG4" i="6"/>
  <c r="AY4" i="6"/>
  <c r="AQ4" i="6"/>
  <c r="AI4" i="6"/>
  <c r="AA4" i="6"/>
  <c r="S4" i="6"/>
  <c r="DA4" i="6"/>
  <c r="CW4" i="6"/>
  <c r="CS4" i="6"/>
  <c r="CO4" i="6"/>
  <c r="CK4" i="6"/>
  <c r="CG4" i="6"/>
  <c r="CC4" i="6"/>
  <c r="BY4" i="6"/>
  <c r="BU4" i="6"/>
  <c r="BQ4" i="6"/>
  <c r="BL4" i="6"/>
  <c r="BD4" i="6"/>
  <c r="AV4" i="6"/>
  <c r="AN4" i="6"/>
  <c r="AF4" i="6"/>
  <c r="X4" i="6"/>
  <c r="P4" i="6"/>
  <c r="CU4" i="6"/>
  <c r="CM4" i="6"/>
  <c r="CE4" i="6"/>
  <c r="BW4" i="6"/>
  <c r="BO4" i="6"/>
  <c r="AR4" i="6"/>
  <c r="T4" i="6"/>
  <c r="K4" i="6"/>
  <c r="CZ4" i="6"/>
  <c r="CV4" i="6"/>
  <c r="CR4" i="6"/>
  <c r="CN4" i="6"/>
  <c r="CJ4" i="6"/>
  <c r="CF4" i="6"/>
  <c r="CB4" i="6"/>
  <c r="BX4" i="6"/>
  <c r="BT4" i="6"/>
  <c r="BP4" i="6"/>
  <c r="BK4" i="6"/>
  <c r="BC4" i="6"/>
  <c r="AU4" i="6"/>
  <c r="AM4" i="6"/>
  <c r="AE4" i="6"/>
  <c r="W4" i="6"/>
  <c r="O4" i="6"/>
  <c r="BN4" i="6"/>
  <c r="BJ4" i="6"/>
  <c r="BF4" i="6"/>
  <c r="BB4" i="6"/>
  <c r="AX4" i="6"/>
  <c r="AT4" i="6"/>
  <c r="AP4" i="6"/>
  <c r="AL4" i="6"/>
  <c r="AH4" i="6"/>
  <c r="AD4" i="6"/>
  <c r="Z4" i="6"/>
  <c r="V4" i="6"/>
  <c r="R4" i="6"/>
  <c r="N4" i="6"/>
  <c r="BI4" i="6"/>
  <c r="BE4" i="6"/>
  <c r="BA4" i="6"/>
  <c r="AW4" i="6"/>
  <c r="AS4" i="6"/>
  <c r="AO4" i="6"/>
  <c r="AK4" i="6"/>
  <c r="AG4" i="6"/>
  <c r="AC4" i="6"/>
  <c r="AC10" i="6" s="1"/>
  <c r="Y4" i="6"/>
  <c r="U4" i="6"/>
  <c r="Q4" i="6"/>
  <c r="C97" i="7"/>
  <c r="C96" i="7"/>
  <c r="C95" i="7"/>
  <c r="C94" i="7"/>
  <c r="C93" i="7"/>
  <c r="C92" i="7"/>
  <c r="BE43" i="9" l="1"/>
  <c r="BA43" i="9"/>
  <c r="BJ59" i="9"/>
  <c r="BK59" i="9" s="1"/>
  <c r="BF59" i="9"/>
  <c r="BM59" i="9"/>
  <c r="BN59" i="9" s="1"/>
  <c r="BJ65" i="9"/>
  <c r="BE68" i="9"/>
  <c r="BF65" i="9"/>
  <c r="BM65" i="9"/>
  <c r="L16" i="3"/>
  <c r="L27" i="3" s="1"/>
  <c r="BJ77" i="9"/>
  <c r="BK77" i="9" s="1"/>
  <c r="BF77" i="9"/>
  <c r="BM77" i="9"/>
  <c r="BN77" i="9" s="1"/>
  <c r="BJ83" i="9"/>
  <c r="BK83" i="9" s="1"/>
  <c r="BF83" i="9"/>
  <c r="BM83" i="9"/>
  <c r="BN83" i="9" s="1"/>
  <c r="BE92" i="9"/>
  <c r="BJ89" i="9"/>
  <c r="BK89" i="9" s="1"/>
  <c r="BF89" i="9"/>
  <c r="BM89" i="9"/>
  <c r="BN89" i="9" s="1"/>
  <c r="BJ95" i="9"/>
  <c r="BF95" i="9"/>
  <c r="BJ103" i="9"/>
  <c r="BK103" i="9" s="1"/>
  <c r="BF103" i="9"/>
  <c r="BM103" i="9"/>
  <c r="BN103" i="9" s="1"/>
  <c r="BF109" i="9"/>
  <c r="BJ109" i="9"/>
  <c r="BK109" i="9" s="1"/>
  <c r="BM109" i="9"/>
  <c r="BN109" i="9" s="1"/>
  <c r="BJ115" i="9"/>
  <c r="BK115" i="9" s="1"/>
  <c r="BF115" i="9"/>
  <c r="BM115" i="9"/>
  <c r="BN115" i="9" s="1"/>
  <c r="BJ133" i="9"/>
  <c r="BK133" i="9" s="1"/>
  <c r="BF133" i="9"/>
  <c r="BM133" i="9"/>
  <c r="BN133" i="9" s="1"/>
  <c r="BE142" i="9"/>
  <c r="BJ138" i="9"/>
  <c r="BF138" i="9"/>
  <c r="BM138" i="9"/>
  <c r="BE148" i="9"/>
  <c r="BJ146" i="9"/>
  <c r="BK146" i="9" s="1"/>
  <c r="BF146" i="9"/>
  <c r="BM146" i="9"/>
  <c r="BN146" i="9" s="1"/>
  <c r="BE154" i="9"/>
  <c r="BJ150" i="9"/>
  <c r="BF150" i="9"/>
  <c r="BM150" i="9"/>
  <c r="BJ151" i="9"/>
  <c r="BK151" i="9" s="1"/>
  <c r="BF151" i="9"/>
  <c r="BM151" i="9"/>
  <c r="BN151" i="9" s="1"/>
  <c r="BF157" i="9"/>
  <c r="BJ157" i="9"/>
  <c r="BK157" i="9" s="1"/>
  <c r="BM157" i="9"/>
  <c r="BN157" i="9" s="1"/>
  <c r="BJ164" i="9"/>
  <c r="BK164" i="9" s="1"/>
  <c r="BF164" i="9"/>
  <c r="BM164" i="9"/>
  <c r="BN164" i="9" s="1"/>
  <c r="BJ141" i="9"/>
  <c r="BK141" i="9" s="1"/>
  <c r="BF141" i="9"/>
  <c r="BM141" i="9"/>
  <c r="BN141" i="9" s="1"/>
  <c r="BJ158" i="9"/>
  <c r="BK158" i="9" s="1"/>
  <c r="BF158" i="9"/>
  <c r="BM158" i="9"/>
  <c r="BN158" i="9" s="1"/>
  <c r="BA118" i="9"/>
  <c r="BJ114" i="9"/>
  <c r="BE118" i="9"/>
  <c r="BF114" i="9"/>
  <c r="BM114" i="9"/>
  <c r="L44" i="3"/>
  <c r="BA112" i="9"/>
  <c r="M42" i="3" s="1"/>
  <c r="BJ108" i="9"/>
  <c r="BE112" i="9"/>
  <c r="BF108" i="9"/>
  <c r="BM108" i="9"/>
  <c r="BJ84" i="9"/>
  <c r="BK84" i="9" s="1"/>
  <c r="BF84" i="9"/>
  <c r="BM84" i="9"/>
  <c r="BN84" i="9" s="1"/>
  <c r="BA166" i="9"/>
  <c r="M18" i="3" s="1"/>
  <c r="BJ162" i="9"/>
  <c r="BE166" i="9"/>
  <c r="BF162" i="9"/>
  <c r="BM162" i="9"/>
  <c r="BF90" i="9"/>
  <c r="BJ90" i="9"/>
  <c r="BK90" i="9" s="1"/>
  <c r="BM90" i="9"/>
  <c r="BN90" i="9" s="1"/>
  <c r="BJ165" i="9"/>
  <c r="BK165" i="9" s="1"/>
  <c r="BF165" i="9"/>
  <c r="BM165" i="9"/>
  <c r="BN165" i="9" s="1"/>
  <c r="BJ163" i="9"/>
  <c r="BK163" i="9" s="1"/>
  <c r="BF163" i="9"/>
  <c r="BM163" i="9"/>
  <c r="BN163" i="9" s="1"/>
  <c r="BJ159" i="9"/>
  <c r="BK159" i="9" s="1"/>
  <c r="BF159" i="9"/>
  <c r="BM159" i="9"/>
  <c r="BN159" i="9" s="1"/>
  <c r="K16" i="3"/>
  <c r="BA160" i="9"/>
  <c r="BE160" i="9"/>
  <c r="BJ156" i="9"/>
  <c r="BF156" i="9"/>
  <c r="BF160" i="9" s="1"/>
  <c r="BM156" i="9"/>
  <c r="BJ153" i="9"/>
  <c r="BK153" i="9" s="1"/>
  <c r="BF153" i="9"/>
  <c r="BM153" i="9"/>
  <c r="BN153" i="9" s="1"/>
  <c r="BJ152" i="9"/>
  <c r="BK152" i="9" s="1"/>
  <c r="BF152" i="9"/>
  <c r="BM152" i="9"/>
  <c r="BN152" i="9" s="1"/>
  <c r="BF147" i="9"/>
  <c r="BJ147" i="9"/>
  <c r="BK147" i="9" s="1"/>
  <c r="BM147" i="9"/>
  <c r="BN147" i="9" s="1"/>
  <c r="BK145" i="9"/>
  <c r="BA148" i="9"/>
  <c r="BJ144" i="9"/>
  <c r="BF144" i="9"/>
  <c r="BF148" i="9" s="1"/>
  <c r="BM144" i="9"/>
  <c r="BJ140" i="9"/>
  <c r="BK140" i="9" s="1"/>
  <c r="BF140" i="9"/>
  <c r="BM140" i="9"/>
  <c r="BN140" i="9" s="1"/>
  <c r="BJ139" i="9"/>
  <c r="BK139" i="9" s="1"/>
  <c r="BF139" i="9"/>
  <c r="BM139" i="9"/>
  <c r="BN139" i="9" s="1"/>
  <c r="BJ134" i="9"/>
  <c r="BK134" i="9" s="1"/>
  <c r="BF134" i="9"/>
  <c r="BM134" i="9"/>
  <c r="BN134" i="9" s="1"/>
  <c r="BA136" i="9"/>
  <c r="BE136" i="9"/>
  <c r="BJ132" i="9"/>
  <c r="BF132" i="9"/>
  <c r="BF136" i="9" s="1"/>
  <c r="BM132" i="9"/>
  <c r="BJ117" i="9"/>
  <c r="BK117" i="9" s="1"/>
  <c r="BF117" i="9"/>
  <c r="BM117" i="9"/>
  <c r="BN117" i="9" s="1"/>
  <c r="BJ116" i="9"/>
  <c r="BK116" i="9" s="1"/>
  <c r="BF116" i="9"/>
  <c r="BM116" i="9"/>
  <c r="BN116" i="9" s="1"/>
  <c r="BJ111" i="9"/>
  <c r="BK111" i="9" s="1"/>
  <c r="BF111" i="9"/>
  <c r="BM111" i="9"/>
  <c r="BN111" i="9" s="1"/>
  <c r="BJ110" i="9"/>
  <c r="BK110" i="9" s="1"/>
  <c r="BF110" i="9"/>
  <c r="BM110" i="9"/>
  <c r="BN110" i="9" s="1"/>
  <c r="BJ104" i="9"/>
  <c r="BK104" i="9" s="1"/>
  <c r="BF104" i="9"/>
  <c r="BM104" i="9"/>
  <c r="BN104" i="9" s="1"/>
  <c r="BA106" i="9"/>
  <c r="BE106" i="9"/>
  <c r="BJ102" i="9"/>
  <c r="BF102" i="9"/>
  <c r="BF106" i="9" s="1"/>
  <c r="BM102" i="9"/>
  <c r="BF99" i="9"/>
  <c r="BJ99" i="9"/>
  <c r="BK99" i="9" s="1"/>
  <c r="BM99" i="9"/>
  <c r="BN99" i="9" s="1"/>
  <c r="BJ96" i="9"/>
  <c r="BK96" i="9" s="1"/>
  <c r="BF96" i="9"/>
  <c r="BM96" i="9"/>
  <c r="BN96" i="9" s="1"/>
  <c r="BA100" i="9"/>
  <c r="M36" i="3" s="1"/>
  <c r="BE100" i="9"/>
  <c r="BJ94" i="9"/>
  <c r="BF94" i="9"/>
  <c r="BF100" i="9" s="1"/>
  <c r="N36" i="3" s="1"/>
  <c r="BM94" i="9"/>
  <c r="BJ91" i="9"/>
  <c r="BK91" i="9" s="1"/>
  <c r="BF91" i="9"/>
  <c r="BM91" i="9"/>
  <c r="BN91" i="9" s="1"/>
  <c r="BA92" i="9"/>
  <c r="M44" i="3" s="1"/>
  <c r="BJ88" i="9"/>
  <c r="BF88" i="9"/>
  <c r="BF92" i="9" s="1"/>
  <c r="BM88" i="9"/>
  <c r="BJ85" i="9"/>
  <c r="BK85" i="9" s="1"/>
  <c r="BF85" i="9"/>
  <c r="BM85" i="9"/>
  <c r="BN85" i="9" s="1"/>
  <c r="BA86" i="9"/>
  <c r="M41" i="3" s="1"/>
  <c r="BE86" i="9"/>
  <c r="BJ82" i="9"/>
  <c r="BF82" i="9"/>
  <c r="BF86" i="9" s="1"/>
  <c r="N41" i="3" s="1"/>
  <c r="BM82" i="9"/>
  <c r="BJ79" i="9"/>
  <c r="BK79" i="9" s="1"/>
  <c r="BF79" i="9"/>
  <c r="BM79" i="9"/>
  <c r="BN79" i="9" s="1"/>
  <c r="BA80" i="9"/>
  <c r="M19" i="3" s="1"/>
  <c r="BJ76" i="9"/>
  <c r="BE80" i="9"/>
  <c r="BF76" i="9"/>
  <c r="BF80" i="9" s="1"/>
  <c r="N19" i="3" s="1"/>
  <c r="BM76" i="9"/>
  <c r="BJ67" i="9"/>
  <c r="BK67" i="9" s="1"/>
  <c r="BF67" i="9"/>
  <c r="BM67" i="9"/>
  <c r="BN67" i="9" s="1"/>
  <c r="BJ66" i="9"/>
  <c r="BK66" i="9" s="1"/>
  <c r="BF66" i="9"/>
  <c r="BM66" i="9"/>
  <c r="BN66" i="9" s="1"/>
  <c r="BF61" i="9"/>
  <c r="BJ61" i="9"/>
  <c r="BK61" i="9" s="1"/>
  <c r="BM61" i="9"/>
  <c r="BN61" i="9" s="1"/>
  <c r="BJ60" i="9"/>
  <c r="BK60" i="9" s="1"/>
  <c r="BF60" i="9"/>
  <c r="BM60" i="9"/>
  <c r="BN60" i="9" s="1"/>
  <c r="BA62" i="9"/>
  <c r="M17" i="3" s="1"/>
  <c r="BE62" i="9"/>
  <c r="BJ58" i="9"/>
  <c r="BF58" i="9"/>
  <c r="BF62" i="9" s="1"/>
  <c r="N17" i="3" s="1"/>
  <c r="BM58" i="9"/>
  <c r="BJ55" i="9"/>
  <c r="BK55" i="9" s="1"/>
  <c r="BF55" i="9"/>
  <c r="BM55" i="9"/>
  <c r="BN55" i="9" s="1"/>
  <c r="BJ54" i="9"/>
  <c r="BK54" i="9" s="1"/>
  <c r="BF54" i="9"/>
  <c r="BM54" i="9"/>
  <c r="BN54" i="9" s="1"/>
  <c r="BA56" i="9"/>
  <c r="M39" i="3" s="1"/>
  <c r="BE56" i="9"/>
  <c r="BJ52" i="9"/>
  <c r="BF52" i="9"/>
  <c r="BF56" i="9" s="1"/>
  <c r="N39" i="3" s="1"/>
  <c r="BM52" i="9"/>
  <c r="AV44" i="9"/>
  <c r="AZ44" i="9"/>
  <c r="BE40" i="9"/>
  <c r="BA40" i="9"/>
  <c r="BA42" i="9"/>
  <c r="BE42" i="9"/>
  <c r="AZ31" i="9"/>
  <c r="AV31" i="9"/>
  <c r="AZ30" i="9"/>
  <c r="AV30" i="9"/>
  <c r="AZ29" i="9"/>
  <c r="AV29" i="9"/>
  <c r="E59" i="3"/>
  <c r="G53" i="3"/>
  <c r="I34" i="3"/>
  <c r="AQ32" i="9"/>
  <c r="AZ28" i="9"/>
  <c r="AU32" i="9"/>
  <c r="AU167" i="9" s="1"/>
  <c r="AV28" i="9"/>
  <c r="AV32" i="9" s="1"/>
  <c r="J54" i="3"/>
  <c r="J59" i="3" s="1"/>
  <c r="G26" i="5"/>
  <c r="D30" i="3" s="1"/>
  <c r="P30" i="3" s="1"/>
  <c r="D30" i="2" s="1"/>
  <c r="D29" i="2" s="1"/>
  <c r="D33" i="2" s="1"/>
  <c r="AK10" i="6"/>
  <c r="R10" i="6"/>
  <c r="P10" i="6"/>
  <c r="AQ10" i="6"/>
  <c r="AG10" i="6"/>
  <c r="N10" i="6"/>
  <c r="AP10" i="6"/>
  <c r="Z10" i="6"/>
  <c r="AD10" i="6"/>
  <c r="AM10" i="6"/>
  <c r="AF10" i="6"/>
  <c r="AO10" i="6"/>
  <c r="V10" i="6"/>
  <c r="W10" i="6"/>
  <c r="K10" i="6"/>
  <c r="AE10" i="6"/>
  <c r="T10" i="6"/>
  <c r="X10" i="6"/>
  <c r="AH10" i="6"/>
  <c r="AA10" i="6"/>
  <c r="AR3" i="6"/>
  <c r="Y10" i="6"/>
  <c r="AN10" i="6"/>
  <c r="L10" i="6"/>
  <c r="O10" i="6"/>
  <c r="CZ6" i="6"/>
  <c r="J10" i="6"/>
  <c r="H10" i="6"/>
  <c r="Q10" i="6"/>
  <c r="S10" i="6"/>
  <c r="U10" i="6"/>
  <c r="AB10" i="6"/>
  <c r="BQ5" i="6"/>
  <c r="AL10" i="6"/>
  <c r="AI10" i="6"/>
  <c r="AJ10" i="6"/>
  <c r="I10" i="6"/>
  <c r="M10" i="6"/>
  <c r="D97" i="7"/>
  <c r="D92" i="7"/>
  <c r="D95" i="7"/>
  <c r="D96" i="7"/>
  <c r="DC4" i="6"/>
  <c r="D94" i="7"/>
  <c r="D93" i="7"/>
  <c r="C98" i="7"/>
  <c r="E61" i="3" l="1"/>
  <c r="F60" i="3" s="1"/>
  <c r="F61" i="3" s="1"/>
  <c r="G60" i="3" s="1"/>
  <c r="DD4" i="6"/>
  <c r="DE4" i="6"/>
  <c r="DF4" i="6"/>
  <c r="DA6" i="6"/>
  <c r="DB6" i="6" s="1"/>
  <c r="DC6" i="6" s="1"/>
  <c r="AS3" i="6"/>
  <c r="AS10" i="6" s="1"/>
  <c r="L38" i="3"/>
  <c r="L34" i="3" s="1"/>
  <c r="L52" i="3" s="1"/>
  <c r="L53" i="3" s="1"/>
  <c r="L54" i="3" s="1"/>
  <c r="L59" i="3" s="1"/>
  <c r="AV167" i="9"/>
  <c r="BE28" i="9"/>
  <c r="AZ32" i="9"/>
  <c r="AZ167" i="9" s="1"/>
  <c r="BA28" i="9"/>
  <c r="K38" i="3"/>
  <c r="AQ167" i="9"/>
  <c r="I52" i="3"/>
  <c r="G54" i="3"/>
  <c r="BE29" i="9"/>
  <c r="BA29" i="9"/>
  <c r="BE30" i="9"/>
  <c r="BA30" i="9"/>
  <c r="BE31" i="9"/>
  <c r="BA31" i="9"/>
  <c r="BF42" i="9"/>
  <c r="BJ42" i="9"/>
  <c r="BK42" i="9" s="1"/>
  <c r="BM42" i="9"/>
  <c r="BN42" i="9" s="1"/>
  <c r="BA44" i="9"/>
  <c r="BJ40" i="9"/>
  <c r="BF40" i="9"/>
  <c r="BE44" i="9"/>
  <c r="BM40" i="9"/>
  <c r="BN52" i="9"/>
  <c r="BN56" i="9" s="1"/>
  <c r="BM56" i="9"/>
  <c r="E18" i="4" s="1"/>
  <c r="F18" i="4" s="1"/>
  <c r="H18" i="4" s="1"/>
  <c r="BJ56" i="9"/>
  <c r="BK52" i="9"/>
  <c r="BK56" i="9" s="1"/>
  <c r="O39" i="3" s="1"/>
  <c r="P39" i="3"/>
  <c r="D39" i="2" s="1"/>
  <c r="BN58" i="9"/>
  <c r="BN62" i="9" s="1"/>
  <c r="BM62" i="9"/>
  <c r="BJ62" i="9"/>
  <c r="BK58" i="9"/>
  <c r="BK62" i="9" s="1"/>
  <c r="M16" i="3"/>
  <c r="M27" i="3" s="1"/>
  <c r="BN76" i="9"/>
  <c r="BN80" i="9" s="1"/>
  <c r="BM80" i="9"/>
  <c r="BJ80" i="9"/>
  <c r="BK76" i="9"/>
  <c r="BK80" i="9" s="1"/>
  <c r="O19" i="3" s="1"/>
  <c r="P19" i="3"/>
  <c r="D19" i="2" s="1"/>
  <c r="BN82" i="9"/>
  <c r="BN86" i="9" s="1"/>
  <c r="BM86" i="9"/>
  <c r="E20" i="4" s="1"/>
  <c r="F20" i="4" s="1"/>
  <c r="H20" i="4" s="1"/>
  <c r="BJ86" i="9"/>
  <c r="BK82" i="9"/>
  <c r="BK86" i="9" s="1"/>
  <c r="O41" i="3" s="1"/>
  <c r="P41" i="3"/>
  <c r="D41" i="2" s="1"/>
  <c r="BN88" i="9"/>
  <c r="BN92" i="9" s="1"/>
  <c r="BM92" i="9"/>
  <c r="E21" i="4" s="1"/>
  <c r="F21" i="4" s="1"/>
  <c r="H21" i="4" s="1"/>
  <c r="BJ92" i="9"/>
  <c r="BK88" i="9"/>
  <c r="BK92" i="9" s="1"/>
  <c r="BN94" i="9"/>
  <c r="BJ100" i="9"/>
  <c r="BK94" i="9"/>
  <c r="BN102" i="9"/>
  <c r="BN106" i="9" s="1"/>
  <c r="BM106" i="9"/>
  <c r="E23" i="4" s="1"/>
  <c r="F23" i="4" s="1"/>
  <c r="H23" i="4" s="1"/>
  <c r="BJ106" i="9"/>
  <c r="BK102" i="9"/>
  <c r="BK106" i="9" s="1"/>
  <c r="BN132" i="9"/>
  <c r="BN136" i="9" s="1"/>
  <c r="BM136" i="9"/>
  <c r="E28" i="4" s="1"/>
  <c r="F28" i="4" s="1"/>
  <c r="H28" i="4" s="1"/>
  <c r="BJ136" i="9"/>
  <c r="BK132" i="9"/>
  <c r="BK136" i="9" s="1"/>
  <c r="BN144" i="9"/>
  <c r="BN148" i="9" s="1"/>
  <c r="BM148" i="9"/>
  <c r="E30" i="4" s="1"/>
  <c r="BK144" i="9"/>
  <c r="BK148" i="9" s="1"/>
  <c r="BJ148" i="9"/>
  <c r="BN156" i="9"/>
  <c r="BN160" i="9" s="1"/>
  <c r="BM160" i="9"/>
  <c r="E32" i="4" s="1"/>
  <c r="F32" i="4" s="1"/>
  <c r="H32" i="4" s="1"/>
  <c r="BJ160" i="9"/>
  <c r="BK156" i="9"/>
  <c r="BK160" i="9" s="1"/>
  <c r="K27" i="3"/>
  <c r="BN162" i="9"/>
  <c r="BN166" i="9" s="1"/>
  <c r="BM166" i="9"/>
  <c r="E33" i="4" s="1"/>
  <c r="F33" i="4" s="1"/>
  <c r="H33" i="4" s="1"/>
  <c r="BF166" i="9"/>
  <c r="BJ166" i="9"/>
  <c r="BK162" i="9"/>
  <c r="BK166" i="9" s="1"/>
  <c r="BN108" i="9"/>
  <c r="BN112" i="9" s="1"/>
  <c r="BM112" i="9"/>
  <c r="E24" i="4" s="1"/>
  <c r="F24" i="4" s="1"/>
  <c r="H24" i="4" s="1"/>
  <c r="BF112" i="9"/>
  <c r="N42" i="3" s="1"/>
  <c r="BJ112" i="9"/>
  <c r="BK108" i="9"/>
  <c r="BK112" i="9" s="1"/>
  <c r="O42" i="3" s="1"/>
  <c r="P42" i="3"/>
  <c r="D42" i="2" s="1"/>
  <c r="BN114" i="9"/>
  <c r="BN118" i="9" s="1"/>
  <c r="BM118" i="9"/>
  <c r="E25" i="4" s="1"/>
  <c r="F25" i="4" s="1"/>
  <c r="H25" i="4" s="1"/>
  <c r="BF118" i="9"/>
  <c r="BJ118" i="9"/>
  <c r="BK114" i="9"/>
  <c r="BK118" i="9" s="1"/>
  <c r="BN150" i="9"/>
  <c r="BN154" i="9" s="1"/>
  <c r="BM154" i="9"/>
  <c r="E31" i="4" s="1"/>
  <c r="F31" i="4" s="1"/>
  <c r="H31" i="4" s="1"/>
  <c r="BF154" i="9"/>
  <c r="BJ154" i="9"/>
  <c r="BK150" i="9"/>
  <c r="BK154" i="9" s="1"/>
  <c r="BN138" i="9"/>
  <c r="BN142" i="9" s="1"/>
  <c r="BM142" i="9"/>
  <c r="E29" i="4" s="1"/>
  <c r="F29" i="4" s="1"/>
  <c r="H29" i="4" s="1"/>
  <c r="BF142" i="9"/>
  <c r="N40" i="3" s="1"/>
  <c r="BJ142" i="9"/>
  <c r="BK138" i="9"/>
  <c r="BK142" i="9" s="1"/>
  <c r="O40" i="3" s="1"/>
  <c r="BK95" i="9"/>
  <c r="BM95" i="9"/>
  <c r="BN65" i="9"/>
  <c r="BN68" i="9" s="1"/>
  <c r="BM68" i="9"/>
  <c r="BF68" i="9"/>
  <c r="N18" i="3" s="1"/>
  <c r="BJ68" i="9"/>
  <c r="BK65" i="9"/>
  <c r="BK68" i="9" s="1"/>
  <c r="O18" i="3" s="1"/>
  <c r="BJ43" i="9"/>
  <c r="BK43" i="9" s="1"/>
  <c r="BF43" i="9"/>
  <c r="BM43" i="9"/>
  <c r="BN43" i="9" s="1"/>
  <c r="D29" i="3"/>
  <c r="G57" i="3"/>
  <c r="DD6" i="6"/>
  <c r="AT3" i="6"/>
  <c r="AR10" i="6"/>
  <c r="C99" i="7"/>
  <c r="D98" i="7"/>
  <c r="AT10" i="6" l="1"/>
  <c r="DE6" i="6"/>
  <c r="DF6" i="6"/>
  <c r="N16" i="3"/>
  <c r="P18" i="3"/>
  <c r="D18" i="2" s="1"/>
  <c r="BN95" i="9"/>
  <c r="BM100" i="9"/>
  <c r="E22" i="4" s="1"/>
  <c r="F22" i="4" s="1"/>
  <c r="H22" i="4" s="1"/>
  <c r="P40" i="3"/>
  <c r="D40" i="2" s="1"/>
  <c r="N44" i="3"/>
  <c r="F30" i="4"/>
  <c r="E34" i="4"/>
  <c r="BK100" i="9"/>
  <c r="O36" i="3" s="1"/>
  <c r="BN100" i="9"/>
  <c r="O44" i="3"/>
  <c r="O17" i="3"/>
  <c r="E19" i="4"/>
  <c r="F19" i="4" s="1"/>
  <c r="H19" i="4" s="1"/>
  <c r="BN40" i="9"/>
  <c r="BN44" i="9" s="1"/>
  <c r="BM44" i="9"/>
  <c r="E15" i="4" s="1"/>
  <c r="F15" i="4" s="1"/>
  <c r="H15" i="4" s="1"/>
  <c r="BF44" i="9"/>
  <c r="BJ44" i="9"/>
  <c r="BK40" i="9"/>
  <c r="BK44" i="9" s="1"/>
  <c r="BJ31" i="9"/>
  <c r="BK31" i="9" s="1"/>
  <c r="BF31" i="9"/>
  <c r="BM31" i="9"/>
  <c r="BN31" i="9" s="1"/>
  <c r="BJ30" i="9"/>
  <c r="BK30" i="9" s="1"/>
  <c r="BF30" i="9"/>
  <c r="BM30" i="9"/>
  <c r="BN30" i="9" s="1"/>
  <c r="BJ29" i="9"/>
  <c r="BK29" i="9" s="1"/>
  <c r="BF29" i="9"/>
  <c r="BM29" i="9"/>
  <c r="BN29" i="9" s="1"/>
  <c r="I53" i="3"/>
  <c r="K34" i="3"/>
  <c r="BA32" i="9"/>
  <c r="BJ28" i="9"/>
  <c r="BE32" i="9"/>
  <c r="BE167" i="9" s="1"/>
  <c r="BF28" i="9"/>
  <c r="BF32" i="9" s="1"/>
  <c r="DG4" i="6"/>
  <c r="DH4" i="6" s="1"/>
  <c r="P57" i="3"/>
  <c r="D57" i="2" s="1"/>
  <c r="D55" i="2" s="1"/>
  <c r="G55" i="3"/>
  <c r="D33" i="3"/>
  <c r="P33" i="3" s="1"/>
  <c r="D70" i="3"/>
  <c r="P29" i="3"/>
  <c r="AU3" i="6"/>
  <c r="D99" i="7"/>
  <c r="C100" i="7"/>
  <c r="AU10" i="6" l="1"/>
  <c r="N38" i="3"/>
  <c r="N34" i="3" s="1"/>
  <c r="N52" i="3" s="1"/>
  <c r="N53" i="3" s="1"/>
  <c r="BF167" i="9"/>
  <c r="BM28" i="9"/>
  <c r="BJ32" i="9"/>
  <c r="BJ167" i="9" s="1"/>
  <c r="BK28" i="9"/>
  <c r="BK32" i="9" s="1"/>
  <c r="M38" i="3"/>
  <c r="BA167" i="9"/>
  <c r="K52" i="3"/>
  <c r="I54" i="3"/>
  <c r="O16" i="3"/>
  <c r="O27" i="3" s="1"/>
  <c r="P17" i="3"/>
  <c r="D17" i="2" s="1"/>
  <c r="P36" i="3"/>
  <c r="D36" i="2" s="1"/>
  <c r="H30" i="4"/>
  <c r="H34" i="4" s="1"/>
  <c r="F34" i="4"/>
  <c r="P44" i="3"/>
  <c r="D44" i="2" s="1"/>
  <c r="D16" i="2"/>
  <c r="D27" i="2" s="1"/>
  <c r="N27" i="3"/>
  <c r="P27" i="3" s="1"/>
  <c r="P16" i="3"/>
  <c r="DG6" i="6"/>
  <c r="DH6" i="6" s="1"/>
  <c r="P55" i="3"/>
  <c r="G59" i="3"/>
  <c r="C63" i="3" s="1"/>
  <c r="D68" i="3"/>
  <c r="P70" i="3"/>
  <c r="E11" i="2" s="1"/>
  <c r="E9" i="2" s="1"/>
  <c r="E27" i="2" s="1"/>
  <c r="E54" i="2" s="1"/>
  <c r="E59" i="2" s="1"/>
  <c r="AV3" i="6"/>
  <c r="C101" i="7"/>
  <c r="D100" i="7"/>
  <c r="AV10" i="6" l="1"/>
  <c r="I59" i="3"/>
  <c r="K53" i="3"/>
  <c r="M34" i="3"/>
  <c r="O38" i="3"/>
  <c r="BK167" i="9"/>
  <c r="BN28" i="9"/>
  <c r="BN32" i="9" s="1"/>
  <c r="BN167" i="9" s="1"/>
  <c r="BM32" i="9"/>
  <c r="N54" i="3"/>
  <c r="N59" i="3" s="1"/>
  <c r="P68" i="3"/>
  <c r="D86" i="3"/>
  <c r="G61" i="3"/>
  <c r="H60" i="3"/>
  <c r="H61" i="3" s="1"/>
  <c r="AW3" i="6"/>
  <c r="D101" i="7"/>
  <c r="C102" i="7"/>
  <c r="AW10" i="6" l="1"/>
  <c r="E13" i="4"/>
  <c r="BM167" i="9"/>
  <c r="O34" i="3"/>
  <c r="P38" i="3"/>
  <c r="D38" i="2" s="1"/>
  <c r="D34" i="2" s="1"/>
  <c r="D52" i="2" s="1"/>
  <c r="D53" i="2" s="1"/>
  <c r="D54" i="2" s="1"/>
  <c r="D59" i="2" s="1"/>
  <c r="M52" i="3"/>
  <c r="P34" i="3"/>
  <c r="K54" i="3"/>
  <c r="D113" i="3"/>
  <c r="P86" i="3"/>
  <c r="I60" i="3"/>
  <c r="AX3" i="6"/>
  <c r="C103" i="7"/>
  <c r="D102" i="7"/>
  <c r="AX10" i="6" l="1"/>
  <c r="K59" i="3"/>
  <c r="M53" i="3"/>
  <c r="D61" i="2"/>
  <c r="E60" i="2" s="1"/>
  <c r="E61" i="2" s="1"/>
  <c r="F60" i="2" s="1"/>
  <c r="F61" i="2" s="1"/>
  <c r="G60" i="2" s="1"/>
  <c r="G61" i="2" s="1"/>
  <c r="H60" i="2" s="1"/>
  <c r="H61" i="2" s="1"/>
  <c r="I60" i="2" s="1"/>
  <c r="I61" i="2" s="1"/>
  <c r="C63" i="2"/>
  <c r="O52" i="3"/>
  <c r="P52" i="3" s="1"/>
  <c r="O53" i="3"/>
  <c r="O54" i="3" s="1"/>
  <c r="O59" i="3" s="1"/>
  <c r="E17" i="4"/>
  <c r="E35" i="4" s="1"/>
  <c r="F13" i="4"/>
  <c r="D118" i="3"/>
  <c r="P113" i="3"/>
  <c r="I61" i="3"/>
  <c r="J60" i="3" s="1"/>
  <c r="J61" i="3" s="1"/>
  <c r="AY3" i="6"/>
  <c r="D103" i="7"/>
  <c r="C104" i="7"/>
  <c r="AY10" i="6" l="1"/>
  <c r="F17" i="4"/>
  <c r="F35" i="4" s="1"/>
  <c r="H13" i="4"/>
  <c r="H17" i="4" s="1"/>
  <c r="H35" i="4" s="1"/>
  <c r="M54" i="3"/>
  <c r="P53" i="3"/>
  <c r="C122" i="3"/>
  <c r="P118" i="3"/>
  <c r="D120" i="3"/>
  <c r="E119" i="3" s="1"/>
  <c r="K60" i="3"/>
  <c r="K61" i="3" s="1"/>
  <c r="AZ3" i="6"/>
  <c r="C105" i="7"/>
  <c r="D104" i="7"/>
  <c r="AZ10" i="6" l="1"/>
  <c r="M59" i="3"/>
  <c r="P54" i="3"/>
  <c r="E120" i="3"/>
  <c r="F119" i="3" s="1"/>
  <c r="F120" i="3" s="1"/>
  <c r="G119" i="3" s="1"/>
  <c r="G120" i="3" s="1"/>
  <c r="H119" i="3" s="1"/>
  <c r="H120" i="3" s="1"/>
  <c r="I119" i="3" s="1"/>
  <c r="I120" i="3" s="1"/>
  <c r="J119" i="3" s="1"/>
  <c r="J120" i="3" s="1"/>
  <c r="K119" i="3" s="1"/>
  <c r="K120" i="3" s="1"/>
  <c r="L119" i="3" s="1"/>
  <c r="L120" i="3" s="1"/>
  <c r="M119" i="3" s="1"/>
  <c r="M120" i="3" s="1"/>
  <c r="N119" i="3" s="1"/>
  <c r="N120" i="3" s="1"/>
  <c r="O119" i="3" s="1"/>
  <c r="O120" i="3" s="1"/>
  <c r="P120" i="3" s="1"/>
  <c r="BA3" i="6"/>
  <c r="D105" i="7"/>
  <c r="C106" i="7"/>
  <c r="BA10" i="6" l="1"/>
  <c r="P59" i="3"/>
  <c r="P119" i="3"/>
  <c r="L60" i="3"/>
  <c r="L61" i="3" s="1"/>
  <c r="BB3" i="6"/>
  <c r="D106" i="7"/>
  <c r="C107" i="7"/>
  <c r="BC3" i="6" l="1"/>
  <c r="BC10" i="6" s="1"/>
  <c r="BD3" i="6"/>
  <c r="BB10" i="6"/>
  <c r="D107" i="7"/>
  <c r="C108" i="7"/>
  <c r="BE3" i="6" l="1"/>
  <c r="M60" i="3"/>
  <c r="M61" i="3" s="1"/>
  <c r="BD10" i="6"/>
  <c r="BF3" i="6"/>
  <c r="BE10" i="6"/>
  <c r="C109" i="7"/>
  <c r="D108" i="7"/>
  <c r="N60" i="3" l="1"/>
  <c r="N61" i="3" s="1"/>
  <c r="BG3" i="6"/>
  <c r="BF10" i="6"/>
  <c r="D109" i="7"/>
  <c r="C110" i="7"/>
  <c r="O60" i="3" l="1"/>
  <c r="O61" i="3" s="1"/>
  <c r="BH3" i="6"/>
  <c r="BG10" i="6"/>
  <c r="C111" i="7"/>
  <c r="D110" i="7"/>
  <c r="P61" i="3" l="1"/>
  <c r="P60" i="3"/>
  <c r="BI3" i="6"/>
  <c r="BH10" i="6"/>
  <c r="C112" i="7"/>
  <c r="D111" i="7"/>
  <c r="BJ3" i="6" l="1"/>
  <c r="BI10" i="6"/>
  <c r="D112" i="7"/>
  <c r="C113" i="7"/>
  <c r="BJ10" i="6" l="1"/>
  <c r="BK3" i="6"/>
  <c r="C114" i="7"/>
  <c r="D113" i="7"/>
  <c r="BL3" i="6" l="1"/>
  <c r="BK10" i="6"/>
  <c r="C115" i="7"/>
  <c r="D114" i="7"/>
  <c r="BM3" i="6" l="1"/>
  <c r="BL10" i="6"/>
  <c r="C116" i="7"/>
  <c r="D115" i="7"/>
  <c r="BN3" i="6" l="1"/>
  <c r="BM10" i="6"/>
  <c r="D116" i="7"/>
  <c r="C117" i="7"/>
  <c r="BO3" i="6" l="1"/>
  <c r="BN10" i="6"/>
  <c r="D117" i="7"/>
  <c r="C118" i="7"/>
  <c r="BP3" i="6" l="1"/>
  <c r="BO10" i="6"/>
  <c r="D118" i="7"/>
  <c r="C119" i="7"/>
  <c r="BQ3" i="6" l="1"/>
  <c r="BP10" i="6"/>
  <c r="D119" i="7"/>
  <c r="C120" i="7"/>
  <c r="BR3" i="6" l="1"/>
  <c r="BQ10" i="6"/>
  <c r="D120" i="7"/>
  <c r="C121" i="7"/>
  <c r="BS3" i="6" l="1"/>
  <c r="BR10" i="6"/>
  <c r="D121" i="7"/>
  <c r="C122" i="7"/>
  <c r="BT3" i="6" l="1"/>
  <c r="BS10" i="6"/>
  <c r="C123" i="7"/>
  <c r="D122" i="7"/>
  <c r="BU3" i="6" l="1"/>
  <c r="BT10" i="6"/>
  <c r="D123" i="7"/>
  <c r="C124" i="7"/>
  <c r="BV3" i="6" l="1"/>
  <c r="BU10" i="6"/>
  <c r="C125" i="7"/>
  <c r="D124" i="7"/>
  <c r="BW3" i="6" l="1"/>
  <c r="BV10" i="6"/>
  <c r="C126" i="7"/>
  <c r="D125" i="7"/>
  <c r="BX3" i="6" l="1"/>
  <c r="BW10" i="6"/>
  <c r="C127" i="7"/>
  <c r="D126" i="7"/>
  <c r="BY3" i="6" l="1"/>
  <c r="BX10" i="6"/>
  <c r="D127" i="7"/>
  <c r="BZ3" i="6" l="1"/>
  <c r="BY10" i="6"/>
  <c r="CA3" i="6" l="1"/>
  <c r="BZ10" i="6"/>
  <c r="CB3" i="6" l="1"/>
  <c r="CA10" i="6"/>
  <c r="CC3" i="6" l="1"/>
  <c r="CB10" i="6"/>
  <c r="CD3" i="6" l="1"/>
  <c r="CC10" i="6"/>
  <c r="CE3" i="6" l="1"/>
  <c r="CD10" i="6"/>
  <c r="CF3" i="6" l="1"/>
  <c r="CE10" i="6"/>
  <c r="CG3" i="6" l="1"/>
  <c r="CF10" i="6"/>
  <c r="CH3" i="6" l="1"/>
  <c r="CG10" i="6"/>
  <c r="CI3" i="6" l="1"/>
  <c r="CH10" i="6"/>
  <c r="CJ3" i="6" l="1"/>
  <c r="CI10" i="6"/>
  <c r="CK3" i="6" l="1"/>
  <c r="CJ10" i="6"/>
  <c r="CL3" i="6" l="1"/>
  <c r="CK10" i="6"/>
  <c r="CM3" i="6" l="1"/>
  <c r="CL10" i="6"/>
  <c r="CN3" i="6" l="1"/>
  <c r="CM10" i="6"/>
  <c r="CO3" i="6" l="1"/>
  <c r="CN10" i="6"/>
  <c r="CP3" i="6" l="1"/>
  <c r="CO10" i="6"/>
  <c r="CQ3" i="6" l="1"/>
  <c r="CP10" i="6"/>
  <c r="CR3" i="6" l="1"/>
  <c r="CQ10" i="6"/>
  <c r="CS3" i="6" l="1"/>
  <c r="CR10" i="6"/>
  <c r="CT3" i="6" l="1"/>
  <c r="CS10" i="6"/>
  <c r="CU3" i="6" l="1"/>
  <c r="CT10" i="6"/>
  <c r="CV3" i="6" l="1"/>
  <c r="CU10" i="6"/>
  <c r="CW3" i="6" l="1"/>
  <c r="CV10" i="6"/>
  <c r="CX3" i="6" l="1"/>
  <c r="CW10" i="6"/>
  <c r="CY3" i="6" l="1"/>
  <c r="CX10" i="6"/>
  <c r="CZ3" i="6" l="1"/>
  <c r="CY10" i="6"/>
  <c r="DA3" i="6" l="1"/>
  <c r="CZ10" i="6"/>
  <c r="DB3" i="6" l="1"/>
  <c r="DA10" i="6"/>
  <c r="DC3" i="6" l="1"/>
  <c r="DB10" i="6"/>
  <c r="DC10" i="6" l="1"/>
  <c r="DD3" i="6"/>
  <c r="DE3" i="6" l="1"/>
  <c r="DD10" i="6"/>
  <c r="DF3" i="6" l="1"/>
  <c r="DE10" i="6"/>
  <c r="DF10" i="6" l="1"/>
  <c r="DG3" i="6"/>
  <c r="DG10" i="6" s="1"/>
  <c r="DH3" i="6"/>
  <c r="DH10"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C2" authorId="0" shapeId="0" xr:uid="{00000000-0006-0000-0000-000001000000}">
      <text>
        <r>
          <rPr>
            <b/>
            <sz val="9"/>
            <color indexed="81"/>
            <rFont val="Tahoma"/>
            <family val="2"/>
          </rPr>
          <t>user:</t>
        </r>
        <r>
          <rPr>
            <sz val="9"/>
            <color indexed="81"/>
            <rFont val="Tahoma"/>
            <family val="2"/>
          </rPr>
          <t xml:space="preserve">
http://ec.europa.eu/budget/contracts_grants/info_contracts/inforeuro/index_en.cfm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Violeta.Dumitrache</author>
    <author>user</author>
  </authors>
  <commentList>
    <comment ref="B39" authorId="0" shapeId="0" xr:uid="{00000000-0006-0000-0100-000001000000}">
      <text>
        <r>
          <rPr>
            <b/>
            <sz val="9"/>
            <color indexed="81"/>
            <rFont val="Tahoma"/>
            <family val="2"/>
          </rPr>
          <t>Violeta.Dumitrache:</t>
        </r>
        <r>
          <rPr>
            <sz val="9"/>
            <color indexed="81"/>
            <rFont val="Tahoma"/>
            <family val="2"/>
          </rPr>
          <t xml:space="preserve">
Inclusiv transportul efectuat cu mijloacele de transport în comun sau taxi, gară, autogară sau port și locul delegării ori locul de cazare, precum și transportul efectuat pe distanța dintre locul de cazare și locul delegării.
</t>
        </r>
        <r>
          <rPr>
            <i/>
            <u/>
            <sz val="9"/>
            <color indexed="81"/>
            <rFont val="Tahoma"/>
            <family val="2"/>
          </rPr>
          <t>Notă</t>
        </r>
        <r>
          <rPr>
            <sz val="9"/>
            <color indexed="81"/>
            <rFont val="Tahoma"/>
            <family val="2"/>
          </rPr>
          <t>: ch. cu ombustibilul se trec la rândul cheltuieli cu materiale consumabile.</t>
        </r>
      </text>
    </comment>
    <comment ref="B51" authorId="1" shapeId="0" xr:uid="{00000000-0006-0000-0100-000002000000}">
      <text>
        <r>
          <rPr>
            <b/>
            <sz val="9"/>
            <color indexed="81"/>
            <rFont val="Tahoma"/>
            <family val="2"/>
          </rPr>
          <t>user:</t>
        </r>
        <r>
          <rPr>
            <sz val="9"/>
            <color indexed="81"/>
            <rFont val="Tahoma"/>
            <family val="2"/>
          </rPr>
          <t xml:space="preserve">
De avut în vedere că la serviciile medicale nu se aplică TVA, astfel că se va trece 0 pe coloana cu TVA aferente acestora.</t>
        </r>
      </text>
    </comment>
    <comment ref="B81" authorId="1" shapeId="0" xr:uid="{00000000-0006-0000-0100-000003000000}">
      <text>
        <r>
          <rPr>
            <b/>
            <sz val="9"/>
            <color indexed="81"/>
            <rFont val="Tahoma"/>
            <charset val="1"/>
          </rPr>
          <t>user:</t>
        </r>
        <r>
          <rPr>
            <sz val="9"/>
            <color indexed="81"/>
            <rFont val="Tahoma"/>
            <charset val="1"/>
          </rPr>
          <t xml:space="preserve">
De avut în vedere tipul contractului. În cazul încheierii unui contract de închiriere cu o persoană fizică sau juridică neplătitoare de TVA, la TVA se va trece „0”</t>
        </r>
      </text>
    </comment>
    <comment ref="B87" authorId="1" shapeId="0" xr:uid="{00000000-0006-0000-0100-000004000000}">
      <text>
        <r>
          <rPr>
            <b/>
            <sz val="9"/>
            <color indexed="81"/>
            <rFont val="Tahoma"/>
            <family val="2"/>
          </rPr>
          <t>user:</t>
        </r>
        <r>
          <rPr>
            <sz val="9"/>
            <color indexed="81"/>
            <rFont val="Tahoma"/>
            <family val="2"/>
          </rPr>
          <t xml:space="preserve">
Rate de leasing operațional plătite de întreprindere pentru: echipamente, vehicule, diverse bunuri mobile și imobile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Violeta.Dumitrache</author>
  </authors>
  <commentList>
    <comment ref="D8" authorId="0" shapeId="0" xr:uid="{00000000-0006-0000-0300-000001000000}">
      <text>
        <r>
          <rPr>
            <b/>
            <sz val="9"/>
            <color indexed="81"/>
            <rFont val="Tahoma"/>
            <family val="2"/>
          </rPr>
          <t>Violeta.Dumitrache:</t>
        </r>
        <r>
          <rPr>
            <sz val="9"/>
            <color indexed="81"/>
            <rFont val="Tahoma"/>
            <family val="2"/>
          </rPr>
          <t xml:space="preserve">
Unitate de masura</t>
        </r>
      </text>
    </comment>
    <comment ref="C9" authorId="0" shapeId="0" xr:uid="{00000000-0006-0000-0300-000002000000}">
      <text>
        <r>
          <rPr>
            <b/>
            <sz val="9"/>
            <color indexed="81"/>
            <rFont val="Tahoma"/>
            <family val="2"/>
          </rPr>
          <t>Violeta.Dumitrache:</t>
        </r>
        <r>
          <rPr>
            <sz val="9"/>
            <color indexed="81"/>
            <rFont val="Tahoma"/>
            <family val="2"/>
          </rPr>
          <t xml:space="preserve">
se vor mentiona tipurile de venit in functie de tipul produselor/serviciilor produse/vandute;
se vor introduce in plus oricate randuri sunt necesare</t>
        </r>
      </text>
    </comment>
    <comment ref="D30" authorId="0" shapeId="0" xr:uid="{00000000-0006-0000-0300-000003000000}">
      <text>
        <r>
          <rPr>
            <b/>
            <sz val="9"/>
            <color indexed="81"/>
            <rFont val="Tahoma"/>
            <family val="2"/>
          </rPr>
          <t>Violeta.Dumitrache:</t>
        </r>
        <r>
          <rPr>
            <sz val="9"/>
            <color indexed="81"/>
            <rFont val="Tahoma"/>
            <family val="2"/>
          </rPr>
          <t xml:space="preserve">
Unitate de masura</t>
        </r>
      </text>
    </comment>
    <comment ref="C31" authorId="0" shapeId="0" xr:uid="{00000000-0006-0000-0300-000004000000}">
      <text>
        <r>
          <rPr>
            <b/>
            <sz val="9"/>
            <color indexed="81"/>
            <rFont val="Tahoma"/>
            <family val="2"/>
          </rPr>
          <t>Violeta.Dumitrache:</t>
        </r>
        <r>
          <rPr>
            <sz val="9"/>
            <color indexed="81"/>
            <rFont val="Tahoma"/>
            <family val="2"/>
          </rPr>
          <t xml:space="preserve">
Se vor mentiona tipurile de venit in functie de tipul produselor/serviciilor furnizate/prestatete;
Se vor introduce in plus oricate randuri sunt necesare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17" authorId="0" shapeId="0" xr:uid="{00000000-0006-0000-0400-000001000000}">
      <text>
        <r>
          <rPr>
            <b/>
            <sz val="9"/>
            <color indexed="81"/>
            <rFont val="Tahoma"/>
            <family val="2"/>
          </rPr>
          <t>user:</t>
        </r>
        <r>
          <rPr>
            <sz val="9"/>
            <color indexed="81"/>
            <rFont val="Tahoma"/>
            <family val="2"/>
          </rPr>
          <t xml:space="preserve">
Se includ și activele corporale pentru care se solicită doar amortizarea - la valoarea de intrare, în luna aferentă achiziției.</t>
        </r>
      </text>
    </comment>
    <comment ref="B18" authorId="0" shapeId="0" xr:uid="{00000000-0006-0000-0400-000002000000}">
      <text>
        <r>
          <rPr>
            <b/>
            <sz val="9"/>
            <color indexed="81"/>
            <rFont val="Tahoma"/>
            <charset val="1"/>
          </rPr>
          <t>user:</t>
        </r>
        <r>
          <rPr>
            <sz val="9"/>
            <color indexed="81"/>
            <rFont val="Tahoma"/>
            <charset val="1"/>
          </rPr>
          <t xml:space="preserve">
Se includ și activele necorporale pentru care se solicită doar amortizarea - la valoarea de intrare, în luna aferentă achiziției.</t>
        </r>
      </text>
    </comment>
    <comment ref="B36" authorId="0" shapeId="0" xr:uid="{00000000-0006-0000-0400-000003000000}">
      <text>
        <r>
          <rPr>
            <b/>
            <sz val="9"/>
            <color indexed="81"/>
            <rFont val="Tahoma"/>
            <family val="2"/>
          </rPr>
          <t>user:</t>
        </r>
        <r>
          <rPr>
            <sz val="9"/>
            <color indexed="81"/>
            <rFont val="Tahoma"/>
            <family val="2"/>
          </rPr>
          <t xml:space="preserve">
Ch. cu utilitățile: energie electrică, gaze naturale, apă, canalizare, etc.
Cheltuieli cu servicii de administrare.
Ch. Cu salubritatea pot fi incluse în serv de administrare, în caz contrar - vor fi trecute la categ. 3 de ch (Servicii specializate externe).</t>
        </r>
      </text>
    </comment>
    <comment ref="B37" authorId="0" shapeId="0" xr:uid="{00000000-0006-0000-0400-000004000000}">
      <text>
        <r>
          <rPr>
            <b/>
            <sz val="9"/>
            <color indexed="81"/>
            <rFont val="Tahoma"/>
            <family val="2"/>
          </rPr>
          <t>user:</t>
        </r>
        <r>
          <rPr>
            <sz val="9"/>
            <color indexed="81"/>
            <rFont val="Tahoma"/>
            <family val="2"/>
          </rPr>
          <t xml:space="preserve">
Cheltuieli salariale aferente personalului angajat (salariu net+contribuții), diurna, onorarii și venituri asimilate salariilor, etc.</t>
        </r>
      </text>
    </comment>
    <comment ref="B38" authorId="0" shapeId="0" xr:uid="{00000000-0006-0000-0400-000005000000}">
      <text>
        <r>
          <rPr>
            <b/>
            <sz val="9"/>
            <color indexed="81"/>
            <rFont val="Tahoma"/>
            <charset val="1"/>
          </rPr>
          <t>user:</t>
        </r>
        <r>
          <rPr>
            <sz val="9"/>
            <color indexed="81"/>
            <rFont val="Tahoma"/>
            <charset val="1"/>
          </rPr>
          <t xml:space="preserve">
Servicii de: cazare, transport, asigurare, etc.
</t>
        </r>
        <r>
          <rPr>
            <i/>
            <u/>
            <sz val="9"/>
            <color indexed="81"/>
            <rFont val="Tahoma"/>
            <family val="2"/>
          </rPr>
          <t>Notă</t>
        </r>
        <r>
          <rPr>
            <sz val="9"/>
            <color indexed="81"/>
            <rFont val="Tahoma"/>
            <charset val="1"/>
          </rPr>
          <t>: ch. cu ombustibilul se trec la rândul I1.</t>
        </r>
      </text>
    </comment>
    <comment ref="B39" authorId="0" shapeId="0" xr:uid="{00000000-0006-0000-0400-000006000000}">
      <text>
        <r>
          <rPr>
            <b/>
            <sz val="9"/>
            <color indexed="81"/>
            <rFont val="Tahoma"/>
            <charset val="1"/>
          </rPr>
          <t>user:</t>
        </r>
        <r>
          <rPr>
            <sz val="9"/>
            <color indexed="81"/>
            <rFont val="Tahoma"/>
            <charset val="1"/>
          </rPr>
          <t xml:space="preserve">
Cheltuieli cu servicii specializate, precum: medicina muncii, SSM&amp;PSI, servicii de contabilitate, consultanță juridică, servicii de tipărire, servicii de formare profesională, consultanță în management/de business, produse/pachete de servicii cu privire la GDPR (Regulamentul General privind protecția Datelor Personale), subscripții la baze de date specializate (științifice), etc.</t>
        </r>
      </text>
    </comment>
    <comment ref="B40" authorId="0" shapeId="0" xr:uid="{00000000-0006-0000-0400-000007000000}">
      <text>
        <r>
          <rPr>
            <b/>
            <sz val="9"/>
            <color indexed="81"/>
            <rFont val="Tahoma"/>
            <family val="2"/>
          </rPr>
          <t>user:</t>
        </r>
        <r>
          <rPr>
            <sz val="9"/>
            <color indexed="81"/>
            <rFont val="Tahoma"/>
            <family val="2"/>
          </rPr>
          <t xml:space="preserve">
Cheltuieli de marketing: servicii de promovare și publicitate, servicii de tipărire, alte servicii/produse care contribuie la promovarea companiei pe piață.</t>
        </r>
      </text>
    </comment>
    <comment ref="B41" authorId="0" shapeId="0" xr:uid="{00000000-0006-0000-0400-000008000000}">
      <text>
        <r>
          <rPr>
            <b/>
            <sz val="9"/>
            <color indexed="81"/>
            <rFont val="Tahoma"/>
            <family val="2"/>
          </rPr>
          <t>user:</t>
        </r>
        <r>
          <rPr>
            <sz val="9"/>
            <color indexed="81"/>
            <rFont val="Tahoma"/>
            <family val="2"/>
          </rPr>
          <t xml:space="preserve">
Cheltuielile cu închirierea includ: închirierea de spații (sediu social, puncte de lucru, depozite) și închirierea de echipamente, utilaje, vehicule, necesare desfășurării activității întreprinderii.</t>
        </r>
      </text>
    </comment>
    <comment ref="B44" authorId="0" shapeId="0" xr:uid="{00000000-0006-0000-0400-000009000000}">
      <text>
        <r>
          <rPr>
            <b/>
            <sz val="9"/>
            <color indexed="81"/>
            <rFont val="Tahoma"/>
            <family val="2"/>
          </rPr>
          <t>user:</t>
        </r>
        <r>
          <rPr>
            <sz val="9"/>
            <color indexed="81"/>
            <rFont val="Tahoma"/>
            <family val="2"/>
          </rPr>
          <t xml:space="preserve">
Includ: leasing (rate), arhivare și prelucrare de date, conectare la rețele inf., întreținere/actualiz./dezv. de aplicații informatice, alte ch. aferente exploatării</t>
        </r>
      </text>
    </comment>
    <comment ref="B76" authorId="0" shapeId="0" xr:uid="{00000000-0006-0000-0400-00000A000000}">
      <text>
        <r>
          <rPr>
            <b/>
            <sz val="9"/>
            <color indexed="81"/>
            <rFont val="Tahoma"/>
            <family val="2"/>
          </rPr>
          <t>user:</t>
        </r>
        <r>
          <rPr>
            <sz val="9"/>
            <color indexed="81"/>
            <rFont val="Tahoma"/>
            <family val="2"/>
          </rPr>
          <t xml:space="preserve">
Se includ și activele corporale pentru care se solicită doar amortizarea - la valoarea de intrare, în luna aferentă achiziției.</t>
        </r>
      </text>
    </comment>
    <comment ref="B77" authorId="0" shapeId="0" xr:uid="{00000000-0006-0000-0400-00000B000000}">
      <text>
        <r>
          <rPr>
            <b/>
            <sz val="9"/>
            <color indexed="81"/>
            <rFont val="Tahoma"/>
            <charset val="1"/>
          </rPr>
          <t>user:</t>
        </r>
        <r>
          <rPr>
            <sz val="9"/>
            <color indexed="81"/>
            <rFont val="Tahoma"/>
            <charset val="1"/>
          </rPr>
          <t xml:space="preserve">
Se includ și activele necorporale pentru care se solicită doar amortizarea - la valoarea de intrare, în luna aferentă achiziției.</t>
        </r>
      </text>
    </comment>
    <comment ref="B95" authorId="0" shapeId="0" xr:uid="{00000000-0006-0000-0400-00000C000000}">
      <text>
        <r>
          <rPr>
            <b/>
            <sz val="9"/>
            <color indexed="81"/>
            <rFont val="Tahoma"/>
            <family val="2"/>
          </rPr>
          <t>user:</t>
        </r>
        <r>
          <rPr>
            <sz val="9"/>
            <color indexed="81"/>
            <rFont val="Tahoma"/>
            <family val="2"/>
          </rPr>
          <t xml:space="preserve">
Ch. cu utilitățile: energie electrică, gaze naturale, apă, canalizare, etc.
Cheltuieli cu servicii de administrare.
Ch. Cu salubritatea pot fi incluse în serv de administrare, în caz contrar - vor fi trecute la categ. 3 de ch (Servicii specializate externe).</t>
        </r>
      </text>
    </comment>
    <comment ref="B96" authorId="0" shapeId="0" xr:uid="{00000000-0006-0000-0400-00000D000000}">
      <text>
        <r>
          <rPr>
            <b/>
            <sz val="9"/>
            <color indexed="81"/>
            <rFont val="Tahoma"/>
            <family val="2"/>
          </rPr>
          <t>user:</t>
        </r>
        <r>
          <rPr>
            <sz val="9"/>
            <color indexed="81"/>
            <rFont val="Tahoma"/>
            <family val="2"/>
          </rPr>
          <t xml:space="preserve">
Cheltuieli salariale aferente personalului angajat (salariu net+contribuții), diurna, onorarii și venituri asimilate salariilor, etc.</t>
        </r>
      </text>
    </comment>
    <comment ref="B97" authorId="0" shapeId="0" xr:uid="{00000000-0006-0000-0400-00000E000000}">
      <text>
        <r>
          <rPr>
            <b/>
            <sz val="9"/>
            <color indexed="81"/>
            <rFont val="Tahoma"/>
            <charset val="1"/>
          </rPr>
          <t>user:</t>
        </r>
        <r>
          <rPr>
            <sz val="9"/>
            <color indexed="81"/>
            <rFont val="Tahoma"/>
            <charset val="1"/>
          </rPr>
          <t xml:space="preserve">
Servicii de: cazare, transport, asigurare, etc.
</t>
        </r>
        <r>
          <rPr>
            <i/>
            <u/>
            <sz val="9"/>
            <color indexed="81"/>
            <rFont val="Tahoma"/>
            <family val="2"/>
          </rPr>
          <t>Notă</t>
        </r>
        <r>
          <rPr>
            <sz val="9"/>
            <color indexed="81"/>
            <rFont val="Tahoma"/>
            <charset val="1"/>
          </rPr>
          <t>: ch. cu ombustibilul se trec la rândul I1.</t>
        </r>
      </text>
    </comment>
    <comment ref="B98" authorId="0" shapeId="0" xr:uid="{00000000-0006-0000-0400-00000F000000}">
      <text>
        <r>
          <rPr>
            <b/>
            <sz val="9"/>
            <color indexed="81"/>
            <rFont val="Tahoma"/>
            <charset val="1"/>
          </rPr>
          <t>user:</t>
        </r>
        <r>
          <rPr>
            <sz val="9"/>
            <color indexed="81"/>
            <rFont val="Tahoma"/>
            <charset val="1"/>
          </rPr>
          <t xml:space="preserve">
Cheltuieli cu servicii specializate, precum: medicina muncii, SSM&amp;PSI, servicii de contabilitate, consultanță juridică, servicii de tipărire, servicii de formare profesională, consultanță în management/de business, produse/pachete de servicii cu privire la GDPR (Regulamentul General privind protecția Datelor Personale), subscripții la baze de date specializate (științifice), etc.</t>
        </r>
      </text>
    </comment>
    <comment ref="B99" authorId="0" shapeId="0" xr:uid="{00000000-0006-0000-0400-000010000000}">
      <text>
        <r>
          <rPr>
            <b/>
            <sz val="9"/>
            <color indexed="81"/>
            <rFont val="Tahoma"/>
            <family val="2"/>
          </rPr>
          <t>user:</t>
        </r>
        <r>
          <rPr>
            <sz val="9"/>
            <color indexed="81"/>
            <rFont val="Tahoma"/>
            <family val="2"/>
          </rPr>
          <t xml:space="preserve">
Cheltuieli de marketing: servicii de promovare și publicitate, servicii de tipărire, alte servicii/produse care contribuie la promovarea companiei pe piață.</t>
        </r>
      </text>
    </comment>
    <comment ref="B100" authorId="0" shapeId="0" xr:uid="{00000000-0006-0000-0400-000011000000}">
      <text>
        <r>
          <rPr>
            <b/>
            <sz val="9"/>
            <color indexed="81"/>
            <rFont val="Tahoma"/>
            <family val="2"/>
          </rPr>
          <t>user:</t>
        </r>
        <r>
          <rPr>
            <sz val="9"/>
            <color indexed="81"/>
            <rFont val="Tahoma"/>
            <family val="2"/>
          </rPr>
          <t xml:space="preserve">
Cheltuielile cu închirierea includ: închirierea de spații (sediu social, puncte de lucru, depozite) și închirierea de echipamente, utilaje, vehicule, necesare desfășurării activității întreprinderii.</t>
        </r>
      </text>
    </comment>
    <comment ref="B103" authorId="0" shapeId="0" xr:uid="{00000000-0006-0000-0400-000012000000}">
      <text>
        <r>
          <rPr>
            <b/>
            <sz val="9"/>
            <color indexed="81"/>
            <rFont val="Tahoma"/>
            <family val="2"/>
          </rPr>
          <t>user:</t>
        </r>
        <r>
          <rPr>
            <sz val="9"/>
            <color indexed="81"/>
            <rFont val="Tahoma"/>
            <family val="2"/>
          </rPr>
          <t xml:space="preserve">
Includ: leasing (rate), arhivare și prelucrare de date, conectare la rețele inf., întreținere/actualiz./dezv. de aplicații informatice, alte ch. aferente exploatării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Violeta.Dumitrache</author>
  </authors>
  <commentList>
    <comment ref="C2" authorId="0" shapeId="0" xr:uid="{00000000-0006-0000-0500-000001000000}">
      <text>
        <r>
          <rPr>
            <b/>
            <sz val="9"/>
            <color indexed="81"/>
            <rFont val="Tahoma"/>
            <family val="2"/>
          </rPr>
          <t>Violeta.Dumitrache:</t>
        </r>
        <r>
          <rPr>
            <sz val="9"/>
            <color indexed="81"/>
            <rFont val="Tahoma"/>
            <family val="2"/>
          </rPr>
          <t xml:space="preserve">
durata normala de functionare cg HG 2139/2004</t>
        </r>
      </text>
    </comment>
    <comment ref="D2" authorId="0" shapeId="0" xr:uid="{00000000-0006-0000-0500-000002000000}">
      <text>
        <r>
          <rPr>
            <b/>
            <sz val="9"/>
            <color indexed="81"/>
            <rFont val="Tahoma"/>
            <family val="2"/>
          </rPr>
          <t>Violeta.Dumitrache:</t>
        </r>
        <r>
          <rPr>
            <sz val="9"/>
            <color indexed="81"/>
            <rFont val="Tahoma"/>
            <family val="2"/>
          </rPr>
          <t xml:space="preserve">
data punerii in functiune</t>
        </r>
      </text>
    </comment>
    <comment ref="E2" authorId="0" shapeId="0" xr:uid="{00000000-0006-0000-0500-000003000000}">
      <text>
        <r>
          <rPr>
            <b/>
            <sz val="9"/>
            <color indexed="81"/>
            <rFont val="Tahoma"/>
            <family val="2"/>
          </rPr>
          <t>Violeta.Dumitrache:</t>
        </r>
        <r>
          <rPr>
            <sz val="9"/>
            <color indexed="81"/>
            <rFont val="Tahoma"/>
            <family val="2"/>
          </rPr>
          <t xml:space="preserve">
data amortizarii complete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17" authorId="0" shapeId="0" xr:uid="{00000000-0006-0000-0600-000001000000}">
      <text>
        <r>
          <rPr>
            <b/>
            <sz val="9"/>
            <color indexed="81"/>
            <rFont val="Tahoma"/>
            <family val="2"/>
          </rPr>
          <t>user:</t>
        </r>
        <r>
          <rPr>
            <sz val="9"/>
            <color indexed="81"/>
            <rFont val="Tahoma"/>
            <family val="2"/>
          </rPr>
          <t xml:space="preserve">
Se includ și activele corporale pentru care se solicită doar amortizarea - la valoarea de intrare, în luna aferentă achiziției.</t>
        </r>
      </text>
    </comment>
    <comment ref="B18" authorId="0" shapeId="0" xr:uid="{00000000-0006-0000-0600-000002000000}">
      <text>
        <r>
          <rPr>
            <b/>
            <sz val="9"/>
            <color indexed="81"/>
            <rFont val="Tahoma"/>
            <charset val="1"/>
          </rPr>
          <t>user:</t>
        </r>
        <r>
          <rPr>
            <sz val="9"/>
            <color indexed="81"/>
            <rFont val="Tahoma"/>
            <charset val="1"/>
          </rPr>
          <t xml:space="preserve">
Se includ și activele necorporale pentru care se solicită doar amortizarea - la valoarea de intrare, în luna aferentă achiziției.</t>
        </r>
      </text>
    </comment>
    <comment ref="B36" authorId="0" shapeId="0" xr:uid="{00000000-0006-0000-0600-000003000000}">
      <text>
        <r>
          <rPr>
            <b/>
            <sz val="9"/>
            <color indexed="81"/>
            <rFont val="Tahoma"/>
            <family val="2"/>
          </rPr>
          <t>user:</t>
        </r>
        <r>
          <rPr>
            <sz val="9"/>
            <color indexed="81"/>
            <rFont val="Tahoma"/>
            <family val="2"/>
          </rPr>
          <t xml:space="preserve">
Ch. cu utilitățile: energie electrică, gaze naturale, apă, canalizare, etc.
Cheltuieli cu servicii de administrare.
Ch. Cu salubritatea pot fi incluse în serv de administrare, în caz contrar - vor fi trecute la categ. 3 de ch (Servicii specializate externe).</t>
        </r>
      </text>
    </comment>
    <comment ref="B37" authorId="0" shapeId="0" xr:uid="{00000000-0006-0000-0600-000004000000}">
      <text>
        <r>
          <rPr>
            <b/>
            <sz val="9"/>
            <color indexed="81"/>
            <rFont val="Tahoma"/>
            <family val="2"/>
          </rPr>
          <t>user:</t>
        </r>
        <r>
          <rPr>
            <sz val="9"/>
            <color indexed="81"/>
            <rFont val="Tahoma"/>
            <family val="2"/>
          </rPr>
          <t xml:space="preserve">
Cheltuieli salariale aferente personalului angajat (salariu net+contribuții), diurna, onorarii și venituri asimilate salariilor, etc.</t>
        </r>
      </text>
    </comment>
    <comment ref="B38" authorId="0" shapeId="0" xr:uid="{00000000-0006-0000-0600-000005000000}">
      <text>
        <r>
          <rPr>
            <b/>
            <sz val="9"/>
            <color indexed="81"/>
            <rFont val="Tahoma"/>
            <charset val="1"/>
          </rPr>
          <t>user:</t>
        </r>
        <r>
          <rPr>
            <sz val="9"/>
            <color indexed="81"/>
            <rFont val="Tahoma"/>
            <charset val="1"/>
          </rPr>
          <t xml:space="preserve">
Servicii de: cazare, transport, asigurare, etc.
</t>
        </r>
        <r>
          <rPr>
            <i/>
            <u/>
            <sz val="9"/>
            <color indexed="81"/>
            <rFont val="Tahoma"/>
            <family val="2"/>
          </rPr>
          <t>Notă</t>
        </r>
        <r>
          <rPr>
            <sz val="9"/>
            <color indexed="81"/>
            <rFont val="Tahoma"/>
            <charset val="1"/>
          </rPr>
          <t>: ch. cu ombustibilul se trec la rândul I1.</t>
        </r>
      </text>
    </comment>
    <comment ref="B39" authorId="0" shapeId="0" xr:uid="{00000000-0006-0000-0600-000006000000}">
      <text>
        <r>
          <rPr>
            <b/>
            <sz val="9"/>
            <color indexed="81"/>
            <rFont val="Tahoma"/>
            <charset val="1"/>
          </rPr>
          <t>user:</t>
        </r>
        <r>
          <rPr>
            <sz val="9"/>
            <color indexed="81"/>
            <rFont val="Tahoma"/>
            <charset val="1"/>
          </rPr>
          <t xml:space="preserve">
Cheltuieli cu servicii specializate, precum: medicina muncii, SSM&amp;PSI, servicii de contabilitate, consultanță juridică, servicii de tipărire, servicii de formare profesională, consultanță în management/de business, produse/pachete de servicii cu privire la GDPR (Regulamentul General privind protecția Datelor Personale), subscripții la baze de date specializate (științifice), etc.</t>
        </r>
      </text>
    </comment>
    <comment ref="B40" authorId="0" shapeId="0" xr:uid="{00000000-0006-0000-0600-000007000000}">
      <text>
        <r>
          <rPr>
            <b/>
            <sz val="9"/>
            <color indexed="81"/>
            <rFont val="Tahoma"/>
            <family val="2"/>
          </rPr>
          <t>user:</t>
        </r>
        <r>
          <rPr>
            <sz val="9"/>
            <color indexed="81"/>
            <rFont val="Tahoma"/>
            <family val="2"/>
          </rPr>
          <t xml:space="preserve">
Cheltuieli de marketing: servicii de promovare și publicitate, servicii de tipărire, alte servicii/produse care contribuie la promovarea companiei pe piață.</t>
        </r>
      </text>
    </comment>
    <comment ref="B41" authorId="0" shapeId="0" xr:uid="{00000000-0006-0000-0600-000008000000}">
      <text>
        <r>
          <rPr>
            <b/>
            <sz val="9"/>
            <color indexed="81"/>
            <rFont val="Tahoma"/>
            <family val="2"/>
          </rPr>
          <t>user:</t>
        </r>
        <r>
          <rPr>
            <sz val="9"/>
            <color indexed="81"/>
            <rFont val="Tahoma"/>
            <family val="2"/>
          </rPr>
          <t xml:space="preserve">
Cheltuielile cu închirierea includ: închirierea de spații (sediu social, puncte de lucru, depozite) și închirierea de echipamente, utilaje, vehicule, necesare desfășurării activității întreprinderii.</t>
        </r>
      </text>
    </comment>
    <comment ref="B44" authorId="0" shapeId="0" xr:uid="{00000000-0006-0000-0600-000009000000}">
      <text>
        <r>
          <rPr>
            <b/>
            <sz val="9"/>
            <color indexed="81"/>
            <rFont val="Tahoma"/>
            <family val="2"/>
          </rPr>
          <t>user:</t>
        </r>
        <r>
          <rPr>
            <sz val="9"/>
            <color indexed="81"/>
            <rFont val="Tahoma"/>
            <family val="2"/>
          </rPr>
          <t xml:space="preserve">
Includ: leasing (rate), arhivare și prelucrare de date, conectare la rețele inf., întreținere/actualiz./dezv. de aplicații informatice, alte ch. aferente exploatării</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Violeta.Dumitrache</author>
    <author>user</author>
  </authors>
  <commentList>
    <comment ref="C2" authorId="0" shapeId="0" xr:uid="{00000000-0006-0000-0800-000001000000}">
      <text>
        <r>
          <rPr>
            <b/>
            <sz val="9"/>
            <color indexed="81"/>
            <rFont val="Tahoma"/>
            <family val="2"/>
          </rPr>
          <t>Violeta.Dumitrache:</t>
        </r>
        <r>
          <rPr>
            <sz val="9"/>
            <color indexed="81"/>
            <rFont val="Tahoma"/>
            <family val="2"/>
          </rPr>
          <t xml:space="preserve">
durata normala de functionare cf. HG 2139/2004</t>
        </r>
      </text>
    </comment>
    <comment ref="D2" authorId="0" shapeId="0" xr:uid="{00000000-0006-0000-0800-000002000000}">
      <text>
        <r>
          <rPr>
            <b/>
            <sz val="9"/>
            <color indexed="81"/>
            <rFont val="Tahoma"/>
            <family val="2"/>
          </rPr>
          <t>Violeta.Dumitrache:</t>
        </r>
        <r>
          <rPr>
            <sz val="9"/>
            <color indexed="81"/>
            <rFont val="Tahoma"/>
            <family val="2"/>
          </rPr>
          <t xml:space="preserve">
data punerii in functiune</t>
        </r>
      </text>
    </comment>
    <comment ref="E2" authorId="0" shapeId="0" xr:uid="{00000000-0006-0000-0800-000003000000}">
      <text>
        <r>
          <rPr>
            <b/>
            <sz val="9"/>
            <color indexed="81"/>
            <rFont val="Tahoma"/>
            <family val="2"/>
          </rPr>
          <t>Violeta.Dumitrache:</t>
        </r>
        <r>
          <rPr>
            <sz val="9"/>
            <color indexed="81"/>
            <rFont val="Tahoma"/>
            <family val="2"/>
          </rPr>
          <t xml:space="preserve">
data amortizarii complete
</t>
        </r>
      </text>
    </comment>
    <comment ref="C3" authorId="1" shapeId="0" xr:uid="{00000000-0006-0000-0800-000004000000}">
      <text>
        <r>
          <rPr>
            <b/>
            <sz val="9"/>
            <color indexed="81"/>
            <rFont val="Tahoma"/>
            <family val="2"/>
          </rPr>
          <t>user:</t>
        </r>
        <r>
          <rPr>
            <sz val="9"/>
            <color indexed="81"/>
            <rFont val="Tahoma"/>
            <family val="2"/>
          </rPr>
          <t xml:space="preserve">
se va trece durata normală de funcționare, conform HG 2139/2004.
</t>
        </r>
        <r>
          <rPr>
            <b/>
            <i/>
            <u/>
            <sz val="9"/>
            <color indexed="81"/>
            <rFont val="Tahoma"/>
            <family val="2"/>
          </rPr>
          <t>Notă</t>
        </r>
        <r>
          <rPr>
            <sz val="9"/>
            <color indexed="81"/>
            <rFont val="Tahoma"/>
            <family val="2"/>
          </rPr>
          <t xml:space="preserve">: valorile trecute sunt cu titlu exemplificativ </t>
        </r>
      </text>
    </comment>
  </commentList>
</comments>
</file>

<file path=xl/sharedStrings.xml><?xml version="1.0" encoding="utf-8"?>
<sst xmlns="http://schemas.openxmlformats.org/spreadsheetml/2006/main" count="927" uniqueCount="395">
  <si>
    <t>Lista cheltuielilor eligibile</t>
  </si>
  <si>
    <t>Cheltuieli directe care intră sub incidența ajutorului de minimis</t>
  </si>
  <si>
    <t>Curs valutar EUR (cursul inforeur - august 2018)</t>
  </si>
  <si>
    <t>Categorie/Subcategorie cheltuială</t>
  </si>
  <si>
    <t>Descrierea cheltuielii</t>
  </si>
  <si>
    <t>0. Taxe pentru înființarea de start-up-uri</t>
  </si>
  <si>
    <t>Includ toate taxele necesare pentru înființarea întreprinderii (declarație pe propria răspundere în fața unui notar sau servicii juridice pentru înființarea întreprinderii, alte taxe necesare înființării întreprinderii, după caz)</t>
  </si>
  <si>
    <t>1. Cheltuieli cu salariile personalului nou angajat</t>
  </si>
  <si>
    <t>1.1 Cheltuieli salariale</t>
  </si>
  <si>
    <t>Salariul net acordat angajaților. Poate fi calculat la nivel orar sau lunar</t>
  </si>
  <si>
    <t>1.2 Onorarii/venituri asimilate salariilor pentru experți proprii/cooptați</t>
  </si>
  <si>
    <t>Includ cheltuieli efectuate cu: onorarii plătite pentru experți independenți (expertize financiare, juridice, tehnice, etc.), în baza unor contracte speciale, cum ar fi: contracte de drepturi de autor, contracte de antrepriză, etc. și/sau alte venituri asimilate salariilor (eg.: remuneraţia brută primită pentru activitatea prestată de zilieri, etc.)</t>
  </si>
  <si>
    <t>1.3 Contribuții sociale aferente cheltuielilor salariale și cheltuielilor asimilate acestora</t>
  </si>
  <si>
    <t>Contribuțiile aferente cheltuielilor salariale și cheltuielilor asimilate acestora: Contribuții angajat + angajator (CAS, CASS, deduceri personale, impozit pe venit, contribuția asiguratorie pentru muncă)</t>
  </si>
  <si>
    <t>2. Cheltuieli cu deplasarea personalului intreprinderilor nou-infiintate</t>
  </si>
  <si>
    <t>2.1 Cheltuieli pentru cazare</t>
  </si>
  <si>
    <t>Cheltuieli cu cazarea pentru personalul angajat pe perioada deplasării</t>
  </si>
  <si>
    <t>2.2 Cheltuieli cu diurna personalului propriu</t>
  </si>
  <si>
    <t>Cheltuieli cu diurna pentru personalul angajat pe perioada deplasării</t>
  </si>
  <si>
    <t>2.3 Cheltuieli pentru transportul persoanelor</t>
  </si>
  <si>
    <t>Cheltuieli de transport pentru personalul angajat, inclusiv transportul efectuat cu mijloacele de transport în comun sau taxi, gară, autogară sau port și locul delegării ori locul de cazare, precum și transportul efectuat pe distanța dintre locul de cazare și locul delegării</t>
  </si>
  <si>
    <t>2.4 Taxe și asigurări de călătorie și asigurări medicale aferente deplasării</t>
  </si>
  <si>
    <t>Cheltuieli cu taxe și asigurări de călătorie și asigurări medicale aferente deplasării pentru personalul angajat</t>
  </si>
  <si>
    <t>3. Cheltuieli aferente diverselor achiziții de servicii specializate, pentru care beneficiarul ajutorului de minimis nu are expertiza necesară</t>
  </si>
  <si>
    <r>
      <t>Cheltuieli cu servicii specializate, precum: medicina muncii, SSM&amp;PSI, servicii de contabilitat</t>
    </r>
    <r>
      <rPr>
        <sz val="11"/>
        <color theme="1"/>
        <rFont val="Arial Narrow"/>
        <family val="2"/>
      </rPr>
      <t xml:space="preserve">e, consultanță juridică, servicii de tipărire, servicii de formare profesională, consultanță în management/de business, </t>
    </r>
    <r>
      <rPr>
        <sz val="11"/>
        <color rgb="FF000000"/>
        <rFont val="Arial Narrow"/>
        <family val="2"/>
      </rPr>
      <t xml:space="preserve">produse/pachete de servicii cu privire la GDPR (Regulamentul General privind protecția Datelor Personale), subscripții la baze de date specializate (științifice), </t>
    </r>
    <r>
      <rPr>
        <sz val="11"/>
        <color theme="1"/>
        <rFont val="Arial Narrow"/>
        <family val="2"/>
      </rPr>
      <t>etc.</t>
    </r>
  </si>
  <si>
    <t>4. Cheltuieli cu achiziția de active fixe corporale (altele decât terenuri și imobile), obiecte de inventar, materii prime și materiale, inclusiv materiale consumabile, alte cheltuieli pentru investiţii necesare funcţionării întreprinderilor</t>
  </si>
  <si>
    <t>4.1 Cheltuieli cu achiziția de active fixe corporale și obiecte de inventar</t>
  </si>
  <si>
    <t>Cheltuielile cu achiziția de active corporale/obiecte de inventar includ: echipamente, utilaje, instrumente necesare desfășurării activității întreprinderii, mai puțin mijloace de transport rutier de mărfuri. Nu sunt eligibile achiziția de terenuri și imobile.</t>
  </si>
  <si>
    <t>4.2 Cheltuieli cu achiziția de active necorporale</t>
  </si>
  <si>
    <t>Cheltuielile cu achiziția de active necorporale se referă la orice achiziție de active intangibile(exemple: licențe windows, programe de operare PC, pachete software necesare desfășurării activității întreprinderii, baze de date, etc.)</t>
  </si>
  <si>
    <t>4.3 Cheltuieli cu achiziția de materii prime și materiale, inclusiv materiale consumabile</t>
  </si>
  <si>
    <t>• Cheltuielile cu materiile prime se referă la cheltuieli cu bunurile care participă direct la fabricarea produsului, în care se regăsesc integral sau parțial, fie în starea lor inițiala, fie transformate.
• Cheltuielile cu materialele consumabile  se referă la cheltuieli cu bunurile care participă sau ajută la procesul de producție sau de exploatare, fără a se regăsi, de regulă, în produsul finit. Principalele categorii de materiale consumabile sunt: materialele auxiliare, materialele pentru ambalat, piesele de schimb, materiale nestocabile , birotică&amp;papetărie, combustibil, etc.</t>
  </si>
  <si>
    <t>4.4 Alte cheltuieli pentru investiții necesare funcționării întreprinderilor</t>
  </si>
  <si>
    <t>Alte cheltuieli pentru investiții necesare funcționării întreprinderilor</t>
  </si>
  <si>
    <t>5. Cheltuieli cu închirierea de sedii (inclusiv depozite), spații pentru desfășurarea diverselor activițăți ale întreprinderii, echipamente, vehicule, diverse bunuri</t>
  </si>
  <si>
    <t>Cheltuielile cu închirierea includ: închirierea de spații (sediu social, puncte de lucru, depozite) și închirierea de echipamente, utilaje, vehicule, necesare desfășurării activității întreprinderii.</t>
  </si>
  <si>
    <t>6. Cheltuieli de leasing fără achiziție (leasing operațional) aferente funcţionării întreprinderilor</t>
  </si>
  <si>
    <t>Cheltuieli cu ratele de leasing operațional plătite de întreprindere pentru: echipamente, vehicule, diverse bunuri mobile și imobile</t>
  </si>
  <si>
    <t>7. Utilităţi aferente funcţionării întreprinderilor</t>
  </si>
  <si>
    <t>Cheltuieli cu utilitățile: energie electrică, gaze naturale, apă, canalizare, salubritate, etc.</t>
  </si>
  <si>
    <t>8. Servicii de administrare a clădirilor aferente funcţionării întreprinderilor</t>
  </si>
  <si>
    <t>Includ cheltuieli precum: taxe de administrare a clădirii, servicii de curățenie, servicii de pază și  protecție, etc.</t>
  </si>
  <si>
    <t>9. Servicii de întreţinere şi reparare de echipamente şi mijloace de transport aferente funcţionării întreprinderilor</t>
  </si>
  <si>
    <t>Cheltuieli cu serviciile de mentenanță și reparații pentru echipamente, utilaje, mijloace de transport, etc.</t>
  </si>
  <si>
    <t>10. Arhivare de documente aferente funcționării întreprinderilor</t>
  </si>
  <si>
    <t>Cheltuieli cu servicii de arhivare de date, fizică sau electronică.</t>
  </si>
  <si>
    <t>11. Amortizare de active aferente funcţionării întreprinderilor</t>
  </si>
  <si>
    <t>Cheltuieli cu amortizarea activelor, altele decât cele achiziționate cu ajutorul subvenției, în acest caz fiind elegibilă amortizarea pe primele 12 luni de activitate, iar achiziția este realizată din contribuție proprie.</t>
  </si>
  <si>
    <t>12. Cheltuieli financiare şi juridice (notariale) aferente funcţionării întreprinderilor</t>
  </si>
  <si>
    <t>Cheltuielile financiare pot include: comisioane și dobânzi la credite, diferențe de curs valutar, taxe notariale.</t>
  </si>
  <si>
    <t>13. Conectare la reţele informatice aferente funcţionării întreprinderilor</t>
  </si>
  <si>
    <t>Cheltuieli cu conectarea la rețele informatice: internet, telefonie, etc.</t>
  </si>
  <si>
    <t>14. Cheltuieli de informare şi publicitate aferente funcţionării întreprinderilor</t>
  </si>
  <si>
    <t>Cheltuieli de marketing: servicii de promovare și publicitate, servicii de tipărire, alte servicii/produse care contribuie la promovarea companiei pe piață</t>
  </si>
  <si>
    <t>15. Alte cheltuieli aferente funcţionării întreprinderilor</t>
  </si>
  <si>
    <t>15.1 Prelucrare de date</t>
  </si>
  <si>
    <t>Cheltuieli cu servicii de prelucrare a datelor de mari dimensiuni, servicii de protecție a datelor cu caracter personal, produse/pachete de servicii cu privire la GDPR (Regulamentul General privind protecția Datelor Personale)</t>
  </si>
  <si>
    <t>15.2 Întreţinere, actualizare şi dezvoltare de aplicaţii informatice</t>
  </si>
  <si>
    <t>Cheltuieli ce includ: realizare site web, mentenanță, actualizare aplicații informatice utilizate în cadrul întreprinderii.</t>
  </si>
  <si>
    <t>15.3 Achiziţionare de publicaţii, cărţi, reviste de specialitate relevante pentru operaţiune, în format tipărit şi/sau electronic</t>
  </si>
  <si>
    <t>Cheltuieli cu achiziția de publicaţii, cărţi, reviste de specialitate relevante pentru operaţiune, în format tipărit şi/sau electronic, subscripții la baze de date specializate, necesare desfășurării activității.</t>
  </si>
  <si>
    <t>15.4 Concesiuni, brevete, licențe, mărci comerciale, drepturi și active similare</t>
  </si>
  <si>
    <t>Chetuieli cu achiziția de brevete, mărci comerciale, licențe, drepturi, concesiuni, franciză, etc.</t>
  </si>
  <si>
    <t>Titlu Plan Afaceri: ........................</t>
  </si>
  <si>
    <t>CAEN: ............................</t>
  </si>
  <si>
    <t>Tabel 1 - Notă de fundamentare buget</t>
  </si>
  <si>
    <t>Luna 1</t>
  </si>
  <si>
    <t>Luna 2</t>
  </si>
  <si>
    <t>Luna 3</t>
  </si>
  <si>
    <t>Luna 4</t>
  </si>
  <si>
    <t>Luna 5</t>
  </si>
  <si>
    <t>Luna 6</t>
  </si>
  <si>
    <t>Luna 7</t>
  </si>
  <si>
    <t>Luna 8</t>
  </si>
  <si>
    <t>Luna 9</t>
  </si>
  <si>
    <t>Luna 10</t>
  </si>
  <si>
    <t>Luna 11</t>
  </si>
  <si>
    <t>Luna 12</t>
  </si>
  <si>
    <t>TOTAL AN 1</t>
  </si>
  <si>
    <t>UM</t>
  </si>
  <si>
    <t>Cant.</t>
  </si>
  <si>
    <r>
      <t xml:space="preserve">Valoare unitară </t>
    </r>
    <r>
      <rPr>
        <b/>
        <sz val="8.5"/>
        <color rgb="FFFF0000"/>
        <rFont val="Arial Narrow"/>
        <family val="2"/>
      </rPr>
      <t>fără TVA</t>
    </r>
    <r>
      <rPr>
        <b/>
        <sz val="8.5"/>
        <color theme="0"/>
        <rFont val="Arial Narrow"/>
        <family val="2"/>
      </rPr>
      <t xml:space="preserve"> (lei/UM)</t>
    </r>
  </si>
  <si>
    <r>
      <t xml:space="preserve">Valoare totală </t>
    </r>
    <r>
      <rPr>
        <b/>
        <sz val="8.5"/>
        <color rgb="FFFF0000"/>
        <rFont val="Arial Narrow"/>
        <family val="2"/>
      </rPr>
      <t>fără TVA</t>
    </r>
    <r>
      <rPr>
        <b/>
        <sz val="8.5"/>
        <color theme="0"/>
        <rFont val="Arial Narrow"/>
        <family val="2"/>
      </rPr>
      <t xml:space="preserve"> (lei)</t>
    </r>
  </si>
  <si>
    <t>TVA (lei)</t>
  </si>
  <si>
    <r>
      <t xml:space="preserve">Valoare totală </t>
    </r>
    <r>
      <rPr>
        <b/>
        <sz val="8.5"/>
        <color rgb="FFFF0000"/>
        <rFont val="Arial Narrow"/>
        <family val="2"/>
      </rPr>
      <t>cu TVA</t>
    </r>
    <r>
      <rPr>
        <b/>
        <sz val="8.5"/>
        <color theme="0"/>
        <rFont val="Arial Narrow"/>
        <family val="2"/>
      </rPr>
      <t xml:space="preserve"> (lei)</t>
    </r>
  </si>
  <si>
    <t>taxe</t>
  </si>
  <si>
    <t>Subtotal taxe pentru înființarea întreprinderii</t>
  </si>
  <si>
    <t>programator</t>
  </si>
  <si>
    <r>
      <t xml:space="preserve">Funcția 2: </t>
    </r>
    <r>
      <rPr>
        <i/>
        <sz val="9"/>
        <color rgb="FF0000CC"/>
        <rFont val="Arial Narrow"/>
        <family val="2"/>
      </rPr>
      <t>[se va specifica funcția persoanei/persoanelor nou angajate]</t>
    </r>
  </si>
  <si>
    <t>………………………….</t>
  </si>
  <si>
    <t>Subtotal cheltuieli salariale</t>
  </si>
  <si>
    <r>
      <t xml:space="preserve">Poziția 1 </t>
    </r>
    <r>
      <rPr>
        <i/>
        <sz val="9"/>
        <color rgb="FF0000CC"/>
        <rFont val="Arial Narrow"/>
        <family val="2"/>
      </rPr>
      <t>[se va specifica poziția expertului/experților proprii/cooptați]</t>
    </r>
  </si>
  <si>
    <r>
      <t xml:space="preserve">Poziția 2 </t>
    </r>
    <r>
      <rPr>
        <i/>
        <sz val="9"/>
        <color rgb="FF0000CC"/>
        <rFont val="Arial Narrow"/>
        <family val="2"/>
      </rPr>
      <t>[se va specifica poziția expertului/experților proprii/cooptați]</t>
    </r>
  </si>
  <si>
    <t>Subtotal onorarii/venituri asimilate salariilor pentru experți proprii/cooptați</t>
  </si>
  <si>
    <t>Subtotal contribuții sociale aferente cheltuielilor salariale și cheltuielilor asimilate acestora (contribuții angajați și angajatori)</t>
  </si>
  <si>
    <t>noapte</t>
  </si>
  <si>
    <t>Subtotal cheltuieli pentru cazare</t>
  </si>
  <si>
    <t>diurnă</t>
  </si>
  <si>
    <t>Subtotal cheltuieli cu diurna personalului propriu</t>
  </si>
  <si>
    <t>Subtotal cheltuieli pentru transportul persoanelor</t>
  </si>
  <si>
    <t>Subtotal taxe și asigurări de călătorie și asigurări medicale aferente deplasării</t>
  </si>
  <si>
    <r>
      <t xml:space="preserve">Serviciul 1 </t>
    </r>
    <r>
      <rPr>
        <i/>
        <sz val="9"/>
        <color rgb="FF0000CC"/>
        <rFont val="Arial Narrow"/>
        <family val="2"/>
      </rPr>
      <t>[se va specifica serviciul specializat ce urmează a fi achiziționat]</t>
    </r>
  </si>
  <si>
    <r>
      <t xml:space="preserve">Serviciul 2 </t>
    </r>
    <r>
      <rPr>
        <i/>
        <sz val="9"/>
        <color rgb="FF0000CC"/>
        <rFont val="Arial Narrow"/>
        <family val="2"/>
      </rPr>
      <t>[se va specifica serviciul specializat ce urmează a fi achiziționat]</t>
    </r>
  </si>
  <si>
    <t>Subtotal cheltuieli aferente diverselor achiziții de servicii specializate, pentru care beneficiarul ajutorului de minimis nu are expertiza necesară</t>
  </si>
  <si>
    <r>
      <t xml:space="preserve">Activ 1 </t>
    </r>
    <r>
      <rPr>
        <i/>
        <sz val="9"/>
        <color rgb="FF0000CC"/>
        <rFont val="Arial Narrow"/>
        <family val="2"/>
      </rPr>
      <t>[se va specifica denumirea activului ce urmează a fi achiziționat]</t>
    </r>
  </si>
  <si>
    <r>
      <t xml:space="preserve">Activ 2 </t>
    </r>
    <r>
      <rPr>
        <i/>
        <sz val="9"/>
        <color rgb="FF0000CC"/>
        <rFont val="Arial Narrow"/>
        <family val="2"/>
      </rPr>
      <t>[se va specifica denumirea activului ce urmează a fi achiziționat]</t>
    </r>
  </si>
  <si>
    <t>Subtotal cheltuieli cu achiziția de active fixe corporale și obiecte de inventar</t>
  </si>
  <si>
    <t>[se va specifica denumirea activului necorporal ce urmează a fi achiziționat]</t>
  </si>
  <si>
    <t>Subtotal cheltuieli cu achiziția de active necorporale</t>
  </si>
  <si>
    <t>Materie primă/Material 1 [se va specifica denumirea materiei prime/materialului ce urmează a fi achiziționat]</t>
  </si>
  <si>
    <t>Materie primă/Material 2 [se va specifica denumirea materiei prime/materialului ce urmează a fi achiziționat]</t>
  </si>
  <si>
    <t>Subtotal cheltuieli cu achizitia de materii prime si materiale, inclusiv materiale consumabile</t>
  </si>
  <si>
    <t>[se va specifica tipul cheltuielii de investiții]</t>
  </si>
  <si>
    <t>Subtotal cheltuieli cu investiții necesare funcționării întreprinderilor</t>
  </si>
  <si>
    <t>Închiriere ......................</t>
  </si>
  <si>
    <t>Subtotal cheltuieli cu închirierea de sedii (inclusiv depozite), spații pentru desfășurarea diverselor activități ale întreprinderii, echipamente, vehicule, diverse bunuri</t>
  </si>
  <si>
    <t>Leasing [se va specifica denumirea echipamentului, vehiculului, diverselor bunuri mobile/imobile luate în leasing]</t>
  </si>
  <si>
    <t>Subtotal cheltuieli de leasing fără achiziție (leasing operațional) aferente funcționării întreprinderilor</t>
  </si>
  <si>
    <t>Energie electrică</t>
  </si>
  <si>
    <t>Gaze naturale</t>
  </si>
  <si>
    <t>Consum de apă</t>
  </si>
  <si>
    <t>Canalizare</t>
  </si>
  <si>
    <t>Subtotal cheltuieli cu utilitățile aferente funcționării întreprinderilor</t>
  </si>
  <si>
    <r>
      <t>[</t>
    </r>
    <r>
      <rPr>
        <i/>
        <sz val="9"/>
        <color rgb="FF0000CC"/>
        <rFont val="Arial Narrow"/>
        <family val="2"/>
      </rPr>
      <t>se va specifica serviciul de administrare a clădirilor ce urmează a fi contractat</t>
    </r>
    <r>
      <rPr>
        <sz val="9"/>
        <color rgb="FF0000CC"/>
        <rFont val="Arial Narrow"/>
        <family val="2"/>
      </rPr>
      <t>]</t>
    </r>
  </si>
  <si>
    <t>Subtotal cheltuieli cu servicii de administrare a clădirilor aferente funcționării întreprinderilor</t>
  </si>
  <si>
    <r>
      <t>[</t>
    </r>
    <r>
      <rPr>
        <i/>
        <sz val="9"/>
        <color rgb="FF0000CC"/>
        <rFont val="Arial Narrow"/>
        <family val="2"/>
      </rPr>
      <t>se va specifica serviciul de întreţinere şi reparare de echipamente şi mijloace de transport aferente funcţionării întreprinderii</t>
    </r>
    <r>
      <rPr>
        <sz val="9"/>
        <color rgb="FF0000CC"/>
        <rFont val="Arial Narrow"/>
        <family val="2"/>
      </rPr>
      <t>]</t>
    </r>
  </si>
  <si>
    <t>Subtotal cheltuieli cu servicii de întreținere și reparare de echipamente și mijloace de transport aferente funcționării întreprinderilor</t>
  </si>
  <si>
    <r>
      <t>[</t>
    </r>
    <r>
      <rPr>
        <i/>
        <sz val="9"/>
        <color rgb="FF0000CC"/>
        <rFont val="Arial Narrow"/>
        <family val="2"/>
      </rPr>
      <t>se va specifica serviciul de arhivare documente necesar funcționării întreprinderii</t>
    </r>
    <r>
      <rPr>
        <sz val="9"/>
        <color rgb="FF0000CC"/>
        <rFont val="Arial Narrow"/>
        <family val="2"/>
      </rPr>
      <t>]</t>
    </r>
  </si>
  <si>
    <t>Subtotal cheltuieli cu arhivarea de documente aferente funcționării întreprinderilor</t>
  </si>
  <si>
    <t>amortiz. lunară</t>
  </si>
  <si>
    <t>Subtotal cheltuieli cu amortizarea de active aferente funcţionării întreprinderilor</t>
  </si>
  <si>
    <t>Dobânzi aferente creditului - cofinanțare la proiect</t>
  </si>
  <si>
    <t>dob. lunară</t>
  </si>
  <si>
    <r>
      <t>[</t>
    </r>
    <r>
      <rPr>
        <i/>
        <sz val="9"/>
        <color rgb="FF0000CC"/>
        <rFont val="Arial Narrow"/>
        <family val="2"/>
      </rPr>
      <t>se va specifica tipul cheltuielii financiare/juridice</t>
    </r>
    <r>
      <rPr>
        <sz val="9"/>
        <color rgb="FF0000CC"/>
        <rFont val="Arial Narrow"/>
        <family val="2"/>
      </rPr>
      <t>]</t>
    </r>
  </si>
  <si>
    <t>Subtotal cheltuieli financiare și juridice (notariale) aferente funcționării întreprinderilor</t>
  </si>
  <si>
    <r>
      <t>[</t>
    </r>
    <r>
      <rPr>
        <i/>
        <sz val="9"/>
        <color rgb="FF0000CC"/>
        <rFont val="Arial Narrow"/>
        <family val="2"/>
      </rPr>
      <t>se va specifica serviciul ce urmează a fi achiziționat (eg.: acces la internet și telefonie)</t>
    </r>
    <r>
      <rPr>
        <sz val="9"/>
        <color rgb="FF0000CC"/>
        <rFont val="Arial Narrow"/>
        <family val="2"/>
      </rPr>
      <t>]</t>
    </r>
  </si>
  <si>
    <t>Subtotal cheltuieli de conectare la rețele informatice aferente funcționării întreprinderilor</t>
  </si>
  <si>
    <r>
      <t>[</t>
    </r>
    <r>
      <rPr>
        <i/>
        <sz val="9"/>
        <color rgb="FF0000CC"/>
        <rFont val="Arial Narrow"/>
        <family val="2"/>
      </rPr>
      <t>se va specifica serviciul/produsul aferent activităților de marketing</t>
    </r>
    <r>
      <rPr>
        <sz val="9"/>
        <color rgb="FF0000CC"/>
        <rFont val="Arial Narrow"/>
        <family val="2"/>
      </rPr>
      <t>]</t>
    </r>
  </si>
  <si>
    <t>Subtotal cheltuieli de informare si publicitate aferente functionarii intreprinderilor</t>
  </si>
  <si>
    <r>
      <t>[</t>
    </r>
    <r>
      <rPr>
        <i/>
        <sz val="9"/>
        <color rgb="FF0000CC"/>
        <rFont val="Arial Narrow"/>
        <family val="2"/>
      </rPr>
      <t>se va specifica serviciul de prelucrare date necesar funcționării întreprinderii</t>
    </r>
    <r>
      <rPr>
        <sz val="9"/>
        <color rgb="FF0000CC"/>
        <rFont val="Arial Narrow"/>
        <family val="2"/>
      </rPr>
      <t>]</t>
    </r>
  </si>
  <si>
    <t>Subtotal cheltuieli prelucrare date</t>
  </si>
  <si>
    <r>
      <t>[</t>
    </r>
    <r>
      <rPr>
        <i/>
        <sz val="9"/>
        <color rgb="FF0000CC"/>
        <rFont val="Arial Narrow"/>
        <family val="2"/>
      </rPr>
      <t>se va specifica serviciul de întreţinere, actualizare şi dezvoltare de aplicaţii informatice necesar funcționării întreprinderii</t>
    </r>
    <r>
      <rPr>
        <sz val="9"/>
        <color rgb="FF0000CC"/>
        <rFont val="Arial Narrow"/>
        <family val="2"/>
      </rPr>
      <t>]</t>
    </r>
  </si>
  <si>
    <t>Subtotal cheltuieli intretinere, actualizare si dezvoltare de aplicatii informatice</t>
  </si>
  <si>
    <r>
      <t>[</t>
    </r>
    <r>
      <rPr>
        <i/>
        <sz val="9"/>
        <color rgb="FF0000CC"/>
        <rFont val="Arial Narrow"/>
        <family val="2"/>
      </rPr>
      <t>se va specifica bun(ul/urile) ce urmează a fi achiziționat (e)</t>
    </r>
    <r>
      <rPr>
        <sz val="9"/>
        <color rgb="FF0000CC"/>
        <rFont val="Arial Narrow"/>
        <family val="2"/>
      </rPr>
      <t>]</t>
    </r>
  </si>
  <si>
    <t>Subtotal cheltuieli cu achizitionarea de publicatii, carti, reviste de specialitate relevante pentru operatiune, in format tiparit si/sau electronic</t>
  </si>
  <si>
    <t>[se va specifica denumirea activului ce urmează a fi achiziționat]</t>
  </si>
  <si>
    <t>Subtotal cheltuieli concesiuni, brevete, licente, marci comerciale, drepturi si active similare</t>
  </si>
  <si>
    <t>TOTAL</t>
  </si>
  <si>
    <t>Tabel 2 - Buget</t>
  </si>
  <si>
    <t>Valoare subvenție acordată</t>
  </si>
  <si>
    <t>Subcategorie cheltuială</t>
  </si>
  <si>
    <t>Valoare fără TVA (lei)</t>
  </si>
  <si>
    <t>Valoare totală cu TVA (lei)</t>
  </si>
  <si>
    <t>Valoare eligibilă (lei)</t>
  </si>
  <si>
    <t>Valoare neeligibilă (lei)</t>
  </si>
  <si>
    <t>Subtotal cheltuieli cu salariile personalului nou angajat</t>
  </si>
  <si>
    <t>Subtotal cheltuieli cu deplasarea personalului intreprinderilor nou-infiintate</t>
  </si>
  <si>
    <t>Subtotal alte cheltuieli aferente functionarii intreprinderilor</t>
  </si>
  <si>
    <t>TOTAL GENERAL</t>
  </si>
  <si>
    <t>Tabel 3 - Calculații venituri</t>
  </si>
  <si>
    <t>ANUL 1</t>
  </si>
  <si>
    <t>Categorie Venit</t>
  </si>
  <si>
    <t>Venit Specific</t>
  </si>
  <si>
    <t>Cant. lunară</t>
  </si>
  <si>
    <r>
      <t>Preț unitar</t>
    </r>
    <r>
      <rPr>
        <b/>
        <sz val="11"/>
        <color rgb="FFFF0000"/>
        <rFont val="Arial Narrow"/>
        <family val="2"/>
      </rPr>
      <t xml:space="preserve"> cu TVA</t>
    </r>
    <r>
      <rPr>
        <b/>
        <sz val="11"/>
        <color theme="0"/>
        <rFont val="Arial Narrow"/>
        <family val="2"/>
      </rPr>
      <t xml:space="preserve"> (lei/UM)</t>
    </r>
  </si>
  <si>
    <t>Valoare lunară (lei)</t>
  </si>
  <si>
    <t>Valoare anuala (lei)</t>
  </si>
  <si>
    <t>Venituri din producția vândută</t>
  </si>
  <si>
    <r>
      <t>[</t>
    </r>
    <r>
      <rPr>
        <i/>
        <sz val="11"/>
        <color theme="1"/>
        <rFont val="Arial Narrow"/>
        <family val="2"/>
      </rPr>
      <t>Produs/Serviciu 1</t>
    </r>
    <r>
      <rPr>
        <sz val="11"/>
        <color theme="1"/>
        <rFont val="Arial Narrow"/>
        <family val="2"/>
      </rPr>
      <t>]</t>
    </r>
  </si>
  <si>
    <r>
      <t>[</t>
    </r>
    <r>
      <rPr>
        <i/>
        <sz val="11"/>
        <color theme="1"/>
        <rFont val="Arial Narrow"/>
        <family val="2"/>
      </rPr>
      <t>Produs/Serviciu 2</t>
    </r>
    <r>
      <rPr>
        <sz val="11"/>
        <color theme="1"/>
        <rFont val="Arial Narrow"/>
        <family val="2"/>
      </rPr>
      <t>]</t>
    </r>
  </si>
  <si>
    <t>...............................</t>
  </si>
  <si>
    <t>Subtotal venituri din producția vandută</t>
  </si>
  <si>
    <t>Venituri din vanzarea de marfuri</t>
  </si>
  <si>
    <t>[Marfă 1]</t>
  </si>
  <si>
    <r>
      <t>[</t>
    </r>
    <r>
      <rPr>
        <i/>
        <sz val="11"/>
        <color theme="1"/>
        <rFont val="Arial Narrow"/>
        <family val="2"/>
      </rPr>
      <t>Marfă 2</t>
    </r>
    <r>
      <rPr>
        <sz val="11"/>
        <color theme="1"/>
        <rFont val="Arial Narrow"/>
        <family val="2"/>
      </rPr>
      <t>]</t>
    </r>
  </si>
  <si>
    <t>Subtotal venituri din vânzare mărfuri</t>
  </si>
  <si>
    <t>ANUL 2</t>
  </si>
  <si>
    <t>TOTAL AN 2</t>
  </si>
  <si>
    <r>
      <t>[</t>
    </r>
    <r>
      <rPr>
        <i/>
        <sz val="11"/>
        <color theme="1"/>
        <rFont val="Arial Narrow"/>
        <family val="2"/>
      </rPr>
      <t>Marfă 1</t>
    </r>
    <r>
      <rPr>
        <sz val="11"/>
        <color theme="1"/>
        <rFont val="Arial Narrow"/>
        <family val="2"/>
      </rPr>
      <t>]</t>
    </r>
  </si>
  <si>
    <t>Tab. 4 - Previziune cash-flow companie (lunar)</t>
  </si>
  <si>
    <r>
      <t xml:space="preserve">Flux de numerar lunar - </t>
    </r>
    <r>
      <rPr>
        <b/>
        <i/>
        <sz val="10"/>
        <color indexed="9"/>
        <rFont val="Arial Narrow"/>
        <family val="2"/>
      </rPr>
      <t>previziuni</t>
    </r>
    <r>
      <rPr>
        <b/>
        <sz val="10"/>
        <color indexed="9"/>
        <rFont val="Arial Narrow"/>
        <family val="2"/>
      </rPr>
      <t xml:space="preserve"> (lei)</t>
    </r>
  </si>
  <si>
    <t>PERIOADA</t>
  </si>
  <si>
    <t>L1</t>
  </si>
  <si>
    <t>L2</t>
  </si>
  <si>
    <t>L3</t>
  </si>
  <si>
    <t>L4</t>
  </si>
  <si>
    <t>L5</t>
  </si>
  <si>
    <t>L6</t>
  </si>
  <si>
    <t>L7</t>
  </si>
  <si>
    <t>L8</t>
  </si>
  <si>
    <t>L9</t>
  </si>
  <si>
    <t>L10</t>
  </si>
  <si>
    <t>L11</t>
  </si>
  <si>
    <t>L12</t>
  </si>
  <si>
    <t>I. ACTIVITATEA DE INVESTIȚII ȘI FINANȚARE</t>
  </si>
  <si>
    <t>A. Total intrări de lichidități din activitatea de investiții și finanțare: (A1+A2+A3+A4)</t>
  </si>
  <si>
    <t>A1. Aportul asociaților (majorări de cap. și/sau împrumut de la asociați)</t>
  </si>
  <si>
    <t>A2. Contribuţie Ajutor de minimis</t>
  </si>
  <si>
    <t>A3. Credite pe termen lung, din care: (A3.1.+A3.2.)</t>
  </si>
  <si>
    <r>
      <t xml:space="preserve">   A3.1. Împrumut - </t>
    </r>
    <r>
      <rPr>
        <i/>
        <sz val="9"/>
        <rFont val="Arial Narrow"/>
        <family val="2"/>
      </rPr>
      <t>cofinanțare la proiect</t>
    </r>
  </si>
  <si>
    <t xml:space="preserve">   A3.2. Alte Credite pe termen mediu și lung</t>
  </si>
  <si>
    <t>A4. Vânzări de active, inclusiv TVA</t>
  </si>
  <si>
    <t>B. Total iesiri de lichidități din activitatea de investitii: (B1+B2+B3)</t>
  </si>
  <si>
    <t>B1. Achiziții de active fixe corporale, inclusiv TVA</t>
  </si>
  <si>
    <t>B2. Achiziții de active fixe necorporale, inclusiv TVA</t>
  </si>
  <si>
    <t>B3. Achiziții servicii externe, inclusiv TVA</t>
  </si>
  <si>
    <t>C. Total ieșiri de lichidități din activitatea de finanțare (C1+C2)</t>
  </si>
  <si>
    <t>C1. Rambursări de Credite pe termen mediu și lung, din care:  (C1.1.+ C1.2.)</t>
  </si>
  <si>
    <r>
      <t xml:space="preserve">   C1.1. Rate la împrumut -</t>
    </r>
    <r>
      <rPr>
        <i/>
        <sz val="9"/>
        <rFont val="Arial Narrow"/>
        <family val="2"/>
      </rPr>
      <t xml:space="preserve"> cofinanțare la proiect</t>
    </r>
  </si>
  <si>
    <t xml:space="preserve">   C1.2. Rate la alte Credite pe termen mediu și lung</t>
  </si>
  <si>
    <t>C2. Plăți de dobânzi la Credite pe termen mediu și lung, din care:   (C.2.1.+C.2.2.)</t>
  </si>
  <si>
    <r>
      <t xml:space="preserve">   C2.1. La împrumut - </t>
    </r>
    <r>
      <rPr>
        <i/>
        <sz val="9"/>
        <rFont val="Arial Narrow"/>
        <family val="2"/>
      </rPr>
      <t>cofinanțare la proiect</t>
    </r>
  </si>
  <si>
    <t xml:space="preserve">   C2.2. La alte Credite pe termen mediu și lung</t>
  </si>
  <si>
    <t>D. Flux de lichidități din activitatea de investiții și finanțare (A-B-C)</t>
  </si>
  <si>
    <t>II. ACTIVITATEA DE EXPLOATARE</t>
  </si>
  <si>
    <t>E. Încasari din activitatea de exploatare, inclusiv TVA (E1)</t>
  </si>
  <si>
    <t xml:space="preserve">    E1. Vânzări existente</t>
  </si>
  <si>
    <t>F. Încasari din activitatea financiară pe termen scurt</t>
  </si>
  <si>
    <t>G. Credite pe termen scurt</t>
  </si>
  <si>
    <t>H. Total intrări de lichidități din activitatea de exploatare (E+F+G)</t>
  </si>
  <si>
    <t>I. Cheltuieli de exploatare, inclusiv TVA, din care:</t>
  </si>
  <si>
    <t xml:space="preserve">    I1. Materii prime, materiale consumabile și alte materiale</t>
  </si>
  <si>
    <t xml:space="preserve">    I2. Utilități și servicii de administrare</t>
  </si>
  <si>
    <t xml:space="preserve">    I3. Salarii, onorarii și ch. asimilate salariilor</t>
  </si>
  <si>
    <t xml:space="preserve">    I4. Serv. aferente personalului (cazare, transport, asig., etc.)</t>
  </si>
  <si>
    <t xml:space="preserve">    I5. Prestațiile externe</t>
  </si>
  <si>
    <t xml:space="preserve">    I6. Marketing</t>
  </si>
  <si>
    <t xml:space="preserve">    I7. Închirieri</t>
  </si>
  <si>
    <t xml:space="preserve">    I8.  Întreţinere/reparații echipamente şi mijloace de transport</t>
  </si>
  <si>
    <t xml:space="preserve">    I9. Ch. financiare, juridice/notariale (mai puțin dobânzi)</t>
  </si>
  <si>
    <t xml:space="preserve">    I10. Alte ch. aferente exploatării</t>
  </si>
  <si>
    <t>J. Plăți din activitatea financiară pe termen scurt</t>
  </si>
  <si>
    <t>K. Plăți aferente creditelor pe termen scurt (K1+K2)</t>
  </si>
  <si>
    <t xml:space="preserve">    K1. Rate la credite pe termen scurt</t>
  </si>
  <si>
    <t xml:space="preserve">    K2. Dobânzi la credite pe termen scurt</t>
  </si>
  <si>
    <t>L. Plăți achitate asociaților (L1+L2)</t>
  </si>
  <si>
    <t xml:space="preserve">    L1. Dividende</t>
  </si>
  <si>
    <t xml:space="preserve">    L2. Rambursări de împrumuturi de la asociați</t>
  </si>
  <si>
    <t>M. Total ieșiri de numerar din activitatea de exploatare (I+J+K+L)</t>
  </si>
  <si>
    <t>N. Flux de lichidități din activitatea de exploatare (I-M)</t>
  </si>
  <si>
    <t>O. Flux brut de lichidități înainte de plăți pentru impozit pe profit/CA și ajustare TVA (D+N)</t>
  </si>
  <si>
    <t>P. Plati pentru impozite si taxe  (P1-P2)</t>
  </si>
  <si>
    <t xml:space="preserve">    P1. Plăți/Rambursări TVA</t>
  </si>
  <si>
    <t xml:space="preserve">    P2. Impozit pe profit/cifra de afaceri</t>
  </si>
  <si>
    <t>III. FLUX DE LICHIDITĂȚI (CASH FLOW)</t>
  </si>
  <si>
    <t>Q. Flux de numerar net al perioadei (O-P)</t>
  </si>
  <si>
    <t>R. Disponibil de numerar al perioadei precedente</t>
  </si>
  <si>
    <t>S. Flux de numerar net cumulat (Q+R)</t>
  </si>
  <si>
    <t>VNA - an 1</t>
  </si>
  <si>
    <t>A1. Aport asociaților (majorări de capital și/sau împrumut de la asociați)</t>
  </si>
  <si>
    <t xml:space="preserve">    P3. Impozit pe profit/cifra de afaceri</t>
  </si>
  <si>
    <t>VNA - an 2</t>
  </si>
  <si>
    <t>Denumire activ</t>
  </si>
  <si>
    <t>DNF luni</t>
  </si>
  <si>
    <t>DPiF</t>
  </si>
  <si>
    <t>DAC</t>
  </si>
  <si>
    <t>Valoare intrare (lei)</t>
  </si>
  <si>
    <t>Amortizare lunara (lei)</t>
  </si>
  <si>
    <t>Laptop</t>
  </si>
  <si>
    <t>Echipament X</t>
  </si>
  <si>
    <t>Platforma software</t>
  </si>
  <si>
    <t>Instalatie Y</t>
  </si>
  <si>
    <t>....................</t>
  </si>
  <si>
    <t>Tab. 5 - Previziune cash-flow companie (anual)</t>
  </si>
  <si>
    <r>
      <t xml:space="preserve">Flux de numerar anual - </t>
    </r>
    <r>
      <rPr>
        <b/>
        <i/>
        <sz val="8"/>
        <color indexed="9"/>
        <rFont val="Arial Narrow"/>
        <family val="2"/>
      </rPr>
      <t>previziuni</t>
    </r>
    <r>
      <rPr>
        <b/>
        <sz val="8"/>
        <color indexed="9"/>
        <rFont val="Arial Narrow"/>
        <family val="2"/>
      </rPr>
      <t xml:space="preserve"> - (lei)</t>
    </r>
  </si>
  <si>
    <t>An investiție</t>
  </si>
  <si>
    <t>Ani operaționali</t>
  </si>
  <si>
    <t>Anul 1</t>
  </si>
  <si>
    <t>Anul 2</t>
  </si>
  <si>
    <t>Anul 3</t>
  </si>
  <si>
    <t>Anul 4</t>
  </si>
  <si>
    <t>Anul 5</t>
  </si>
  <si>
    <t>Anul 6</t>
  </si>
  <si>
    <t>VNA - anul 1-6</t>
  </si>
  <si>
    <t>Rata de actualizare anuală</t>
  </si>
  <si>
    <t>Rata de actualizare lunară</t>
  </si>
  <si>
    <t>Valoare credit (LEI)</t>
  </si>
  <si>
    <t xml:space="preserve">Rata dobânzii </t>
  </si>
  <si>
    <t>Termen acordare (nr. luni)</t>
  </si>
  <si>
    <t>Perioadă de grație (nr. luni)</t>
  </si>
  <si>
    <t>Perioada</t>
  </si>
  <si>
    <t>Rata (EUR)</t>
  </si>
  <si>
    <t>Dobanda (EUR)</t>
  </si>
  <si>
    <t>Total</t>
  </si>
  <si>
    <t>Sold</t>
  </si>
  <si>
    <t>Dobândă anuală</t>
  </si>
  <si>
    <t>Rate anuale</t>
  </si>
  <si>
    <t>Luna 13</t>
  </si>
  <si>
    <t>Luna 14</t>
  </si>
  <si>
    <t>Luna 15</t>
  </si>
  <si>
    <t>Luna 16</t>
  </si>
  <si>
    <t>Luna 17</t>
  </si>
  <si>
    <t>Luna 18</t>
  </si>
  <si>
    <t>Luna 19</t>
  </si>
  <si>
    <t>Luna 20</t>
  </si>
  <si>
    <t>Luna 21</t>
  </si>
  <si>
    <t>Luna 22</t>
  </si>
  <si>
    <t>Luna 23</t>
  </si>
  <si>
    <t>Luna 24</t>
  </si>
  <si>
    <t>Luna 25</t>
  </si>
  <si>
    <t>Luna 26</t>
  </si>
  <si>
    <t>Luna 27</t>
  </si>
  <si>
    <t>Luna 28</t>
  </si>
  <si>
    <t>Luna 29</t>
  </si>
  <si>
    <t>Luna 30</t>
  </si>
  <si>
    <t>Luna 31</t>
  </si>
  <si>
    <t>Luna 32</t>
  </si>
  <si>
    <t>Luna 33</t>
  </si>
  <si>
    <t>Luna 34</t>
  </si>
  <si>
    <t>Luna 35</t>
  </si>
  <si>
    <t>Luna 36</t>
  </si>
  <si>
    <t>Luna 37</t>
  </si>
  <si>
    <t>Luna 38</t>
  </si>
  <si>
    <t>Luna 39</t>
  </si>
  <si>
    <t>Luna 40</t>
  </si>
  <si>
    <t>Luna 41</t>
  </si>
  <si>
    <t>Luna 42</t>
  </si>
  <si>
    <t>Luna 43</t>
  </si>
  <si>
    <t>Luna 44</t>
  </si>
  <si>
    <t>Luna 45</t>
  </si>
  <si>
    <t>Luna 46</t>
  </si>
  <si>
    <t>Luna 47</t>
  </si>
  <si>
    <t>Luna 48</t>
  </si>
  <si>
    <t>Luna 49</t>
  </si>
  <si>
    <t>Luna 50</t>
  </si>
  <si>
    <t>Luna 51</t>
  </si>
  <si>
    <t>Luna 52</t>
  </si>
  <si>
    <t>Luna 53</t>
  </si>
  <si>
    <t>Luna 54</t>
  </si>
  <si>
    <t>Luna 55</t>
  </si>
  <si>
    <t>Luna 56</t>
  </si>
  <si>
    <t>Luna 57</t>
  </si>
  <si>
    <t>Luna 58</t>
  </si>
  <si>
    <t>Luna 59</t>
  </si>
  <si>
    <t>Luna 60</t>
  </si>
  <si>
    <t>-</t>
  </si>
  <si>
    <t>An 1</t>
  </si>
  <si>
    <t>Rată</t>
  </si>
  <si>
    <t>Dobândă</t>
  </si>
  <si>
    <t>An 2</t>
  </si>
  <si>
    <t>An 3</t>
  </si>
  <si>
    <t>Simulare</t>
  </si>
  <si>
    <t>Rata</t>
  </si>
  <si>
    <t>Dobanda</t>
  </si>
  <si>
    <t>An 4</t>
  </si>
  <si>
    <t>An 5</t>
  </si>
  <si>
    <t>DNF (nr. luni)</t>
  </si>
  <si>
    <t>Amortizare lunară (lei)</t>
  </si>
  <si>
    <t>Luna 61</t>
  </si>
  <si>
    <t>Luna 62</t>
  </si>
  <si>
    <t>Luna 63</t>
  </si>
  <si>
    <t>Luna 64</t>
  </si>
  <si>
    <t>Luna 65</t>
  </si>
  <si>
    <t>Luna 66</t>
  </si>
  <si>
    <t>Luna 67</t>
  </si>
  <si>
    <t>Luna 68</t>
  </si>
  <si>
    <t>Luna 69</t>
  </si>
  <si>
    <t>Luna 70</t>
  </si>
  <si>
    <t>Luna 71</t>
  </si>
  <si>
    <t>Luna 72</t>
  </si>
  <si>
    <t>Luna 73</t>
  </si>
  <si>
    <t>Luna 74</t>
  </si>
  <si>
    <t>Luna 75</t>
  </si>
  <si>
    <t>Luna 76</t>
  </si>
  <si>
    <t>Luna 77</t>
  </si>
  <si>
    <t>Luna 78</t>
  </si>
  <si>
    <t>Luna 79</t>
  </si>
  <si>
    <t>Luna 80</t>
  </si>
  <si>
    <t>Luna 81</t>
  </si>
  <si>
    <t>Luna 82</t>
  </si>
  <si>
    <t>Luna 83</t>
  </si>
  <si>
    <t>Luna 84</t>
  </si>
  <si>
    <t>Luna 85</t>
  </si>
  <si>
    <t>Luna 86</t>
  </si>
  <si>
    <t>Luna 87</t>
  </si>
  <si>
    <t>Luna 88</t>
  </si>
  <si>
    <t>Luna 89</t>
  </si>
  <si>
    <t>Luna 90</t>
  </si>
  <si>
    <t>Luna 91</t>
  </si>
  <si>
    <t>Luna 92</t>
  </si>
  <si>
    <t>Luna 93</t>
  </si>
  <si>
    <t>Luna 94</t>
  </si>
  <si>
    <t>Luna 95</t>
  </si>
  <si>
    <t>Luna 96</t>
  </si>
  <si>
    <t>Luna 97</t>
  </si>
  <si>
    <t>Luna 98</t>
  </si>
  <si>
    <t>Luna 99</t>
  </si>
  <si>
    <t>Luna 100</t>
  </si>
  <si>
    <t>Luna 101</t>
  </si>
  <si>
    <t>Luna 102</t>
  </si>
  <si>
    <t>Luna 103</t>
  </si>
  <si>
    <t>Luna 104</t>
  </si>
  <si>
    <t>Luna 105</t>
  </si>
  <si>
    <t>Luna 106</t>
  </si>
  <si>
    <t>Monitor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</si>
</sst>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00\ _l_e_i_-;\-* #,##0.00\ _l_e_i_-;_-* &quot;-&quot;??\ _l_e_i_-;_-@_-"/>
    <numFmt numFmtId="167" formatCode="[$RON]\ #,##0.0000;\-[$RON]\ #,##0.0000"/>
  </numFmts>
  <fonts count="71">
    <font>
      <sz val="11"/>
      <color theme="1"/>
      <name val="Calibri"/>
      <family val="2"/>
      <scheme val="minor"/>
    </font>
    <font>
      <b/>
      <sz val="14"/>
      <color rgb="FF0000CC"/>
      <name val="Arial Narrow"/>
      <family val="2"/>
    </font>
    <font>
      <sz val="10"/>
      <name val="Arial"/>
      <family val="2"/>
    </font>
    <font>
      <b/>
      <sz val="10"/>
      <name val="Arial Narrow"/>
      <family val="2"/>
    </font>
    <font>
      <sz val="10"/>
      <name val="Arial Narrow"/>
      <family val="2"/>
    </font>
    <font>
      <b/>
      <sz val="9"/>
      <color indexed="81"/>
      <name val="Tahoma"/>
      <family val="2"/>
    </font>
    <font>
      <sz val="9"/>
      <color indexed="81"/>
      <name val="Tahoma"/>
      <family val="2"/>
    </font>
    <font>
      <sz val="11"/>
      <color theme="1"/>
      <name val="Calibri"/>
      <family val="2"/>
      <scheme val="minor"/>
    </font>
    <font>
      <sz val="11"/>
      <color theme="1"/>
      <name val="Arial Narrow"/>
      <family val="2"/>
    </font>
    <font>
      <b/>
      <sz val="10"/>
      <color theme="0"/>
      <name val="Arial Narrow"/>
      <family val="2"/>
    </font>
    <font>
      <b/>
      <sz val="8"/>
      <color indexed="9"/>
      <name val="Arial Narrow"/>
      <family val="2"/>
    </font>
    <font>
      <b/>
      <sz val="8"/>
      <name val="Arial Narrow"/>
      <family val="2"/>
    </font>
    <font>
      <sz val="8"/>
      <name val="Arial Narrow"/>
      <family val="2"/>
    </font>
    <font>
      <b/>
      <sz val="11"/>
      <color theme="1"/>
      <name val="Arial Narrow"/>
      <family val="2"/>
    </font>
    <font>
      <sz val="10"/>
      <color theme="0"/>
      <name val="Arial Narrow"/>
      <family val="2"/>
    </font>
    <font>
      <sz val="10"/>
      <color rgb="FFFF0000"/>
      <name val="Arial Narrow"/>
      <family val="2"/>
    </font>
    <font>
      <sz val="11"/>
      <name val="Arial Narrow"/>
      <family val="2"/>
    </font>
    <font>
      <b/>
      <sz val="11"/>
      <name val="Arial Narrow"/>
      <family val="2"/>
    </font>
    <font>
      <b/>
      <sz val="11"/>
      <color theme="0"/>
      <name val="Arial Narrow"/>
      <family val="2"/>
    </font>
    <font>
      <sz val="11"/>
      <color rgb="FFFF0000"/>
      <name val="Arial Narrow"/>
      <family val="2"/>
    </font>
    <font>
      <i/>
      <sz val="11"/>
      <color theme="0" tint="-0.499984740745262"/>
      <name val="Arial Narrow"/>
      <family val="2"/>
    </font>
    <font>
      <b/>
      <sz val="10"/>
      <color indexed="9"/>
      <name val="Arial Narrow"/>
      <family val="2"/>
    </font>
    <font>
      <sz val="9"/>
      <name val="Arial Narrow"/>
      <family val="2"/>
    </font>
    <font>
      <sz val="12"/>
      <color theme="1"/>
      <name val="Arial Narrow"/>
      <family val="2"/>
    </font>
    <font>
      <b/>
      <i/>
      <sz val="11"/>
      <color theme="1"/>
      <name val="Arial Narrow"/>
      <family val="2"/>
    </font>
    <font>
      <sz val="11"/>
      <color rgb="FF0000CC"/>
      <name val="Arial Narrow"/>
      <family val="2"/>
    </font>
    <font>
      <b/>
      <sz val="9"/>
      <color theme="0"/>
      <name val="Arial Narrow"/>
      <family val="2"/>
    </font>
    <font>
      <b/>
      <i/>
      <sz val="10"/>
      <name val="Arial Narrow"/>
      <family val="2"/>
    </font>
    <font>
      <b/>
      <sz val="10"/>
      <color rgb="FFFF0000"/>
      <name val="Arial Narrow"/>
      <family val="2"/>
    </font>
    <font>
      <sz val="10"/>
      <color theme="1"/>
      <name val="Arial Narrow"/>
      <family val="2"/>
    </font>
    <font>
      <b/>
      <sz val="16"/>
      <color theme="8" tint="-0.499984740745262"/>
      <name val="Arial Narrow"/>
      <family val="2"/>
    </font>
    <font>
      <b/>
      <sz val="16"/>
      <color rgb="FF0000CC"/>
      <name val="Arial Narrow"/>
      <family val="2"/>
    </font>
    <font>
      <sz val="16"/>
      <color theme="1"/>
      <name val="Arial Narrow"/>
      <family val="2"/>
    </font>
    <font>
      <b/>
      <sz val="12"/>
      <color theme="1"/>
      <name val="Arial Narrow"/>
      <family val="2"/>
    </font>
    <font>
      <sz val="9"/>
      <color rgb="FF0000CC"/>
      <name val="Arial Narrow"/>
      <family val="2"/>
    </font>
    <font>
      <sz val="9"/>
      <color theme="1"/>
      <name val="Arial Narrow"/>
      <family val="2"/>
    </font>
    <font>
      <b/>
      <sz val="9"/>
      <color theme="1"/>
      <name val="Arial Narrow"/>
      <family val="2"/>
    </font>
    <font>
      <i/>
      <sz val="9"/>
      <color rgb="FF0000CC"/>
      <name val="Arial Narrow"/>
      <family val="2"/>
    </font>
    <font>
      <sz val="8.5"/>
      <color theme="1"/>
      <name val="Arial Narrow"/>
      <family val="2"/>
    </font>
    <font>
      <b/>
      <sz val="8.5"/>
      <color theme="0"/>
      <name val="Arial Narrow"/>
      <family val="2"/>
    </font>
    <font>
      <b/>
      <sz val="8.5"/>
      <color rgb="FFFF0000"/>
      <name val="Arial Narrow"/>
      <family val="2"/>
    </font>
    <font>
      <i/>
      <sz val="11"/>
      <color theme="1"/>
      <name val="Arial Narrow"/>
      <family val="2"/>
    </font>
    <font>
      <b/>
      <i/>
      <u val="double"/>
      <sz val="16"/>
      <color rgb="FF0000CC"/>
      <name val="Arial Narrow"/>
      <family val="2"/>
    </font>
    <font>
      <b/>
      <sz val="12"/>
      <color theme="9" tint="-0.499984740745262"/>
      <name val="Arial Narrow"/>
      <family val="2"/>
    </font>
    <font>
      <b/>
      <sz val="11"/>
      <color rgb="FFFF0000"/>
      <name val="Arial Narrow"/>
      <family val="2"/>
    </font>
    <font>
      <b/>
      <sz val="9"/>
      <name val="Arial Narrow"/>
      <family val="2"/>
    </font>
    <font>
      <b/>
      <sz val="9"/>
      <color indexed="9"/>
      <name val="Arial Narrow"/>
      <family val="2"/>
    </font>
    <font>
      <i/>
      <sz val="9"/>
      <name val="Arial Narrow"/>
      <family val="2"/>
    </font>
    <font>
      <sz val="9"/>
      <color indexed="9"/>
      <name val="Arial Narrow"/>
      <family val="2"/>
    </font>
    <font>
      <sz val="9"/>
      <color theme="1"/>
      <name val="Calibri"/>
      <family val="2"/>
      <scheme val="minor"/>
    </font>
    <font>
      <b/>
      <i/>
      <sz val="9"/>
      <name val="Arial Narrow"/>
      <family val="2"/>
    </font>
    <font>
      <b/>
      <i/>
      <sz val="9"/>
      <color theme="1"/>
      <name val="Arial Narrow"/>
      <family val="2"/>
    </font>
    <font>
      <b/>
      <i/>
      <sz val="9"/>
      <color indexed="9"/>
      <name val="Arial Narrow"/>
      <family val="2"/>
    </font>
    <font>
      <b/>
      <sz val="16"/>
      <color theme="0"/>
      <name val="Arial Narrow"/>
      <family val="2"/>
    </font>
    <font>
      <sz val="16"/>
      <color theme="1"/>
      <name val="Calibri"/>
      <family val="2"/>
      <scheme val="minor"/>
    </font>
    <font>
      <sz val="11"/>
      <color rgb="FF000000"/>
      <name val="Arial Narrow"/>
      <family val="2"/>
    </font>
    <font>
      <i/>
      <sz val="11"/>
      <color rgb="FF000000"/>
      <name val="Arial Narrow"/>
      <family val="2"/>
    </font>
    <font>
      <sz val="9"/>
      <color indexed="81"/>
      <name val="Tahoma"/>
      <charset val="1"/>
    </font>
    <font>
      <b/>
      <sz val="9"/>
      <color indexed="81"/>
      <name val="Tahoma"/>
      <charset val="1"/>
    </font>
    <font>
      <b/>
      <i/>
      <u/>
      <sz val="9"/>
      <color indexed="81"/>
      <name val="Tahoma"/>
      <family val="2"/>
    </font>
    <font>
      <i/>
      <u/>
      <sz val="9"/>
      <color indexed="81"/>
      <name val="Tahoma"/>
      <family val="2"/>
    </font>
    <font>
      <b/>
      <i/>
      <sz val="10"/>
      <color indexed="9"/>
      <name val="Arial Narrow"/>
      <family val="2"/>
    </font>
    <font>
      <b/>
      <i/>
      <sz val="8"/>
      <color indexed="9"/>
      <name val="Arial Narrow"/>
      <family val="2"/>
    </font>
    <font>
      <b/>
      <i/>
      <u/>
      <sz val="12"/>
      <color theme="5" tint="-0.499984740745262"/>
      <name val="Arial Narrow"/>
      <family val="2"/>
    </font>
    <font>
      <b/>
      <sz val="12"/>
      <color theme="5" tint="-0.499984740745262"/>
      <name val="Arial Narrow"/>
      <family val="2"/>
    </font>
    <font>
      <b/>
      <i/>
      <sz val="14"/>
      <name val="Arial Narrow"/>
      <family val="2"/>
    </font>
    <font>
      <sz val="14"/>
      <color theme="1"/>
      <name val="Arial Narrow"/>
      <family val="2"/>
    </font>
    <font>
      <b/>
      <sz val="14"/>
      <color rgb="FF000000"/>
      <name val="Arial Narrow"/>
      <family val="2"/>
    </font>
    <font>
      <b/>
      <sz val="8"/>
      <color theme="8" tint="-0.499984740745262"/>
      <name val="Arial Narrow"/>
      <family val="2"/>
    </font>
    <font>
      <sz val="8"/>
      <color theme="1"/>
      <name val="Arial Narrow"/>
      <family val="2"/>
    </font>
    <font>
      <sz val="8"/>
      <color theme="1"/>
      <name val="Calibri"/>
      <family val="2"/>
      <scheme val="minor"/>
    </font>
  </fonts>
  <fills count="20">
    <fill>
      <patternFill patternType="none"/>
    </fill>
    <fill>
      <patternFill patternType="gray125"/>
    </fill>
    <fill>
      <patternFill patternType="solid">
        <fgColor rgb="FFCCFFFF"/>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theme="3" tint="-0.249977111117893"/>
        <bgColor indexed="64"/>
      </patternFill>
    </fill>
    <fill>
      <patternFill patternType="solid">
        <fgColor theme="9" tint="0.79998168889431442"/>
        <bgColor indexed="64"/>
      </patternFill>
    </fill>
    <fill>
      <patternFill patternType="solid">
        <fgColor indexed="45"/>
        <bgColor indexed="64"/>
      </patternFill>
    </fill>
    <fill>
      <patternFill patternType="solid">
        <fgColor indexed="43"/>
        <bgColor indexed="64"/>
      </patternFill>
    </fill>
    <fill>
      <patternFill patternType="solid">
        <fgColor theme="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E7F9FF"/>
        <bgColor indexed="64"/>
      </patternFill>
    </fill>
    <fill>
      <patternFill patternType="solid">
        <fgColor theme="4" tint="0.59999389629810485"/>
        <bgColor indexed="64"/>
      </patternFill>
    </fill>
    <fill>
      <patternFill patternType="solid">
        <fgColor rgb="FFE1FFFF"/>
        <bgColor indexed="64"/>
      </patternFill>
    </fill>
    <fill>
      <patternFill patternType="solid">
        <fgColor theme="9" tint="0.59999389629810485"/>
        <bgColor indexed="64"/>
      </patternFill>
    </fill>
    <fill>
      <patternFill patternType="solid">
        <fgColor rgb="FFBDD7EE"/>
        <bgColor indexed="64"/>
      </patternFill>
    </fill>
    <fill>
      <patternFill patternType="solid">
        <fgColor rgb="FFDDEBF7"/>
        <bgColor indexed="64"/>
      </patternFill>
    </fill>
    <fill>
      <patternFill patternType="solid">
        <fgColor theme="9" tint="0.39997558519241921"/>
        <bgColor indexed="64"/>
      </patternFill>
    </fill>
  </fills>
  <borders count="95">
    <border>
      <left/>
      <right/>
      <top/>
      <bottom/>
      <diagonal/>
    </border>
    <border>
      <left/>
      <right/>
      <top/>
      <bottom style="double">
        <color rgb="FF0000CC"/>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style="thin">
        <color indexed="64"/>
      </left>
      <right/>
      <top/>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top style="thin">
        <color theme="8" tint="-0.499984740745262"/>
      </top>
      <bottom style="thin">
        <color theme="8" tint="-0.499984740745262"/>
      </bottom>
      <diagonal/>
    </border>
    <border>
      <left/>
      <right/>
      <top style="thin">
        <color theme="8" tint="-0.499984740745262"/>
      </top>
      <bottom style="thin">
        <color theme="8" tint="-0.499984740745262"/>
      </bottom>
      <diagonal/>
    </border>
    <border>
      <left/>
      <right style="thin">
        <color theme="8" tint="-0.499984740745262"/>
      </right>
      <top style="thin">
        <color theme="8" tint="-0.499984740745262"/>
      </top>
      <bottom style="thin">
        <color theme="8" tint="-0.499984740745262"/>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8" tint="-0.499984740745262"/>
      </left>
      <right style="thin">
        <color theme="8" tint="-0.499984740745262"/>
      </right>
      <top style="thin">
        <color theme="8" tint="-0.499984740745262"/>
      </top>
      <bottom/>
      <diagonal/>
    </border>
    <border>
      <left style="thin">
        <color theme="8" tint="-0.499984740745262"/>
      </left>
      <right style="thin">
        <color theme="8" tint="-0.499984740745262"/>
      </right>
      <top/>
      <bottom/>
      <diagonal/>
    </border>
    <border>
      <left style="thin">
        <color theme="8" tint="-0.499984740745262"/>
      </left>
      <right style="thin">
        <color theme="8" tint="-0.499984740745262"/>
      </right>
      <top/>
      <bottom style="thin">
        <color theme="8" tint="-0.499984740745262"/>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theme="8" tint="-0.499984740745262"/>
      </bottom>
      <diagonal/>
    </border>
    <border>
      <left style="medium">
        <color indexed="64"/>
      </left>
      <right style="medium">
        <color indexed="64"/>
      </right>
      <top style="thin">
        <color theme="8" tint="-0.499984740745262"/>
      </top>
      <bottom style="thin">
        <color theme="8" tint="-0.499984740745262"/>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theme="8" tint="-0.499984740745262"/>
      </right>
      <top style="thin">
        <color theme="8" tint="-0.499984740745262"/>
      </top>
      <bottom style="thin">
        <color theme="8" tint="-0.499984740745262"/>
      </bottom>
      <diagonal/>
    </border>
    <border>
      <left style="thin">
        <color theme="8" tint="-0.499984740745262"/>
      </left>
      <right style="medium">
        <color indexed="64"/>
      </right>
      <top style="thin">
        <color theme="8" tint="-0.499984740745262"/>
      </top>
      <bottom style="thin">
        <color theme="8" tint="-0.499984740745262"/>
      </bottom>
      <diagonal/>
    </border>
    <border>
      <left style="medium">
        <color indexed="64"/>
      </left>
      <right/>
      <top style="thin">
        <color theme="8" tint="-0.499984740745262"/>
      </top>
      <bottom style="thin">
        <color theme="8" tint="-0.499984740745262"/>
      </bottom>
      <diagonal/>
    </border>
    <border>
      <left style="medium">
        <color indexed="64"/>
      </left>
      <right/>
      <top style="thin">
        <color theme="8" tint="-0.499984740745262"/>
      </top>
      <bottom style="medium">
        <color indexed="64"/>
      </bottom>
      <diagonal/>
    </border>
    <border>
      <left/>
      <right/>
      <top style="thin">
        <color theme="8" tint="-0.499984740745262"/>
      </top>
      <bottom style="medium">
        <color indexed="64"/>
      </bottom>
      <diagonal/>
    </border>
    <border>
      <left/>
      <right style="thin">
        <color theme="8" tint="-0.499984740745262"/>
      </right>
      <top style="thin">
        <color theme="8" tint="-0.499984740745262"/>
      </top>
      <bottom style="medium">
        <color indexed="64"/>
      </bottom>
      <diagonal/>
    </border>
    <border>
      <left style="thin">
        <color theme="8" tint="-0.499984740745262"/>
      </left>
      <right style="medium">
        <color indexed="64"/>
      </right>
      <top style="thin">
        <color theme="8" tint="-0.499984740745262"/>
      </top>
      <bottom style="medium">
        <color indexed="64"/>
      </bottom>
      <diagonal/>
    </border>
    <border>
      <left/>
      <right style="medium">
        <color indexed="64"/>
      </right>
      <top style="medium">
        <color indexed="64"/>
      </top>
      <bottom/>
      <diagonal/>
    </border>
    <border>
      <left style="medium">
        <color indexed="64"/>
      </left>
      <right style="thin">
        <color theme="8" tint="-0.499984740745262"/>
      </right>
      <top/>
      <bottom style="thin">
        <color theme="8" tint="-0.499984740745262"/>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8" tint="-0.499984740745262"/>
      </left>
      <right style="medium">
        <color indexed="64"/>
      </right>
      <top/>
      <bottom/>
      <diagonal/>
    </border>
    <border>
      <left/>
      <right style="thin">
        <color theme="8" tint="-0.499984740745262"/>
      </right>
      <top/>
      <bottom/>
      <diagonal/>
    </border>
    <border>
      <left style="medium">
        <color indexed="64"/>
      </left>
      <right style="medium">
        <color indexed="64"/>
      </right>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indexed="64"/>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style="medium">
        <color rgb="FF808080"/>
      </left>
      <right/>
      <top/>
      <bottom style="medium">
        <color rgb="FF808080"/>
      </bottom>
      <diagonal/>
    </border>
    <border>
      <left style="medium">
        <color rgb="FF808080"/>
      </left>
      <right/>
      <top style="medium">
        <color rgb="FF808080"/>
      </top>
      <bottom style="medium">
        <color rgb="FF808080"/>
      </bottom>
      <diagonal/>
    </border>
    <border>
      <left/>
      <right style="medium">
        <color rgb="FF808080"/>
      </right>
      <top style="medium">
        <color rgb="FF808080"/>
      </top>
      <bottom style="medium">
        <color rgb="FF808080"/>
      </bottom>
      <diagonal/>
    </border>
    <border>
      <left style="thin">
        <color theme="8" tint="-0.499984740745262"/>
      </left>
      <right/>
      <top/>
      <bottom style="thin">
        <color theme="8" tint="-0.499984740745262"/>
      </bottom>
      <diagonal/>
    </border>
    <border>
      <left style="thin">
        <color theme="8" tint="-0.499984740745262"/>
      </left>
      <right style="medium">
        <color indexed="64"/>
      </right>
      <top/>
      <bottom style="thin">
        <color theme="8" tint="-0.499984740745262"/>
      </bottom>
      <diagonal/>
    </border>
    <border>
      <left style="medium">
        <color indexed="64"/>
      </left>
      <right style="thin">
        <color theme="8" tint="-0.499984740745262"/>
      </right>
      <top style="medium">
        <color indexed="64"/>
      </top>
      <bottom style="medium">
        <color indexed="64"/>
      </bottom>
      <diagonal/>
    </border>
    <border>
      <left style="thin">
        <color theme="8" tint="-0.499984740745262"/>
      </left>
      <right style="thin">
        <color theme="8" tint="-0.499984740745262"/>
      </right>
      <top style="medium">
        <color indexed="64"/>
      </top>
      <bottom style="medium">
        <color indexed="64"/>
      </bottom>
      <diagonal/>
    </border>
    <border>
      <left style="thin">
        <color theme="8" tint="-0.499984740745262"/>
      </left>
      <right/>
      <top style="medium">
        <color indexed="64"/>
      </top>
      <bottom style="medium">
        <color indexed="64"/>
      </bottom>
      <diagonal/>
    </border>
    <border>
      <left style="thin">
        <color theme="8" tint="-0.499984740745262"/>
      </left>
      <right style="medium">
        <color indexed="64"/>
      </right>
      <top style="medium">
        <color indexed="64"/>
      </top>
      <bottom style="medium">
        <color indexed="64"/>
      </bottom>
      <diagonal/>
    </border>
    <border>
      <left/>
      <right style="medium">
        <color indexed="64"/>
      </right>
      <top/>
      <bottom style="thin">
        <color indexed="64"/>
      </bottom>
      <diagonal/>
    </border>
    <border>
      <left/>
      <right style="thin">
        <color indexed="64"/>
      </right>
      <top style="medium">
        <color indexed="64"/>
      </top>
      <bottom style="thin">
        <color indexed="64"/>
      </bottom>
      <diagonal/>
    </border>
  </borders>
  <cellStyleXfs count="4">
    <xf numFmtId="0" fontId="0" fillId="0" borderId="0"/>
    <xf numFmtId="0" fontId="2" fillId="0" borderId="0"/>
    <xf numFmtId="164" fontId="2" fillId="0" borderId="0" applyFont="0" applyFill="0" applyBorder="0" applyAlignment="0" applyProtection="0"/>
    <xf numFmtId="9" fontId="7" fillId="0" borderId="0" applyFont="0" applyFill="0" applyBorder="0" applyAlignment="0" applyProtection="0"/>
  </cellStyleXfs>
  <cellXfs count="549">
    <xf numFmtId="0" fontId="0" fillId="0" borderId="0" xfId="0"/>
    <xf numFmtId="0" fontId="8" fillId="0" borderId="0" xfId="0" applyFont="1"/>
    <xf numFmtId="0" fontId="10" fillId="3" borderId="3" xfId="0" applyFont="1" applyFill="1" applyBorder="1" applyAlignment="1">
      <alignment wrapText="1"/>
    </xf>
    <xf numFmtId="0" fontId="10" fillId="3" borderId="4" xfId="0" applyFont="1" applyFill="1" applyBorder="1" applyAlignment="1">
      <alignment wrapText="1"/>
    </xf>
    <xf numFmtId="0" fontId="11" fillId="3" borderId="0" xfId="0" applyFont="1" applyFill="1" applyAlignment="1">
      <alignment horizontal="center" wrapText="1"/>
    </xf>
    <xf numFmtId="3" fontId="8" fillId="0" borderId="0" xfId="0" applyNumberFormat="1" applyFont="1"/>
    <xf numFmtId="0" fontId="8" fillId="0" borderId="2" xfId="0" applyFont="1" applyBorder="1"/>
    <xf numFmtId="4" fontId="8" fillId="0" borderId="2" xfId="0" applyNumberFormat="1" applyFont="1" applyBorder="1"/>
    <xf numFmtId="0" fontId="13" fillId="0" borderId="0" xfId="0" applyFont="1"/>
    <xf numFmtId="0" fontId="9" fillId="5" borderId="2" xfId="1" applyFont="1" applyFill="1" applyBorder="1" applyAlignment="1">
      <alignment horizontal="center" vertical="center" wrapText="1"/>
    </xf>
    <xf numFmtId="164" fontId="9" fillId="5" borderId="2" xfId="2" applyFont="1" applyFill="1" applyBorder="1" applyAlignment="1">
      <alignment horizontal="center" vertical="center" wrapText="1"/>
    </xf>
    <xf numFmtId="0" fontId="9" fillId="9" borderId="2" xfId="1" applyFont="1" applyFill="1" applyBorder="1" applyAlignment="1">
      <alignment horizontal="center" vertical="center"/>
    </xf>
    <xf numFmtId="164" fontId="9" fillId="9" borderId="2" xfId="2" applyFont="1" applyFill="1" applyBorder="1" applyAlignment="1">
      <alignment horizontal="right" vertical="center"/>
    </xf>
    <xf numFmtId="164" fontId="9" fillId="9" borderId="2" xfId="2" applyFont="1" applyFill="1" applyBorder="1" applyAlignment="1">
      <alignment horizontal="center" vertical="center"/>
    </xf>
    <xf numFmtId="0" fontId="8" fillId="0" borderId="0" xfId="0" applyFont="1" applyAlignment="1">
      <alignment vertical="center"/>
    </xf>
    <xf numFmtId="0" fontId="8" fillId="0" borderId="0" xfId="0" applyFont="1" applyAlignment="1">
      <alignment horizontal="center" vertical="center"/>
    </xf>
    <xf numFmtId="0" fontId="13" fillId="0" borderId="12" xfId="0" applyFont="1" applyBorder="1" applyAlignment="1">
      <alignment horizontal="center" vertical="center"/>
    </xf>
    <xf numFmtId="0" fontId="13" fillId="0" borderId="13" xfId="0" applyFont="1" applyBorder="1" applyAlignment="1">
      <alignment horizontal="center" vertical="center"/>
    </xf>
    <xf numFmtId="0" fontId="13" fillId="0" borderId="13" xfId="0" applyFont="1" applyBorder="1" applyAlignment="1">
      <alignment horizontal="center" vertical="center" wrapText="1"/>
    </xf>
    <xf numFmtId="0" fontId="8" fillId="0" borderId="14" xfId="0" applyFont="1" applyBorder="1"/>
    <xf numFmtId="15" fontId="8" fillId="0" borderId="0" xfId="0" applyNumberFormat="1" applyFont="1" applyAlignment="1">
      <alignment horizontal="center" vertical="center" wrapText="1"/>
    </xf>
    <xf numFmtId="4" fontId="8" fillId="0" borderId="0" xfId="0" applyNumberFormat="1" applyFont="1"/>
    <xf numFmtId="0" fontId="13" fillId="0" borderId="26" xfId="0" applyFont="1" applyBorder="1" applyAlignment="1">
      <alignment horizontal="center" vertical="center" wrapText="1"/>
    </xf>
    <xf numFmtId="4" fontId="8" fillId="0" borderId="27" xfId="0" applyNumberFormat="1" applyFont="1" applyBorder="1"/>
    <xf numFmtId="4" fontId="8" fillId="11" borderId="2" xfId="0" applyNumberFormat="1" applyFont="1" applyFill="1" applyBorder="1"/>
    <xf numFmtId="17" fontId="13" fillId="11" borderId="12" xfId="0" applyNumberFormat="1" applyFont="1" applyFill="1" applyBorder="1" applyAlignment="1">
      <alignment horizontal="center" vertical="center" wrapText="1"/>
    </xf>
    <xf numFmtId="17" fontId="13" fillId="11" borderId="13" xfId="0" applyNumberFormat="1" applyFont="1" applyFill="1" applyBorder="1" applyAlignment="1">
      <alignment horizontal="center" vertical="center" wrapText="1"/>
    </xf>
    <xf numFmtId="4" fontId="8" fillId="11" borderId="14" xfId="0" applyNumberFormat="1" applyFont="1" applyFill="1" applyBorder="1"/>
    <xf numFmtId="17" fontId="13" fillId="11" borderId="26" xfId="0" applyNumberFormat="1" applyFont="1" applyFill="1" applyBorder="1" applyAlignment="1">
      <alignment horizontal="center" vertical="center" wrapText="1"/>
    </xf>
    <xf numFmtId="4" fontId="8" fillId="11" borderId="27" xfId="0" applyNumberFormat="1" applyFont="1" applyFill="1" applyBorder="1"/>
    <xf numFmtId="4" fontId="16" fillId="10" borderId="14" xfId="0" applyNumberFormat="1" applyFont="1" applyFill="1" applyBorder="1"/>
    <xf numFmtId="4" fontId="16" fillId="10" borderId="2" xfId="0" applyNumberFormat="1" applyFont="1" applyFill="1" applyBorder="1"/>
    <xf numFmtId="4" fontId="16" fillId="10" borderId="24" xfId="0" applyNumberFormat="1" applyFont="1" applyFill="1" applyBorder="1"/>
    <xf numFmtId="4" fontId="17" fillId="10" borderId="6" xfId="0" applyNumberFormat="1" applyFont="1" applyFill="1" applyBorder="1" applyAlignment="1">
      <alignment horizontal="right" vertical="center"/>
    </xf>
    <xf numFmtId="4" fontId="17" fillId="10" borderId="5" xfId="0" applyNumberFormat="1" applyFont="1" applyFill="1" applyBorder="1" applyAlignment="1">
      <alignment horizontal="right" vertical="center"/>
    </xf>
    <xf numFmtId="4" fontId="16" fillId="12" borderId="14" xfId="0" applyNumberFormat="1" applyFont="1" applyFill="1" applyBorder="1"/>
    <xf numFmtId="4" fontId="16" fillId="12" borderId="2" xfId="0" applyNumberFormat="1" applyFont="1" applyFill="1" applyBorder="1"/>
    <xf numFmtId="4" fontId="17" fillId="11" borderId="7" xfId="0" applyNumberFormat="1" applyFont="1" applyFill="1" applyBorder="1" applyAlignment="1">
      <alignment horizontal="right" vertical="center"/>
    </xf>
    <xf numFmtId="4" fontId="17" fillId="11" borderId="9" xfId="0" applyNumberFormat="1" applyFont="1" applyFill="1" applyBorder="1" applyAlignment="1">
      <alignment horizontal="right" vertical="center"/>
    </xf>
    <xf numFmtId="4" fontId="17" fillId="11" borderId="8" xfId="0" applyNumberFormat="1" applyFont="1" applyFill="1" applyBorder="1" applyAlignment="1">
      <alignment horizontal="right" vertical="center"/>
    </xf>
    <xf numFmtId="0" fontId="8" fillId="11" borderId="2" xfId="0" applyFont="1" applyFill="1" applyBorder="1"/>
    <xf numFmtId="0" fontId="8" fillId="11" borderId="14" xfId="0" applyFont="1" applyFill="1" applyBorder="1"/>
    <xf numFmtId="0" fontId="8" fillId="11" borderId="15" xfId="0" applyFont="1" applyFill="1" applyBorder="1"/>
    <xf numFmtId="0" fontId="8" fillId="11" borderId="16" xfId="0" applyFont="1" applyFill="1" applyBorder="1"/>
    <xf numFmtId="4" fontId="17" fillId="10" borderId="7" xfId="0" applyNumberFormat="1" applyFont="1" applyFill="1" applyBorder="1" applyAlignment="1">
      <alignment horizontal="right" vertical="center"/>
    </xf>
    <xf numFmtId="4" fontId="17" fillId="10" borderId="9" xfId="0" applyNumberFormat="1" applyFont="1" applyFill="1" applyBorder="1" applyAlignment="1">
      <alignment horizontal="right" vertical="center"/>
    </xf>
    <xf numFmtId="4" fontId="17" fillId="10" borderId="8" xfId="0" applyNumberFormat="1" applyFont="1" applyFill="1" applyBorder="1" applyAlignment="1">
      <alignment horizontal="right" vertical="center"/>
    </xf>
    <xf numFmtId="0" fontId="16" fillId="10" borderId="2" xfId="0" applyFont="1" applyFill="1" applyBorder="1"/>
    <xf numFmtId="0" fontId="16" fillId="10" borderId="14" xfId="0" applyFont="1" applyFill="1" applyBorder="1"/>
    <xf numFmtId="0" fontId="16" fillId="10" borderId="24" xfId="0" applyFont="1" applyFill="1" applyBorder="1"/>
    <xf numFmtId="0" fontId="16" fillId="10" borderId="15" xfId="0" applyFont="1" applyFill="1" applyBorder="1"/>
    <xf numFmtId="0" fontId="16" fillId="10" borderId="16" xfId="0" applyFont="1" applyFill="1" applyBorder="1"/>
    <xf numFmtId="0" fontId="16" fillId="10" borderId="25" xfId="0" applyFont="1" applyFill="1" applyBorder="1"/>
    <xf numFmtId="4" fontId="17" fillId="12" borderId="9" xfId="0" applyNumberFormat="1" applyFont="1" applyFill="1" applyBorder="1" applyAlignment="1">
      <alignment horizontal="right" vertical="center"/>
    </xf>
    <xf numFmtId="4" fontId="17" fillId="12" borderId="8" xfId="0" applyNumberFormat="1" applyFont="1" applyFill="1" applyBorder="1" applyAlignment="1">
      <alignment horizontal="right" vertical="center"/>
    </xf>
    <xf numFmtId="0" fontId="16" fillId="12" borderId="2" xfId="0" applyFont="1" applyFill="1" applyBorder="1"/>
    <xf numFmtId="4" fontId="16" fillId="12" borderId="24" xfId="0" applyNumberFormat="1" applyFont="1" applyFill="1" applyBorder="1"/>
    <xf numFmtId="0" fontId="16" fillId="12" borderId="14" xfId="0" applyFont="1" applyFill="1" applyBorder="1"/>
    <xf numFmtId="0" fontId="16" fillId="12" borderId="24" xfId="0" applyFont="1" applyFill="1" applyBorder="1"/>
    <xf numFmtId="0" fontId="16" fillId="12" borderId="15" xfId="0" applyFont="1" applyFill="1" applyBorder="1"/>
    <xf numFmtId="0" fontId="16" fillId="12" borderId="16" xfId="0" applyFont="1" applyFill="1" applyBorder="1"/>
    <xf numFmtId="0" fontId="16" fillId="12" borderId="25" xfId="0" applyFont="1" applyFill="1" applyBorder="1"/>
    <xf numFmtId="4" fontId="16" fillId="11" borderId="14" xfId="0" applyNumberFormat="1" applyFont="1" applyFill="1" applyBorder="1"/>
    <xf numFmtId="4" fontId="16" fillId="11" borderId="2" xfId="0" applyNumberFormat="1" applyFont="1" applyFill="1" applyBorder="1"/>
    <xf numFmtId="4" fontId="16" fillId="11" borderId="24" xfId="0" applyNumberFormat="1" applyFont="1" applyFill="1" applyBorder="1"/>
    <xf numFmtId="0" fontId="16" fillId="11" borderId="2" xfId="0" applyFont="1" applyFill="1" applyBorder="1"/>
    <xf numFmtId="0" fontId="16" fillId="11" borderId="14" xfId="0" applyFont="1" applyFill="1" applyBorder="1"/>
    <xf numFmtId="0" fontId="16" fillId="11" borderId="24" xfId="0" applyFont="1" applyFill="1" applyBorder="1"/>
    <xf numFmtId="4" fontId="17" fillId="11" borderId="30" xfId="0" applyNumberFormat="1" applyFont="1" applyFill="1" applyBorder="1" applyAlignment="1">
      <alignment horizontal="right" vertical="center"/>
    </xf>
    <xf numFmtId="4" fontId="17" fillId="11" borderId="31" xfId="0" applyNumberFormat="1" applyFont="1" applyFill="1" applyBorder="1" applyAlignment="1">
      <alignment horizontal="right" vertical="center"/>
    </xf>
    <xf numFmtId="0" fontId="19" fillId="0" borderId="2" xfId="0" applyFont="1" applyBorder="1"/>
    <xf numFmtId="0" fontId="18" fillId="0" borderId="16" xfId="0" applyFont="1" applyBorder="1"/>
    <xf numFmtId="0" fontId="18" fillId="0" borderId="25" xfId="0" applyFont="1" applyBorder="1"/>
    <xf numFmtId="0" fontId="17" fillId="0" borderId="15" xfId="0" applyFont="1" applyBorder="1"/>
    <xf numFmtId="4" fontId="17" fillId="0" borderId="16" xfId="0" applyNumberFormat="1" applyFont="1" applyBorder="1"/>
    <xf numFmtId="0" fontId="3" fillId="0" borderId="0" xfId="1" applyFont="1" applyAlignment="1">
      <alignment horizontal="center" vertical="center" wrapText="1"/>
    </xf>
    <xf numFmtId="0" fontId="3" fillId="0" borderId="0" xfId="1" applyFont="1" applyAlignment="1">
      <alignment horizontal="center" vertical="center"/>
    </xf>
    <xf numFmtId="0" fontId="23" fillId="0" borderId="0" xfId="0" applyFont="1" applyAlignment="1">
      <alignment vertical="center"/>
    </xf>
    <xf numFmtId="0" fontId="18" fillId="3" borderId="19" xfId="0" applyFont="1" applyFill="1" applyBorder="1" applyAlignment="1">
      <alignment horizontal="center" vertical="center"/>
    </xf>
    <xf numFmtId="0" fontId="18" fillId="3" borderId="19" xfId="0" applyFont="1" applyFill="1" applyBorder="1" applyAlignment="1">
      <alignment horizontal="center" vertical="center" wrapText="1"/>
    </xf>
    <xf numFmtId="4" fontId="8" fillId="0" borderId="19" xfId="0" applyNumberFormat="1" applyFont="1" applyBorder="1" applyAlignment="1">
      <alignment horizontal="right" vertical="center"/>
    </xf>
    <xf numFmtId="4" fontId="25" fillId="0" borderId="19" xfId="0" applyNumberFormat="1" applyFont="1" applyBorder="1" applyAlignment="1">
      <alignment horizontal="right" vertical="center"/>
    </xf>
    <xf numFmtId="4" fontId="25" fillId="13" borderId="19" xfId="0" applyNumberFormat="1" applyFont="1" applyFill="1" applyBorder="1" applyAlignment="1">
      <alignment horizontal="right" vertical="center"/>
    </xf>
    <xf numFmtId="4" fontId="18" fillId="3" borderId="19" xfId="0" applyNumberFormat="1" applyFont="1" applyFill="1" applyBorder="1" applyAlignment="1">
      <alignment horizontal="right" vertical="center"/>
    </xf>
    <xf numFmtId="17" fontId="13" fillId="11" borderId="23" xfId="0" applyNumberFormat="1" applyFont="1" applyFill="1" applyBorder="1" applyAlignment="1">
      <alignment horizontal="center" vertical="center" wrapText="1"/>
    </xf>
    <xf numFmtId="17" fontId="13" fillId="10" borderId="13" xfId="0" applyNumberFormat="1" applyFont="1" applyFill="1" applyBorder="1" applyAlignment="1">
      <alignment horizontal="center" vertical="center" wrapText="1"/>
    </xf>
    <xf numFmtId="17" fontId="13" fillId="10" borderId="12" xfId="0" applyNumberFormat="1" applyFont="1" applyFill="1" applyBorder="1" applyAlignment="1">
      <alignment horizontal="center" vertical="center" wrapText="1"/>
    </xf>
    <xf numFmtId="17" fontId="13" fillId="10" borderId="23" xfId="0" applyNumberFormat="1" applyFont="1" applyFill="1" applyBorder="1" applyAlignment="1">
      <alignment horizontal="center" vertical="center" wrapText="1"/>
    </xf>
    <xf numFmtId="4" fontId="16" fillId="10" borderId="51" xfId="0" applyNumberFormat="1" applyFont="1" applyFill="1" applyBorder="1"/>
    <xf numFmtId="4" fontId="16" fillId="10" borderId="50" xfId="0" applyNumberFormat="1" applyFont="1" applyFill="1" applyBorder="1"/>
    <xf numFmtId="17" fontId="13" fillId="12" borderId="13" xfId="0" applyNumberFormat="1" applyFont="1" applyFill="1" applyBorder="1" applyAlignment="1">
      <alignment horizontal="center" vertical="center" wrapText="1"/>
    </xf>
    <xf numFmtId="17" fontId="13" fillId="12" borderId="12" xfId="0" applyNumberFormat="1" applyFont="1" applyFill="1" applyBorder="1" applyAlignment="1">
      <alignment horizontal="center" vertical="center" wrapText="1"/>
    </xf>
    <xf numFmtId="17" fontId="13" fillId="12" borderId="23" xfId="0" applyNumberFormat="1" applyFont="1" applyFill="1" applyBorder="1" applyAlignment="1">
      <alignment horizontal="center" vertical="center" wrapText="1"/>
    </xf>
    <xf numFmtId="4" fontId="8" fillId="11" borderId="24" xfId="0" applyNumberFormat="1" applyFont="1" applyFill="1" applyBorder="1"/>
    <xf numFmtId="0" fontId="16" fillId="11" borderId="15" xfId="0" applyFont="1" applyFill="1" applyBorder="1"/>
    <xf numFmtId="0" fontId="16" fillId="11" borderId="16" xfId="0" applyFont="1" applyFill="1" applyBorder="1"/>
    <xf numFmtId="0" fontId="16" fillId="11" borderId="25" xfId="0" applyFont="1" applyFill="1" applyBorder="1"/>
    <xf numFmtId="4" fontId="16" fillId="11" borderId="27" xfId="0" applyNumberFormat="1" applyFont="1" applyFill="1" applyBorder="1"/>
    <xf numFmtId="0" fontId="16" fillId="11" borderId="27" xfId="0" applyFont="1" applyFill="1" applyBorder="1"/>
    <xf numFmtId="0" fontId="16" fillId="11" borderId="28" xfId="0" applyFont="1" applyFill="1" applyBorder="1"/>
    <xf numFmtId="4" fontId="13" fillId="6" borderId="19" xfId="0" applyNumberFormat="1" applyFont="1" applyFill="1" applyBorder="1" applyAlignment="1">
      <alignment horizontal="right" vertical="center"/>
    </xf>
    <xf numFmtId="4" fontId="16" fillId="11" borderId="50" xfId="0" applyNumberFormat="1" applyFont="1" applyFill="1" applyBorder="1"/>
    <xf numFmtId="4" fontId="17" fillId="11" borderId="3" xfId="0" applyNumberFormat="1" applyFont="1" applyFill="1" applyBorder="1" applyAlignment="1">
      <alignment horizontal="right" vertical="center"/>
    </xf>
    <xf numFmtId="4" fontId="17" fillId="11" borderId="6" xfId="0" applyNumberFormat="1" applyFont="1" applyFill="1" applyBorder="1" applyAlignment="1">
      <alignment horizontal="right" vertical="center"/>
    </xf>
    <xf numFmtId="4" fontId="8" fillId="10" borderId="2" xfId="0" applyNumberFormat="1" applyFont="1" applyFill="1" applyBorder="1"/>
    <xf numFmtId="4" fontId="17" fillId="10" borderId="29" xfId="0" applyNumberFormat="1" applyFont="1" applyFill="1" applyBorder="1" applyAlignment="1">
      <alignment horizontal="right" vertical="center"/>
    </xf>
    <xf numFmtId="4" fontId="17" fillId="10" borderId="30" xfId="0" applyNumberFormat="1" applyFont="1" applyFill="1" applyBorder="1" applyAlignment="1">
      <alignment horizontal="right" vertical="center"/>
    </xf>
    <xf numFmtId="4" fontId="17" fillId="12" borderId="3" xfId="0" applyNumberFormat="1" applyFont="1" applyFill="1" applyBorder="1" applyAlignment="1">
      <alignment horizontal="right" vertical="center"/>
    </xf>
    <xf numFmtId="4" fontId="17" fillId="12" borderId="6" xfId="0" applyNumberFormat="1" applyFont="1" applyFill="1" applyBorder="1" applyAlignment="1">
      <alignment horizontal="right" vertical="center"/>
    </xf>
    <xf numFmtId="4" fontId="8" fillId="12" borderId="2" xfId="0" applyNumberFormat="1" applyFont="1" applyFill="1" applyBorder="1"/>
    <xf numFmtId="4" fontId="17" fillId="12" borderId="29" xfId="0" applyNumberFormat="1" applyFont="1" applyFill="1" applyBorder="1" applyAlignment="1">
      <alignment horizontal="right" vertical="center"/>
    </xf>
    <xf numFmtId="4" fontId="17" fillId="12" borderId="30" xfId="0" applyNumberFormat="1" applyFont="1" applyFill="1" applyBorder="1" applyAlignment="1">
      <alignment horizontal="right" vertical="center"/>
    </xf>
    <xf numFmtId="4" fontId="8" fillId="10" borderId="24" xfId="0" applyNumberFormat="1" applyFont="1" applyFill="1" applyBorder="1"/>
    <xf numFmtId="4" fontId="16" fillId="11" borderId="52" xfId="0" applyNumberFormat="1" applyFont="1" applyFill="1" applyBorder="1"/>
    <xf numFmtId="4" fontId="8" fillId="12" borderId="24" xfId="0" applyNumberFormat="1" applyFont="1" applyFill="1" applyBorder="1"/>
    <xf numFmtId="0" fontId="11" fillId="0" borderId="7" xfId="0" applyFont="1" applyBorder="1" applyAlignment="1">
      <alignment horizontal="center" wrapText="1"/>
    </xf>
    <xf numFmtId="4" fontId="8" fillId="0" borderId="55" xfId="0" applyNumberFormat="1" applyFont="1" applyBorder="1" applyAlignment="1">
      <alignment vertical="center"/>
    </xf>
    <xf numFmtId="4" fontId="13" fillId="6" borderId="55" xfId="0" applyNumberFormat="1" applyFont="1" applyFill="1" applyBorder="1" applyAlignment="1">
      <alignment vertical="center"/>
    </xf>
    <xf numFmtId="4" fontId="13" fillId="6" borderId="60" xfId="0" applyNumberFormat="1" applyFont="1" applyFill="1" applyBorder="1" applyAlignment="1">
      <alignment vertical="center"/>
    </xf>
    <xf numFmtId="0" fontId="13" fillId="6" borderId="56" xfId="0" applyFont="1" applyFill="1" applyBorder="1" applyAlignment="1">
      <alignment vertical="center"/>
    </xf>
    <xf numFmtId="0" fontId="13" fillId="6" borderId="57" xfId="0" applyFont="1" applyFill="1" applyBorder="1" applyAlignment="1">
      <alignment vertical="center"/>
    </xf>
    <xf numFmtId="0" fontId="10" fillId="3" borderId="43" xfId="0" applyFont="1" applyFill="1" applyBorder="1" applyAlignment="1">
      <alignment horizontal="center" vertical="center"/>
    </xf>
    <xf numFmtId="0" fontId="11" fillId="0" borderId="68" xfId="0" applyFont="1" applyBorder="1" applyAlignment="1">
      <alignment horizontal="center"/>
    </xf>
    <xf numFmtId="0" fontId="11" fillId="0" borderId="63" xfId="0" applyFont="1" applyBorder="1" applyAlignment="1">
      <alignment horizontal="center"/>
    </xf>
    <xf numFmtId="0" fontId="11" fillId="0" borderId="64" xfId="0" applyFont="1" applyBorder="1" applyAlignment="1">
      <alignment horizontal="center"/>
    </xf>
    <xf numFmtId="0" fontId="11" fillId="0" borderId="65" xfId="0" applyFont="1" applyBorder="1" applyAlignment="1">
      <alignment horizontal="center"/>
    </xf>
    <xf numFmtId="17" fontId="27" fillId="11" borderId="2" xfId="1" applyNumberFormat="1" applyFont="1" applyFill="1" applyBorder="1" applyAlignment="1">
      <alignment horizontal="center" vertical="center"/>
    </xf>
    <xf numFmtId="17" fontId="27" fillId="15" borderId="2" xfId="1" applyNumberFormat="1" applyFont="1" applyFill="1" applyBorder="1" applyAlignment="1">
      <alignment horizontal="center" vertical="center"/>
    </xf>
    <xf numFmtId="4" fontId="14" fillId="0" borderId="0" xfId="1" applyNumberFormat="1" applyFont="1" applyAlignment="1">
      <alignment vertical="center"/>
    </xf>
    <xf numFmtId="164" fontId="3" fillId="15" borderId="12" xfId="2" applyFont="1" applyFill="1" applyBorder="1" applyAlignment="1">
      <alignment horizontal="right" vertical="center"/>
    </xf>
    <xf numFmtId="164" fontId="4" fillId="0" borderId="23" xfId="2" applyFont="1" applyBorder="1" applyAlignment="1">
      <alignment vertical="center" wrapText="1"/>
    </xf>
    <xf numFmtId="164" fontId="4" fillId="0" borderId="0" xfId="2" applyFont="1" applyAlignment="1">
      <alignment vertical="center"/>
    </xf>
    <xf numFmtId="0" fontId="4" fillId="0" borderId="0" xfId="1" applyFont="1" applyAlignment="1">
      <alignment vertical="center"/>
    </xf>
    <xf numFmtId="165" fontId="4" fillId="0" borderId="0" xfId="1" applyNumberFormat="1" applyFont="1" applyAlignment="1">
      <alignment vertical="center"/>
    </xf>
    <xf numFmtId="0" fontId="15" fillId="0" borderId="0" xfId="1" applyFont="1" applyAlignment="1">
      <alignment vertical="center"/>
    </xf>
    <xf numFmtId="164" fontId="4" fillId="0" borderId="24" xfId="2" applyFont="1" applyBorder="1" applyAlignment="1">
      <alignment vertical="center" wrapText="1"/>
    </xf>
    <xf numFmtId="3" fontId="4" fillId="0" borderId="0" xfId="1" applyNumberFormat="1" applyFont="1" applyAlignment="1">
      <alignment vertical="center"/>
    </xf>
    <xf numFmtId="164" fontId="4" fillId="0" borderId="25" xfId="2" applyFont="1" applyBorder="1" applyAlignment="1">
      <alignment vertical="center" wrapText="1"/>
    </xf>
    <xf numFmtId="4" fontId="4" fillId="0" borderId="0" xfId="1" applyNumberFormat="1" applyFont="1" applyAlignment="1">
      <alignment vertical="center"/>
    </xf>
    <xf numFmtId="10" fontId="4" fillId="0" borderId="0" xfId="1" applyNumberFormat="1" applyFont="1" applyAlignment="1">
      <alignment vertical="center"/>
    </xf>
    <xf numFmtId="0" fontId="4" fillId="0" borderId="0" xfId="1" applyFont="1" applyAlignment="1">
      <alignment vertical="center" wrapText="1"/>
    </xf>
    <xf numFmtId="164" fontId="4" fillId="11" borderId="2" xfId="2" applyFont="1" applyFill="1" applyBorder="1" applyAlignment="1">
      <alignment vertical="center"/>
    </xf>
    <xf numFmtId="0" fontId="3" fillId="0" borderId="0" xfId="1" applyFont="1" applyAlignment="1">
      <alignment vertical="center"/>
    </xf>
    <xf numFmtId="164" fontId="3" fillId="0" borderId="0" xfId="1" applyNumberFormat="1" applyFont="1" applyAlignment="1">
      <alignment vertical="center"/>
    </xf>
    <xf numFmtId="166" fontId="3" fillId="0" borderId="0" xfId="1" applyNumberFormat="1" applyFont="1" applyAlignment="1">
      <alignment vertical="center"/>
    </xf>
    <xf numFmtId="164" fontId="3" fillId="0" borderId="2" xfId="1" applyNumberFormat="1" applyFont="1" applyBorder="1" applyAlignment="1">
      <alignment vertical="center"/>
    </xf>
    <xf numFmtId="17" fontId="27" fillId="2" borderId="2" xfId="1" applyNumberFormat="1" applyFont="1" applyFill="1" applyBorder="1" applyAlignment="1">
      <alignment horizontal="center" vertical="center"/>
    </xf>
    <xf numFmtId="164" fontId="4" fillId="2" borderId="2" xfId="2" applyFont="1" applyFill="1" applyBorder="1" applyAlignment="1">
      <alignment vertical="center"/>
    </xf>
    <xf numFmtId="164" fontId="4" fillId="0" borderId="0" xfId="1" applyNumberFormat="1" applyFont="1" applyAlignment="1">
      <alignment vertical="center"/>
    </xf>
    <xf numFmtId="0" fontId="4" fillId="7" borderId="0" xfId="1" applyFont="1" applyFill="1" applyAlignment="1">
      <alignment vertical="center"/>
    </xf>
    <xf numFmtId="0" fontId="4" fillId="8" borderId="0" xfId="1" applyFont="1" applyFill="1" applyAlignment="1">
      <alignment vertical="center"/>
    </xf>
    <xf numFmtId="166" fontId="4" fillId="0" borderId="0" xfId="1" applyNumberFormat="1" applyFont="1" applyAlignment="1">
      <alignment vertical="center"/>
    </xf>
    <xf numFmtId="0" fontId="4" fillId="0" borderId="2" xfId="1" applyFont="1" applyBorder="1" applyAlignment="1">
      <alignment vertical="center"/>
    </xf>
    <xf numFmtId="0" fontId="3" fillId="16" borderId="2" xfId="1" applyFont="1" applyFill="1" applyBorder="1" applyAlignment="1">
      <alignment vertical="center"/>
    </xf>
    <xf numFmtId="164" fontId="4" fillId="0" borderId="2" xfId="2" applyFont="1" applyBorder="1" applyAlignment="1">
      <alignment vertical="center"/>
    </xf>
    <xf numFmtId="164" fontId="4" fillId="0" borderId="2" xfId="2" applyFont="1" applyFill="1" applyBorder="1" applyAlignment="1">
      <alignment vertical="center"/>
    </xf>
    <xf numFmtId="164" fontId="4" fillId="0" borderId="2" xfId="1" applyNumberFormat="1" applyFont="1" applyBorder="1" applyAlignment="1">
      <alignment vertical="center"/>
    </xf>
    <xf numFmtId="17" fontId="4" fillId="2" borderId="2" xfId="1" applyNumberFormat="1" applyFont="1" applyFill="1" applyBorder="1" applyAlignment="1">
      <alignment horizontal="right" vertical="center"/>
    </xf>
    <xf numFmtId="17" fontId="4" fillId="6" borderId="2" xfId="1" applyNumberFormat="1" applyFont="1" applyFill="1" applyBorder="1" applyAlignment="1">
      <alignment horizontal="right" vertical="center"/>
    </xf>
    <xf numFmtId="164" fontId="4" fillId="6" borderId="2" xfId="2" applyFont="1" applyFill="1" applyBorder="1" applyAlignment="1">
      <alignment vertical="center"/>
    </xf>
    <xf numFmtId="0" fontId="20" fillId="0" borderId="0" xfId="0" applyFont="1" applyAlignment="1">
      <alignment vertical="center"/>
    </xf>
    <xf numFmtId="9" fontId="20" fillId="0" borderId="0" xfId="0" applyNumberFormat="1" applyFont="1" applyAlignment="1">
      <alignment vertical="center"/>
    </xf>
    <xf numFmtId="0" fontId="4" fillId="0" borderId="0" xfId="0" applyFont="1" applyAlignment="1">
      <alignment vertical="center"/>
    </xf>
    <xf numFmtId="0" fontId="0" fillId="0" borderId="0" xfId="0" applyAlignment="1">
      <alignment vertical="center"/>
    </xf>
    <xf numFmtId="16" fontId="27" fillId="11" borderId="2" xfId="1" applyNumberFormat="1" applyFont="1" applyFill="1" applyBorder="1" applyAlignment="1">
      <alignment horizontal="center" vertical="center"/>
    </xf>
    <xf numFmtId="0" fontId="1" fillId="0" borderId="1" xfId="0" applyFont="1" applyBorder="1"/>
    <xf numFmtId="0" fontId="29" fillId="0" borderId="0" xfId="0" applyFont="1" applyAlignment="1">
      <alignment vertical="center"/>
    </xf>
    <xf numFmtId="0" fontId="32" fillId="0" borderId="0" xfId="0" applyFont="1" applyAlignment="1">
      <alignment vertical="center"/>
    </xf>
    <xf numFmtId="0" fontId="8" fillId="0" borderId="1" xfId="0" applyFont="1" applyBorder="1"/>
    <xf numFmtId="0" fontId="31" fillId="0" borderId="1" xfId="0" applyFont="1" applyBorder="1" applyAlignment="1">
      <alignment vertical="center"/>
    </xf>
    <xf numFmtId="0" fontId="29" fillId="0" borderId="0" xfId="0" applyFont="1" applyAlignment="1">
      <alignment horizontal="center" vertical="center"/>
    </xf>
    <xf numFmtId="0" fontId="29" fillId="0" borderId="1" xfId="0" applyFont="1" applyBorder="1" applyAlignment="1">
      <alignment horizontal="center" vertical="center"/>
    </xf>
    <xf numFmtId="0" fontId="9" fillId="4" borderId="45" xfId="0" applyFont="1" applyFill="1" applyBorder="1" applyAlignment="1">
      <alignment vertical="center"/>
    </xf>
    <xf numFmtId="0" fontId="9" fillId="4" borderId="38" xfId="0" applyFont="1" applyFill="1" applyBorder="1" applyAlignment="1">
      <alignment vertical="center"/>
    </xf>
    <xf numFmtId="0" fontId="9" fillId="4" borderId="39" xfId="0" applyFont="1" applyFill="1" applyBorder="1" applyAlignment="1">
      <alignment horizontal="center" vertical="center"/>
    </xf>
    <xf numFmtId="0" fontId="9" fillId="4" borderId="39" xfId="0" applyFont="1" applyFill="1" applyBorder="1" applyAlignment="1">
      <alignment vertical="center"/>
    </xf>
    <xf numFmtId="4" fontId="9" fillId="4" borderId="9" xfId="0" applyNumberFormat="1" applyFont="1" applyFill="1" applyBorder="1" applyAlignment="1">
      <alignment vertical="center"/>
    </xf>
    <xf numFmtId="4" fontId="9" fillId="4" borderId="8" xfId="0" applyNumberFormat="1" applyFont="1" applyFill="1" applyBorder="1" applyAlignment="1">
      <alignment vertical="center"/>
    </xf>
    <xf numFmtId="4" fontId="9" fillId="4" borderId="7" xfId="0" applyNumberFormat="1" applyFont="1" applyFill="1" applyBorder="1" applyAlignment="1">
      <alignment vertical="center"/>
    </xf>
    <xf numFmtId="0" fontId="34" fillId="0" borderId="44" xfId="0" applyFont="1" applyBorder="1" applyAlignment="1">
      <alignment horizontal="left" vertical="center" wrapText="1"/>
    </xf>
    <xf numFmtId="0" fontId="35" fillId="0" borderId="73" xfId="0" applyFont="1" applyBorder="1" applyAlignment="1">
      <alignment horizontal="center" vertical="center"/>
    </xf>
    <xf numFmtId="4" fontId="35" fillId="15" borderId="53" xfId="0" applyNumberFormat="1" applyFont="1" applyFill="1" applyBorder="1" applyAlignment="1">
      <alignment horizontal="center" vertical="center"/>
    </xf>
    <xf numFmtId="4" fontId="35" fillId="15" borderId="2" xfId="0" applyNumberFormat="1" applyFont="1" applyFill="1" applyBorder="1" applyAlignment="1">
      <alignment horizontal="right" vertical="center"/>
    </xf>
    <xf numFmtId="4" fontId="35" fillId="0" borderId="2" xfId="0" applyNumberFormat="1" applyFont="1" applyBorder="1" applyAlignment="1">
      <alignment horizontal="right" vertical="center"/>
    </xf>
    <xf numFmtId="4" fontId="36" fillId="0" borderId="24" xfId="0" applyNumberFormat="1" applyFont="1" applyBorder="1" applyAlignment="1">
      <alignment horizontal="right" vertical="center"/>
    </xf>
    <xf numFmtId="4" fontId="35" fillId="15" borderId="2" xfId="0" applyNumberFormat="1" applyFont="1" applyFill="1" applyBorder="1" applyAlignment="1">
      <alignment horizontal="center" vertical="center"/>
    </xf>
    <xf numFmtId="4" fontId="36" fillId="0" borderId="14" xfId="0" applyNumberFormat="1" applyFont="1" applyBorder="1" applyAlignment="1">
      <alignment horizontal="right" vertical="center"/>
    </xf>
    <xf numFmtId="4" fontId="36" fillId="0" borderId="2" xfId="0" applyNumberFormat="1" applyFont="1" applyBorder="1" applyAlignment="1">
      <alignment horizontal="right" vertical="center"/>
    </xf>
    <xf numFmtId="0" fontId="35" fillId="0" borderId="0" xfId="0" applyFont="1" applyAlignment="1">
      <alignment vertical="center"/>
    </xf>
    <xf numFmtId="0" fontId="36" fillId="14" borderId="45" xfId="0" applyFont="1" applyFill="1" applyBorder="1" applyAlignment="1">
      <alignment vertical="center"/>
    </xf>
    <xf numFmtId="0" fontId="36" fillId="14" borderId="38" xfId="0" applyFont="1" applyFill="1" applyBorder="1" applyAlignment="1">
      <alignment vertical="center"/>
    </xf>
    <xf numFmtId="0" fontId="36" fillId="14" borderId="39" xfId="0" applyFont="1" applyFill="1" applyBorder="1" applyAlignment="1">
      <alignment horizontal="center" vertical="center"/>
    </xf>
    <xf numFmtId="0" fontId="36" fillId="14" borderId="39" xfId="0" applyFont="1" applyFill="1" applyBorder="1" applyAlignment="1">
      <alignment vertical="center"/>
    </xf>
    <xf numFmtId="4" fontId="36" fillId="14" borderId="9" xfId="0" applyNumberFormat="1" applyFont="1" applyFill="1" applyBorder="1" applyAlignment="1">
      <alignment vertical="center"/>
    </xf>
    <xf numFmtId="4" fontId="36" fillId="14" borderId="8" xfId="0" applyNumberFormat="1" applyFont="1" applyFill="1" applyBorder="1" applyAlignment="1">
      <alignment vertical="center"/>
    </xf>
    <xf numFmtId="4" fontId="36" fillId="14" borderId="7" xfId="0" applyNumberFormat="1" applyFont="1" applyFill="1" applyBorder="1" applyAlignment="1">
      <alignment vertical="center"/>
    </xf>
    <xf numFmtId="0" fontId="35" fillId="0" borderId="43" xfId="0" applyFont="1" applyBorder="1" applyAlignment="1">
      <alignment vertical="center"/>
    </xf>
    <xf numFmtId="0" fontId="35" fillId="0" borderId="36" xfId="0" applyFont="1" applyBorder="1" applyAlignment="1">
      <alignment vertical="center" wrapText="1"/>
    </xf>
    <xf numFmtId="0" fontId="35" fillId="0" borderId="35" xfId="0" applyFont="1" applyBorder="1" applyAlignment="1">
      <alignment horizontal="center" vertical="center" wrapText="1"/>
    </xf>
    <xf numFmtId="0" fontId="35" fillId="0" borderId="35" xfId="0" applyFont="1" applyBorder="1" applyAlignment="1">
      <alignment vertical="center" wrapText="1"/>
    </xf>
    <xf numFmtId="0" fontId="35" fillId="0" borderId="37" xfId="0" applyFont="1" applyBorder="1" applyAlignment="1">
      <alignment vertical="center" wrapText="1"/>
    </xf>
    <xf numFmtId="0" fontId="35" fillId="0" borderId="44" xfId="0" applyFont="1" applyBorder="1" applyAlignment="1">
      <alignment horizontal="center" vertical="center"/>
    </xf>
    <xf numFmtId="0" fontId="35" fillId="0" borderId="46" xfId="0" applyFont="1" applyBorder="1" applyAlignment="1">
      <alignment horizontal="left" vertical="center"/>
    </xf>
    <xf numFmtId="0" fontId="35" fillId="0" borderId="17" xfId="0" applyFont="1" applyBorder="1" applyAlignment="1">
      <alignment vertical="center"/>
    </xf>
    <xf numFmtId="0" fontId="35" fillId="0" borderId="40" xfId="0" applyFont="1" applyBorder="1" applyAlignment="1">
      <alignment horizontal="center" vertical="center" wrapText="1"/>
    </xf>
    <xf numFmtId="0" fontId="35" fillId="0" borderId="40" xfId="0" applyFont="1" applyBorder="1" applyAlignment="1">
      <alignment vertical="center" wrapText="1"/>
    </xf>
    <xf numFmtId="0" fontId="35" fillId="0" borderId="41" xfId="0" applyFont="1" applyBorder="1" applyAlignment="1">
      <alignment vertical="center" wrapText="1"/>
    </xf>
    <xf numFmtId="0" fontId="34" fillId="0" borderId="47" xfId="0" applyFont="1" applyBorder="1" applyAlignment="1">
      <alignment horizontal="left" vertical="center" wrapText="1"/>
    </xf>
    <xf numFmtId="0" fontId="35" fillId="0" borderId="47" xfId="0" applyFont="1" applyBorder="1" applyAlignment="1">
      <alignment horizontal="left" vertical="center" wrapText="1"/>
    </xf>
    <xf numFmtId="4" fontId="36" fillId="14" borderId="42" xfId="0" applyNumberFormat="1" applyFont="1" applyFill="1" applyBorder="1" applyAlignment="1">
      <alignment vertical="center"/>
    </xf>
    <xf numFmtId="4" fontId="36" fillId="14" borderId="0" xfId="0" applyNumberFormat="1" applyFont="1" applyFill="1" applyAlignment="1">
      <alignment vertical="center"/>
    </xf>
    <xf numFmtId="4" fontId="36" fillId="14" borderId="10" xfId="0" applyNumberFormat="1" applyFont="1" applyFill="1" applyBorder="1" applyAlignment="1">
      <alignment vertical="center"/>
    </xf>
    <xf numFmtId="0" fontId="35" fillId="0" borderId="12" xfId="0" applyFont="1" applyBorder="1" applyAlignment="1">
      <alignment vertical="center" wrapText="1"/>
    </xf>
    <xf numFmtId="0" fontId="35" fillId="0" borderId="13" xfId="0" applyFont="1" applyBorder="1" applyAlignment="1">
      <alignment vertical="center" wrapText="1"/>
    </xf>
    <xf numFmtId="0" fontId="35" fillId="0" borderId="23" xfId="0" applyFont="1" applyBorder="1" applyAlignment="1">
      <alignment vertical="center" wrapText="1"/>
    </xf>
    <xf numFmtId="4" fontId="36" fillId="14" borderId="15" xfId="0" applyNumberFormat="1" applyFont="1" applyFill="1" applyBorder="1" applyAlignment="1">
      <alignment vertical="center"/>
    </xf>
    <xf numFmtId="4" fontId="36" fillId="14" borderId="16" xfId="0" applyNumberFormat="1" applyFont="1" applyFill="1" applyBorder="1" applyAlignment="1">
      <alignment vertical="center"/>
    </xf>
    <xf numFmtId="4" fontId="36" fillId="14" borderId="25" xfId="0" applyNumberFormat="1" applyFont="1" applyFill="1" applyBorder="1" applyAlignment="1">
      <alignment vertical="center"/>
    </xf>
    <xf numFmtId="0" fontId="35" fillId="0" borderId="48" xfId="0" applyFont="1" applyBorder="1" applyAlignment="1">
      <alignment vertical="center" wrapText="1"/>
    </xf>
    <xf numFmtId="0" fontId="38" fillId="0" borderId="0" xfId="0" applyFont="1" applyAlignment="1">
      <alignment vertical="center"/>
    </xf>
    <xf numFmtId="0" fontId="39" fillId="3" borderId="68" xfId="0" applyFont="1" applyFill="1" applyBorder="1" applyAlignment="1">
      <alignment horizontal="center" vertical="center"/>
    </xf>
    <xf numFmtId="0" fontId="39" fillId="3" borderId="72" xfId="0" applyFont="1" applyFill="1" applyBorder="1" applyAlignment="1">
      <alignment horizontal="center" vertical="center" wrapText="1"/>
    </xf>
    <xf numFmtId="0" fontId="39" fillId="3" borderId="33" xfId="0" applyFont="1" applyFill="1" applyBorder="1" applyAlignment="1">
      <alignment horizontal="center" vertical="center" wrapText="1"/>
    </xf>
    <xf numFmtId="0" fontId="39" fillId="3" borderId="33" xfId="0" applyFont="1" applyFill="1" applyBorder="1" applyAlignment="1">
      <alignment horizontal="center" vertical="center"/>
    </xf>
    <xf numFmtId="0" fontId="39" fillId="3" borderId="71" xfId="0" applyFont="1" applyFill="1" applyBorder="1" applyAlignment="1">
      <alignment horizontal="center" vertical="center" wrapText="1"/>
    </xf>
    <xf numFmtId="0" fontId="37" fillId="0" borderId="47" xfId="0" applyFont="1" applyBorder="1" applyAlignment="1">
      <alignment horizontal="left" vertical="center" wrapText="1"/>
    </xf>
    <xf numFmtId="0" fontId="8" fillId="0" borderId="0" xfId="0" applyFont="1" applyAlignment="1">
      <alignment vertical="center" wrapText="1"/>
    </xf>
    <xf numFmtId="0" fontId="24" fillId="0" borderId="0" xfId="0" applyFont="1" applyAlignment="1">
      <alignment vertical="center" wrapText="1"/>
    </xf>
    <xf numFmtId="0" fontId="8" fillId="0" borderId="74" xfId="0" applyFont="1" applyBorder="1" applyAlignment="1">
      <alignment vertical="center" wrapText="1"/>
    </xf>
    <xf numFmtId="0" fontId="8" fillId="12" borderId="76" xfId="0" applyFont="1" applyFill="1" applyBorder="1" applyAlignment="1">
      <alignment vertical="center" wrapText="1"/>
    </xf>
    <xf numFmtId="0" fontId="8" fillId="12" borderId="75" xfId="0" applyFont="1" applyFill="1" applyBorder="1" applyAlignment="1">
      <alignment vertical="center" wrapText="1"/>
    </xf>
    <xf numFmtId="0" fontId="42" fillId="0" borderId="0" xfId="0" applyFont="1" applyAlignment="1">
      <alignment vertical="center"/>
    </xf>
    <xf numFmtId="0" fontId="18" fillId="3" borderId="34" xfId="0" applyFont="1" applyFill="1" applyBorder="1" applyAlignment="1">
      <alignment horizontal="center" vertical="center"/>
    </xf>
    <xf numFmtId="0" fontId="18" fillId="3" borderId="34" xfId="0" applyFont="1" applyFill="1" applyBorder="1" applyAlignment="1">
      <alignment horizontal="center" vertical="center" wrapText="1"/>
    </xf>
    <xf numFmtId="0" fontId="1" fillId="0" borderId="1" xfId="0" applyFont="1" applyBorder="1" applyAlignment="1">
      <alignment vertical="center"/>
    </xf>
    <xf numFmtId="0" fontId="8" fillId="0" borderId="1" xfId="0" applyFont="1" applyBorder="1" applyAlignment="1">
      <alignment vertical="center"/>
    </xf>
    <xf numFmtId="0" fontId="30" fillId="0" borderId="0" xfId="0" applyFont="1" applyAlignment="1">
      <alignment vertical="center"/>
    </xf>
    <xf numFmtId="10" fontId="28" fillId="15" borderId="14" xfId="1" applyNumberFormat="1" applyFont="1" applyFill="1" applyBorder="1" applyAlignment="1">
      <alignment horizontal="center" vertical="center"/>
    </xf>
    <xf numFmtId="0" fontId="28" fillId="15" borderId="14" xfId="1" applyFont="1" applyFill="1" applyBorder="1" applyAlignment="1">
      <alignment horizontal="center" vertical="center"/>
    </xf>
    <xf numFmtId="0" fontId="28" fillId="15" borderId="15" xfId="1" applyFont="1" applyFill="1" applyBorder="1" applyAlignment="1">
      <alignment horizontal="center" vertical="center"/>
    </xf>
    <xf numFmtId="0" fontId="45" fillId="0" borderId="2" xfId="1" applyFont="1" applyBorder="1" applyAlignment="1">
      <alignment vertical="center"/>
    </xf>
    <xf numFmtId="3" fontId="21" fillId="3" borderId="2" xfId="0" applyNumberFormat="1" applyFont="1" applyFill="1" applyBorder="1" applyAlignment="1">
      <alignment horizontal="right" vertical="center"/>
    </xf>
    <xf numFmtId="0" fontId="45" fillId="3" borderId="49" xfId="0" applyFont="1" applyFill="1" applyBorder="1" applyAlignment="1">
      <alignment horizontal="center" vertical="center" wrapText="1"/>
    </xf>
    <xf numFmtId="0" fontId="45" fillId="0" borderId="2" xfId="0" applyFont="1" applyBorder="1" applyAlignment="1">
      <alignment horizontal="center" vertical="center"/>
    </xf>
    <xf numFmtId="0" fontId="22" fillId="3" borderId="49" xfId="0" applyFont="1" applyFill="1" applyBorder="1" applyAlignment="1">
      <alignment vertical="center" wrapText="1"/>
    </xf>
    <xf numFmtId="3" fontId="45" fillId="0" borderId="2" xfId="0" applyNumberFormat="1" applyFont="1" applyBorder="1" applyAlignment="1">
      <alignment horizontal="right" vertical="center"/>
    </xf>
    <xf numFmtId="3" fontId="22" fillId="15" borderId="2" xfId="0" applyNumberFormat="1" applyFont="1" applyFill="1" applyBorder="1" applyAlignment="1">
      <alignment horizontal="right" vertical="center"/>
    </xf>
    <xf numFmtId="3" fontId="22" fillId="0" borderId="2" xfId="0" applyNumberFormat="1" applyFont="1" applyBorder="1" applyAlignment="1">
      <alignment horizontal="right" vertical="center"/>
    </xf>
    <xf numFmtId="3" fontId="22" fillId="0" borderId="2" xfId="0" applyNumberFormat="1" applyFont="1" applyBorder="1" applyAlignment="1">
      <alignment horizontal="right" vertical="center" wrapText="1"/>
    </xf>
    <xf numFmtId="0" fontId="48" fillId="3" borderId="49" xfId="0" applyFont="1" applyFill="1" applyBorder="1" applyAlignment="1">
      <alignment vertical="center" wrapText="1"/>
    </xf>
    <xf numFmtId="3" fontId="46" fillId="3" borderId="2" xfId="0" applyNumberFormat="1" applyFont="1" applyFill="1" applyBorder="1" applyAlignment="1">
      <alignment horizontal="right" vertical="center"/>
    </xf>
    <xf numFmtId="3" fontId="35" fillId="0" borderId="0" xfId="0" applyNumberFormat="1" applyFont="1" applyAlignment="1">
      <alignment vertical="center"/>
    </xf>
    <xf numFmtId="3" fontId="46" fillId="0" borderId="0" xfId="0" applyNumberFormat="1" applyFont="1" applyAlignment="1">
      <alignment horizontal="right" vertical="center"/>
    </xf>
    <xf numFmtId="0" fontId="46" fillId="3" borderId="0" xfId="0" applyFont="1" applyFill="1" applyAlignment="1">
      <alignment vertical="center" wrapText="1"/>
    </xf>
    <xf numFmtId="0" fontId="46" fillId="3" borderId="35" xfId="0" applyFont="1" applyFill="1" applyBorder="1" applyAlignment="1">
      <alignment vertical="center" wrapText="1"/>
    </xf>
    <xf numFmtId="0" fontId="46" fillId="3" borderId="37" xfId="0" applyFont="1" applyFill="1" applyBorder="1" applyAlignment="1">
      <alignment vertical="center" wrapText="1"/>
    </xf>
    <xf numFmtId="0" fontId="35" fillId="0" borderId="0" xfId="0" applyFont="1" applyAlignment="1">
      <alignment horizontal="left" vertical="center"/>
    </xf>
    <xf numFmtId="0" fontId="45" fillId="3" borderId="49" xfId="0" applyFont="1" applyFill="1" applyBorder="1" applyAlignment="1">
      <alignment vertical="center" wrapText="1"/>
    </xf>
    <xf numFmtId="3" fontId="36" fillId="0" borderId="0" xfId="0" applyNumberFormat="1" applyFont="1" applyAlignment="1">
      <alignment vertical="center"/>
    </xf>
    <xf numFmtId="0" fontId="36" fillId="0" borderId="0" xfId="0" applyFont="1" applyAlignment="1">
      <alignment vertical="center"/>
    </xf>
    <xf numFmtId="0" fontId="50" fillId="3" borderId="49" xfId="0" applyFont="1" applyFill="1" applyBorder="1" applyAlignment="1">
      <alignment vertical="center" wrapText="1"/>
    </xf>
    <xf numFmtId="3" fontId="50" fillId="0" borderId="2" xfId="0" applyNumberFormat="1" applyFont="1" applyBorder="1" applyAlignment="1">
      <alignment horizontal="right" vertical="center"/>
    </xf>
    <xf numFmtId="3" fontId="51" fillId="0" borderId="0" xfId="0" applyNumberFormat="1" applyFont="1" applyAlignment="1">
      <alignment vertical="center"/>
    </xf>
    <xf numFmtId="0" fontId="51" fillId="0" borderId="0" xfId="0" applyFont="1" applyAlignment="1">
      <alignment vertical="center"/>
    </xf>
    <xf numFmtId="3" fontId="50" fillId="15" borderId="2" xfId="0" applyNumberFormat="1" applyFont="1" applyFill="1" applyBorder="1" applyAlignment="1">
      <alignment horizontal="right" vertical="center"/>
    </xf>
    <xf numFmtId="0" fontId="54" fillId="0" borderId="0" xfId="0" applyFont="1"/>
    <xf numFmtId="0" fontId="32" fillId="0" borderId="0" xfId="0" applyFont="1"/>
    <xf numFmtId="3" fontId="46" fillId="3" borderId="35" xfId="0" applyNumberFormat="1" applyFont="1" applyFill="1" applyBorder="1" applyAlignment="1">
      <alignment horizontal="right" vertical="center" wrapText="1"/>
    </xf>
    <xf numFmtId="0" fontId="48" fillId="3" borderId="35" xfId="0" applyFont="1" applyFill="1" applyBorder="1" applyAlignment="1">
      <alignment vertical="center" wrapText="1"/>
    </xf>
    <xf numFmtId="0" fontId="26" fillId="3" borderId="49" xfId="0" applyFont="1" applyFill="1" applyBorder="1" applyAlignment="1">
      <alignment vertical="center" wrapText="1"/>
    </xf>
    <xf numFmtId="3" fontId="26" fillId="3" borderId="2" xfId="0" applyNumberFormat="1" applyFont="1" applyFill="1" applyBorder="1" applyAlignment="1">
      <alignment horizontal="right" vertical="center"/>
    </xf>
    <xf numFmtId="3" fontId="52" fillId="3" borderId="49" xfId="0" applyNumberFormat="1" applyFont="1" applyFill="1" applyBorder="1" applyAlignment="1">
      <alignment horizontal="right" vertical="center"/>
    </xf>
    <xf numFmtId="2" fontId="17" fillId="10" borderId="29" xfId="0" applyNumberFormat="1" applyFont="1" applyFill="1" applyBorder="1" applyAlignment="1">
      <alignment horizontal="center" vertical="center" wrapText="1"/>
    </xf>
    <xf numFmtId="2" fontId="17" fillId="10" borderId="30" xfId="0" applyNumberFormat="1" applyFont="1" applyFill="1" applyBorder="1" applyAlignment="1">
      <alignment horizontal="center" vertical="center" wrapText="1"/>
    </xf>
    <xf numFmtId="2" fontId="17" fillId="10" borderId="77" xfId="0" applyNumberFormat="1" applyFont="1" applyFill="1" applyBorder="1" applyAlignment="1">
      <alignment horizontal="center" vertical="center" wrapText="1"/>
    </xf>
    <xf numFmtId="2" fontId="17" fillId="12" borderId="29" xfId="0" applyNumberFormat="1" applyFont="1" applyFill="1" applyBorder="1" applyAlignment="1">
      <alignment horizontal="center" vertical="center" wrapText="1"/>
    </xf>
    <xf numFmtId="2" fontId="17" fillId="12" borderId="30" xfId="0" applyNumberFormat="1" applyFont="1" applyFill="1" applyBorder="1" applyAlignment="1">
      <alignment horizontal="center" vertical="center" wrapText="1"/>
    </xf>
    <xf numFmtId="2" fontId="17" fillId="12" borderId="31" xfId="0" applyNumberFormat="1" applyFont="1" applyFill="1" applyBorder="1" applyAlignment="1">
      <alignment horizontal="center" vertical="center" wrapText="1"/>
    </xf>
    <xf numFmtId="2" fontId="17" fillId="10" borderId="81" xfId="0" applyNumberFormat="1" applyFont="1" applyFill="1" applyBorder="1" applyAlignment="1">
      <alignment horizontal="center" vertical="center" wrapText="1"/>
    </xf>
    <xf numFmtId="2" fontId="17" fillId="11" borderId="29" xfId="0" applyNumberFormat="1" applyFont="1" applyFill="1" applyBorder="1" applyAlignment="1">
      <alignment horizontal="center" vertical="center" wrapText="1"/>
    </xf>
    <xf numFmtId="2" fontId="17" fillId="11" borderId="30" xfId="0" applyNumberFormat="1" applyFont="1" applyFill="1" applyBorder="1" applyAlignment="1">
      <alignment horizontal="center" vertical="center" wrapText="1"/>
    </xf>
    <xf numFmtId="2" fontId="17" fillId="11" borderId="31" xfId="0" applyNumberFormat="1" applyFont="1" applyFill="1" applyBorder="1" applyAlignment="1">
      <alignment horizontal="center" vertical="center" wrapText="1"/>
    </xf>
    <xf numFmtId="2" fontId="17" fillId="10" borderId="31" xfId="0" applyNumberFormat="1" applyFont="1" applyFill="1" applyBorder="1" applyAlignment="1">
      <alignment horizontal="center" vertical="center" wrapText="1"/>
    </xf>
    <xf numFmtId="2" fontId="17" fillId="11" borderId="81" xfId="0" applyNumberFormat="1" applyFont="1" applyFill="1" applyBorder="1" applyAlignment="1">
      <alignment horizontal="center" vertical="center" wrapText="1"/>
    </xf>
    <xf numFmtId="4" fontId="16" fillId="10" borderId="51" xfId="0" applyNumberFormat="1" applyFont="1" applyFill="1" applyBorder="1" applyAlignment="1">
      <alignment horizontal="right" vertical="center" wrapText="1"/>
    </xf>
    <xf numFmtId="4" fontId="16" fillId="10" borderId="50" xfId="0" applyNumberFormat="1" applyFont="1" applyFill="1" applyBorder="1" applyAlignment="1">
      <alignment horizontal="right" vertical="center" wrapText="1"/>
    </xf>
    <xf numFmtId="4" fontId="16" fillId="10" borderId="66" xfId="0" applyNumberFormat="1" applyFont="1" applyFill="1" applyBorder="1" applyAlignment="1">
      <alignment horizontal="right" vertical="center" wrapText="1"/>
    </xf>
    <xf numFmtId="4" fontId="16" fillId="12" borderId="51" xfId="0" applyNumberFormat="1" applyFont="1" applyFill="1" applyBorder="1" applyAlignment="1">
      <alignment horizontal="right" vertical="center" wrapText="1"/>
    </xf>
    <xf numFmtId="4" fontId="16" fillId="12" borderId="50" xfId="0" applyNumberFormat="1" applyFont="1" applyFill="1" applyBorder="1" applyAlignment="1">
      <alignment horizontal="right" vertical="center" wrapText="1"/>
    </xf>
    <xf numFmtId="4" fontId="16" fillId="12" borderId="52" xfId="0" applyNumberFormat="1" applyFont="1" applyFill="1" applyBorder="1" applyAlignment="1">
      <alignment horizontal="right" vertical="center" wrapText="1"/>
    </xf>
    <xf numFmtId="4" fontId="16" fillId="10" borderId="69" xfId="0" applyNumberFormat="1" applyFont="1" applyFill="1" applyBorder="1" applyAlignment="1">
      <alignment horizontal="right" vertical="center" wrapText="1"/>
    </xf>
    <xf numFmtId="4" fontId="16" fillId="11" borderId="51" xfId="0" applyNumberFormat="1" applyFont="1" applyFill="1" applyBorder="1" applyAlignment="1">
      <alignment horizontal="right" vertical="center" wrapText="1"/>
    </xf>
    <xf numFmtId="4" fontId="16" fillId="11" borderId="50" xfId="0" applyNumberFormat="1" applyFont="1" applyFill="1" applyBorder="1" applyAlignment="1">
      <alignment horizontal="right" vertical="center" wrapText="1"/>
    </xf>
    <xf numFmtId="4" fontId="16" fillId="11" borderId="52" xfId="0" applyNumberFormat="1" applyFont="1" applyFill="1" applyBorder="1" applyAlignment="1">
      <alignment horizontal="right" vertical="center" wrapText="1"/>
    </xf>
    <xf numFmtId="4" fontId="16" fillId="10" borderId="52" xfId="0" applyNumberFormat="1" applyFont="1" applyFill="1" applyBorder="1" applyAlignment="1">
      <alignment horizontal="right" vertical="center" wrapText="1"/>
    </xf>
    <xf numFmtId="4" fontId="16" fillId="11" borderId="69" xfId="0" applyNumberFormat="1" applyFont="1" applyFill="1" applyBorder="1" applyAlignment="1">
      <alignment horizontal="right" vertical="center" wrapText="1"/>
    </xf>
    <xf numFmtId="4" fontId="16" fillId="10" borderId="14" xfId="0" applyNumberFormat="1" applyFont="1" applyFill="1" applyBorder="1" applyAlignment="1">
      <alignment horizontal="right" vertical="center" wrapText="1"/>
    </xf>
    <xf numFmtId="4" fontId="16" fillId="10" borderId="2" xfId="0" applyNumberFormat="1" applyFont="1" applyFill="1" applyBorder="1" applyAlignment="1">
      <alignment horizontal="right" vertical="center" wrapText="1"/>
    </xf>
    <xf numFmtId="4" fontId="16" fillId="10" borderId="27" xfId="0" applyNumberFormat="1" applyFont="1" applyFill="1" applyBorder="1" applyAlignment="1">
      <alignment horizontal="right" vertical="center" wrapText="1"/>
    </xf>
    <xf numFmtId="4" fontId="16" fillId="12" borderId="14" xfId="0" applyNumberFormat="1" applyFont="1" applyFill="1" applyBorder="1" applyAlignment="1">
      <alignment horizontal="right" vertical="center" wrapText="1"/>
    </xf>
    <xf numFmtId="4" fontId="16" fillId="12" borderId="2" xfId="0" applyNumberFormat="1" applyFont="1" applyFill="1" applyBorder="1" applyAlignment="1">
      <alignment horizontal="right" vertical="center" wrapText="1"/>
    </xf>
    <xf numFmtId="4" fontId="16" fillId="12" borderId="24" xfId="0" applyNumberFormat="1" applyFont="1" applyFill="1" applyBorder="1" applyAlignment="1">
      <alignment horizontal="right" vertical="center" wrapText="1"/>
    </xf>
    <xf numFmtId="4" fontId="16" fillId="10" borderId="53" xfId="0" applyNumberFormat="1" applyFont="1" applyFill="1" applyBorder="1" applyAlignment="1">
      <alignment horizontal="right" vertical="center" wrapText="1"/>
    </xf>
    <xf numFmtId="4" fontId="16" fillId="11" borderId="14" xfId="0" applyNumberFormat="1" applyFont="1" applyFill="1" applyBorder="1" applyAlignment="1">
      <alignment horizontal="right" vertical="center" wrapText="1"/>
    </xf>
    <xf numFmtId="4" fontId="16" fillId="11" borderId="2" xfId="0" applyNumberFormat="1" applyFont="1" applyFill="1" applyBorder="1" applyAlignment="1">
      <alignment horizontal="right" vertical="center" wrapText="1"/>
    </xf>
    <xf numFmtId="4" fontId="16" fillId="11" borderId="24" xfId="0" applyNumberFormat="1" applyFont="1" applyFill="1" applyBorder="1" applyAlignment="1">
      <alignment horizontal="right" vertical="center" wrapText="1"/>
    </xf>
    <xf numFmtId="4" fontId="16" fillId="10" borderId="24" xfId="0" applyNumberFormat="1" applyFont="1" applyFill="1" applyBorder="1" applyAlignment="1">
      <alignment horizontal="right" vertical="center" wrapText="1"/>
    </xf>
    <xf numFmtId="4" fontId="16" fillId="11" borderId="53" xfId="0" applyNumberFormat="1" applyFont="1" applyFill="1" applyBorder="1" applyAlignment="1">
      <alignment horizontal="right" vertical="center" wrapText="1"/>
    </xf>
    <xf numFmtId="4" fontId="16" fillId="10" borderId="15" xfId="0" applyNumberFormat="1" applyFont="1" applyFill="1" applyBorder="1" applyAlignment="1">
      <alignment horizontal="right" vertical="center" wrapText="1"/>
    </xf>
    <xf numFmtId="4" fontId="16" fillId="10" borderId="16" xfId="0" applyNumberFormat="1" applyFont="1" applyFill="1" applyBorder="1" applyAlignment="1">
      <alignment horizontal="right" vertical="center" wrapText="1"/>
    </xf>
    <xf numFmtId="4" fontId="16" fillId="10" borderId="28" xfId="0" applyNumberFormat="1" applyFont="1" applyFill="1" applyBorder="1" applyAlignment="1">
      <alignment horizontal="right" vertical="center" wrapText="1"/>
    </xf>
    <xf numFmtId="4" fontId="16" fillId="12" borderId="15" xfId="0" applyNumberFormat="1" applyFont="1" applyFill="1" applyBorder="1" applyAlignment="1">
      <alignment horizontal="right" vertical="center" wrapText="1"/>
    </xf>
    <xf numFmtId="4" fontId="16" fillId="12" borderId="16" xfId="0" applyNumberFormat="1" applyFont="1" applyFill="1" applyBorder="1" applyAlignment="1">
      <alignment horizontal="right" vertical="center" wrapText="1"/>
    </xf>
    <xf numFmtId="4" fontId="16" fillId="12" borderId="25" xfId="0" applyNumberFormat="1" applyFont="1" applyFill="1" applyBorder="1" applyAlignment="1">
      <alignment horizontal="right" vertical="center" wrapText="1"/>
    </xf>
    <xf numFmtId="4" fontId="16" fillId="10" borderId="67" xfId="0" applyNumberFormat="1" applyFont="1" applyFill="1" applyBorder="1" applyAlignment="1">
      <alignment horizontal="right" vertical="center" wrapText="1"/>
    </xf>
    <xf numFmtId="4" fontId="16" fillId="11" borderId="78" xfId="0" applyNumberFormat="1" applyFont="1" applyFill="1" applyBorder="1" applyAlignment="1">
      <alignment horizontal="right" vertical="center" wrapText="1"/>
    </xf>
    <xf numFmtId="4" fontId="16" fillId="11" borderId="79" xfId="0" applyNumberFormat="1" applyFont="1" applyFill="1" applyBorder="1" applyAlignment="1">
      <alignment horizontal="right" vertical="center" wrapText="1"/>
    </xf>
    <xf numFmtId="4" fontId="16" fillId="11" borderId="80" xfId="0" applyNumberFormat="1" applyFont="1" applyFill="1" applyBorder="1" applyAlignment="1">
      <alignment horizontal="right" vertical="center" wrapText="1"/>
    </xf>
    <xf numFmtId="4" fontId="16" fillId="10" borderId="25" xfId="0" applyNumberFormat="1" applyFont="1" applyFill="1" applyBorder="1" applyAlignment="1">
      <alignment horizontal="right" vertical="center" wrapText="1"/>
    </xf>
    <xf numFmtId="4" fontId="16" fillId="11" borderId="70" xfId="0" applyNumberFormat="1" applyFont="1" applyFill="1" applyBorder="1" applyAlignment="1">
      <alignment horizontal="right" vertical="center" wrapText="1"/>
    </xf>
    <xf numFmtId="0" fontId="17" fillId="0" borderId="15" xfId="0" applyFont="1" applyBorder="1" applyAlignment="1">
      <alignment horizontal="left" vertical="center" wrapText="1"/>
    </xf>
    <xf numFmtId="4" fontId="17" fillId="0" borderId="16" xfId="0" applyNumberFormat="1" applyFont="1" applyBorder="1" applyAlignment="1">
      <alignment horizontal="center" vertical="center" wrapText="1"/>
    </xf>
    <xf numFmtId="4" fontId="17" fillId="11" borderId="7" xfId="0" applyNumberFormat="1" applyFont="1" applyFill="1" applyBorder="1" applyAlignment="1">
      <alignment horizontal="right" vertical="center" wrapText="1"/>
    </xf>
    <xf numFmtId="4" fontId="17" fillId="11" borderId="9" xfId="0" applyNumberFormat="1" applyFont="1" applyFill="1" applyBorder="1" applyAlignment="1">
      <alignment horizontal="right" vertical="center" wrapText="1"/>
    </xf>
    <xf numFmtId="4" fontId="17" fillId="11" borderId="8" xfId="0" applyNumberFormat="1" applyFont="1" applyFill="1" applyBorder="1" applyAlignment="1">
      <alignment horizontal="right" vertical="center" wrapText="1"/>
    </xf>
    <xf numFmtId="4" fontId="17" fillId="10" borderId="7" xfId="0" applyNumberFormat="1" applyFont="1" applyFill="1" applyBorder="1" applyAlignment="1">
      <alignment horizontal="right" vertical="center" wrapText="1"/>
    </xf>
    <xf numFmtId="4" fontId="17" fillId="10" borderId="9" xfId="0" applyNumberFormat="1" applyFont="1" applyFill="1" applyBorder="1" applyAlignment="1">
      <alignment horizontal="right" vertical="center" wrapText="1"/>
    </xf>
    <xf numFmtId="4" fontId="17" fillId="10" borderId="8" xfId="0" applyNumberFormat="1" applyFont="1" applyFill="1" applyBorder="1" applyAlignment="1">
      <alignment horizontal="right" vertical="center" wrapText="1"/>
    </xf>
    <xf numFmtId="4" fontId="17" fillId="12" borderId="7" xfId="0" applyNumberFormat="1" applyFont="1" applyFill="1" applyBorder="1" applyAlignment="1">
      <alignment horizontal="right" vertical="center" wrapText="1"/>
    </xf>
    <xf numFmtId="4" fontId="17" fillId="12" borderId="9" xfId="0" applyNumberFormat="1" applyFont="1" applyFill="1" applyBorder="1" applyAlignment="1">
      <alignment horizontal="right" vertical="center" wrapText="1"/>
    </xf>
    <xf numFmtId="4" fontId="17" fillId="12" borderId="8" xfId="0" applyNumberFormat="1" applyFont="1" applyFill="1" applyBorder="1" applyAlignment="1">
      <alignment horizontal="right" vertical="center" wrapText="1"/>
    </xf>
    <xf numFmtId="4" fontId="17" fillId="10" borderId="3" xfId="0" applyNumberFormat="1" applyFont="1" applyFill="1" applyBorder="1" applyAlignment="1">
      <alignment horizontal="right" vertical="center" wrapText="1"/>
    </xf>
    <xf numFmtId="4" fontId="17" fillId="10" borderId="6" xfId="0" applyNumberFormat="1" applyFont="1" applyFill="1" applyBorder="1" applyAlignment="1">
      <alignment horizontal="right" vertical="center" wrapText="1"/>
    </xf>
    <xf numFmtId="4" fontId="17" fillId="11" borderId="29" xfId="0" applyNumberFormat="1" applyFont="1" applyFill="1" applyBorder="1" applyAlignment="1">
      <alignment horizontal="right" vertical="center" wrapText="1"/>
    </xf>
    <xf numFmtId="4" fontId="17" fillId="11" borderId="30" xfId="0" applyNumberFormat="1" applyFont="1" applyFill="1" applyBorder="1" applyAlignment="1">
      <alignment horizontal="right" vertical="center" wrapText="1"/>
    </xf>
    <xf numFmtId="4" fontId="17" fillId="11" borderId="31" xfId="0" applyNumberFormat="1" applyFont="1" applyFill="1" applyBorder="1" applyAlignment="1">
      <alignment horizontal="right" vertical="center" wrapText="1"/>
    </xf>
    <xf numFmtId="4" fontId="17" fillId="10" borderId="5" xfId="0" applyNumberFormat="1" applyFont="1" applyFill="1" applyBorder="1" applyAlignment="1">
      <alignment horizontal="right" vertical="center" wrapText="1"/>
    </xf>
    <xf numFmtId="0" fontId="16" fillId="0" borderId="0" xfId="0" applyFont="1" applyAlignment="1">
      <alignment horizontal="left" vertical="center" wrapText="1"/>
    </xf>
    <xf numFmtId="0" fontId="16" fillId="0" borderId="0" xfId="0" applyFont="1" applyAlignment="1">
      <alignment horizontal="center" vertical="center" wrapText="1"/>
    </xf>
    <xf numFmtId="2" fontId="17" fillId="0" borderId="29" xfId="0" applyNumberFormat="1" applyFont="1" applyBorder="1" applyAlignment="1">
      <alignment horizontal="left" vertical="center" wrapText="1"/>
    </xf>
    <xf numFmtId="2" fontId="17" fillId="0" borderId="30" xfId="0" applyNumberFormat="1" applyFont="1" applyBorder="1" applyAlignment="1">
      <alignment horizontal="center" vertical="center" wrapText="1"/>
    </xf>
    <xf numFmtId="2" fontId="17" fillId="0" borderId="77" xfId="0" applyNumberFormat="1" applyFont="1" applyBorder="1" applyAlignment="1">
      <alignment horizontal="center" vertical="center" wrapText="1"/>
    </xf>
    <xf numFmtId="2" fontId="17" fillId="11" borderId="77" xfId="0" applyNumberFormat="1" applyFont="1" applyFill="1" applyBorder="1" applyAlignment="1">
      <alignment horizontal="center" vertical="center" wrapText="1"/>
    </xf>
    <xf numFmtId="2" fontId="16" fillId="0" borderId="0" xfId="0" applyNumberFormat="1" applyFont="1" applyAlignment="1">
      <alignment horizontal="center" vertical="center" wrapText="1"/>
    </xf>
    <xf numFmtId="0" fontId="16" fillId="0" borderId="51" xfId="0" applyFont="1" applyBorder="1" applyAlignment="1">
      <alignment horizontal="left" vertical="center" wrapText="1"/>
    </xf>
    <xf numFmtId="4" fontId="16" fillId="0" borderId="66" xfId="0" applyNumberFormat="1" applyFont="1" applyBorder="1" applyAlignment="1">
      <alignment horizontal="center" vertical="center" wrapText="1"/>
    </xf>
    <xf numFmtId="4" fontId="16" fillId="11" borderId="66" xfId="0" applyNumberFormat="1" applyFont="1" applyFill="1" applyBorder="1" applyAlignment="1">
      <alignment horizontal="right" vertical="center" wrapText="1"/>
    </xf>
    <xf numFmtId="0" fontId="16" fillId="0" borderId="14" xfId="0" applyFont="1" applyBorder="1" applyAlignment="1">
      <alignment horizontal="left" vertical="center" wrapText="1"/>
    </xf>
    <xf numFmtId="4" fontId="16" fillId="0" borderId="27" xfId="0" applyNumberFormat="1" applyFont="1" applyBorder="1" applyAlignment="1">
      <alignment horizontal="center" vertical="center" wrapText="1"/>
    </xf>
    <xf numFmtId="4" fontId="16" fillId="11" borderId="27" xfId="0" applyNumberFormat="1" applyFont="1" applyFill="1" applyBorder="1" applyAlignment="1">
      <alignment horizontal="right" vertical="center" wrapText="1"/>
    </xf>
    <xf numFmtId="4" fontId="16" fillId="0" borderId="0" xfId="0" applyNumberFormat="1" applyFont="1" applyAlignment="1">
      <alignment horizontal="center" vertical="center" wrapText="1"/>
    </xf>
    <xf numFmtId="4" fontId="16" fillId="11" borderId="15" xfId="0" applyNumberFormat="1" applyFont="1" applyFill="1" applyBorder="1" applyAlignment="1">
      <alignment horizontal="right" vertical="center" wrapText="1"/>
    </xf>
    <xf numFmtId="4" fontId="16" fillId="11" borderId="16" xfId="0" applyNumberFormat="1" applyFont="1" applyFill="1" applyBorder="1" applyAlignment="1">
      <alignment horizontal="right" vertical="center" wrapText="1"/>
    </xf>
    <xf numFmtId="4" fontId="16" fillId="11" borderId="28" xfId="0" applyNumberFormat="1" applyFont="1" applyFill="1" applyBorder="1" applyAlignment="1">
      <alignment horizontal="right" vertical="center" wrapText="1"/>
    </xf>
    <xf numFmtId="0" fontId="17" fillId="0" borderId="16" xfId="0" applyFont="1" applyBorder="1" applyAlignment="1">
      <alignment horizontal="center" vertical="center" wrapText="1"/>
    </xf>
    <xf numFmtId="4" fontId="17" fillId="0" borderId="25" xfId="0" applyNumberFormat="1" applyFont="1" applyBorder="1" applyAlignment="1">
      <alignment horizontal="center" vertical="center" wrapText="1"/>
    </xf>
    <xf numFmtId="0" fontId="17" fillId="0" borderId="0" xfId="0" applyFont="1" applyAlignment="1">
      <alignment horizontal="center" vertical="center" wrapText="1"/>
    </xf>
    <xf numFmtId="15" fontId="16" fillId="15" borderId="50" xfId="0" applyNumberFormat="1" applyFont="1" applyFill="1" applyBorder="1" applyAlignment="1">
      <alignment horizontal="center" vertical="center" wrapText="1"/>
    </xf>
    <xf numFmtId="4" fontId="16" fillId="15" borderId="50" xfId="0" applyNumberFormat="1" applyFont="1" applyFill="1" applyBorder="1" applyAlignment="1">
      <alignment horizontal="center" vertical="center" wrapText="1"/>
    </xf>
    <xf numFmtId="0" fontId="16" fillId="15" borderId="2" xfId="0" applyFont="1" applyFill="1" applyBorder="1" applyAlignment="1">
      <alignment horizontal="center" vertical="center" wrapText="1"/>
    </xf>
    <xf numFmtId="15" fontId="16" fillId="15" borderId="2" xfId="0" applyNumberFormat="1" applyFont="1" applyFill="1" applyBorder="1" applyAlignment="1">
      <alignment horizontal="center" vertical="center" wrapText="1"/>
    </xf>
    <xf numFmtId="4" fontId="16" fillId="15" borderId="2" xfId="0" applyNumberFormat="1" applyFont="1" applyFill="1" applyBorder="1" applyAlignment="1">
      <alignment horizontal="center" vertical="center" wrapText="1"/>
    </xf>
    <xf numFmtId="0" fontId="55" fillId="0" borderId="82" xfId="0" applyFont="1" applyBorder="1" applyAlignment="1">
      <alignment vertical="center" wrapText="1"/>
    </xf>
    <xf numFmtId="0" fontId="8" fillId="0" borderId="83" xfId="0" applyFont="1" applyBorder="1" applyAlignment="1">
      <alignment vertical="center" wrapText="1"/>
    </xf>
    <xf numFmtId="0" fontId="55" fillId="18" borderId="84" xfId="0" applyFont="1" applyFill="1" applyBorder="1" applyAlignment="1">
      <alignment vertical="center" wrapText="1"/>
    </xf>
    <xf numFmtId="0" fontId="55" fillId="18" borderId="83" xfId="0" applyFont="1" applyFill="1" applyBorder="1" applyAlignment="1">
      <alignment vertical="center" wrapText="1"/>
    </xf>
    <xf numFmtId="0" fontId="56" fillId="0" borderId="82" xfId="0" applyFont="1" applyBorder="1" applyAlignment="1">
      <alignment vertical="center" wrapText="1"/>
    </xf>
    <xf numFmtId="0" fontId="55" fillId="0" borderId="83" xfId="0" applyFont="1" applyBorder="1" applyAlignment="1">
      <alignment vertical="center" wrapText="1"/>
    </xf>
    <xf numFmtId="0" fontId="13" fillId="6" borderId="58" xfId="0" applyFont="1" applyFill="1" applyBorder="1" applyAlignment="1">
      <alignment horizontal="center" vertical="center"/>
    </xf>
    <xf numFmtId="0" fontId="17" fillId="0" borderId="0" xfId="0" applyFont="1" applyAlignment="1">
      <alignment horizontal="center" vertical="center"/>
    </xf>
    <xf numFmtId="0" fontId="16" fillId="0" borderId="0" xfId="0" applyFont="1" applyAlignment="1">
      <alignment horizontal="center" vertical="center"/>
    </xf>
    <xf numFmtId="0" fontId="16" fillId="0" borderId="0" xfId="0" applyFont="1" applyAlignment="1">
      <alignment vertical="center"/>
    </xf>
    <xf numFmtId="4" fontId="8" fillId="0" borderId="88" xfId="0" applyNumberFormat="1" applyFont="1" applyBorder="1" applyAlignment="1">
      <alignment vertical="center"/>
    </xf>
    <xf numFmtId="0" fontId="18" fillId="4" borderId="89" xfId="0" applyFont="1" applyFill="1" applyBorder="1" applyAlignment="1">
      <alignment horizontal="center" vertical="center"/>
    </xf>
    <xf numFmtId="0" fontId="18" fillId="4" borderId="91" xfId="0" applyFont="1" applyFill="1" applyBorder="1" applyAlignment="1">
      <alignment horizontal="center" vertical="center"/>
    </xf>
    <xf numFmtId="0" fontId="18" fillId="4" borderId="92" xfId="0" applyFont="1" applyFill="1" applyBorder="1" applyAlignment="1">
      <alignment horizontal="center" vertical="center" wrapText="1"/>
    </xf>
    <xf numFmtId="0" fontId="8" fillId="0" borderId="1" xfId="0" applyFont="1" applyBorder="1" applyAlignment="1">
      <alignment horizontal="center"/>
    </xf>
    <xf numFmtId="0" fontId="8" fillId="15" borderId="87" xfId="0" applyFont="1" applyFill="1" applyBorder="1" applyAlignment="1">
      <alignment horizontal="center" vertical="center"/>
    </xf>
    <xf numFmtId="0" fontId="8" fillId="15" borderId="20" xfId="0" applyFont="1" applyFill="1" applyBorder="1" applyAlignment="1">
      <alignment horizontal="center" vertical="center"/>
    </xf>
    <xf numFmtId="0" fontId="13" fillId="6" borderId="21" xfId="0" applyFont="1" applyFill="1" applyBorder="1" applyAlignment="1">
      <alignment horizontal="center" vertical="center"/>
    </xf>
    <xf numFmtId="0" fontId="8" fillId="0" borderId="0" xfId="0" applyFont="1" applyAlignment="1">
      <alignment horizontal="right"/>
    </xf>
    <xf numFmtId="0" fontId="8" fillId="0" borderId="0" xfId="0" applyFont="1" applyAlignment="1">
      <alignment horizontal="right" vertical="center"/>
    </xf>
    <xf numFmtId="4" fontId="8" fillId="0" borderId="88" xfId="0" applyNumberFormat="1" applyFont="1" applyBorder="1" applyAlignment="1">
      <alignment horizontal="right" vertical="center"/>
    </xf>
    <xf numFmtId="4" fontId="13" fillId="6" borderId="55" xfId="0" applyNumberFormat="1" applyFont="1" applyFill="1" applyBorder="1" applyAlignment="1">
      <alignment horizontal="right" vertical="center"/>
    </xf>
    <xf numFmtId="4" fontId="8" fillId="0" borderId="55" xfId="0" applyNumberFormat="1" applyFont="1" applyBorder="1" applyAlignment="1">
      <alignment horizontal="right" vertical="center"/>
    </xf>
    <xf numFmtId="4" fontId="13" fillId="6" borderId="60" xfId="0" applyNumberFormat="1" applyFont="1" applyFill="1" applyBorder="1" applyAlignment="1">
      <alignment horizontal="right" vertical="center"/>
    </xf>
    <xf numFmtId="0" fontId="0" fillId="0" borderId="0" xfId="0" applyAlignment="1">
      <alignment horizontal="center"/>
    </xf>
    <xf numFmtId="3" fontId="8" fillId="0" borderId="1" xfId="0" applyNumberFormat="1" applyFont="1" applyBorder="1" applyAlignment="1">
      <alignment horizontal="center"/>
    </xf>
    <xf numFmtId="3" fontId="8" fillId="0" borderId="0" xfId="0" applyNumberFormat="1" applyFont="1" applyAlignment="1">
      <alignment horizontal="center" vertical="center"/>
    </xf>
    <xf numFmtId="3" fontId="18" fillId="4" borderId="89" xfId="0" applyNumberFormat="1" applyFont="1" applyFill="1" applyBorder="1" applyAlignment="1">
      <alignment horizontal="center" vertical="center" wrapText="1"/>
    </xf>
    <xf numFmtId="3" fontId="8" fillId="15" borderId="62" xfId="0" applyNumberFormat="1" applyFont="1" applyFill="1" applyBorder="1" applyAlignment="1">
      <alignment horizontal="center" vertical="center"/>
    </xf>
    <xf numFmtId="3" fontId="8" fillId="15" borderId="54" xfId="0" applyNumberFormat="1" applyFont="1" applyFill="1" applyBorder="1" applyAlignment="1">
      <alignment horizontal="center" vertical="center"/>
    </xf>
    <xf numFmtId="3" fontId="13" fillId="6" borderId="56" xfId="0" applyNumberFormat="1" applyFont="1" applyFill="1" applyBorder="1" applyAlignment="1">
      <alignment horizontal="center" vertical="center"/>
    </xf>
    <xf numFmtId="3" fontId="13" fillId="6" borderId="57" xfId="0" applyNumberFormat="1" applyFont="1" applyFill="1" applyBorder="1" applyAlignment="1">
      <alignment horizontal="center" vertical="center"/>
    </xf>
    <xf numFmtId="3" fontId="8" fillId="0" borderId="0" xfId="0" applyNumberFormat="1" applyFont="1" applyAlignment="1">
      <alignment vertical="center"/>
    </xf>
    <xf numFmtId="4" fontId="8" fillId="0" borderId="0" xfId="0" applyNumberFormat="1" applyFont="1" applyAlignment="1">
      <alignment horizontal="right"/>
    </xf>
    <xf numFmtId="4" fontId="8" fillId="0" borderId="0" xfId="0" applyNumberFormat="1" applyFont="1" applyAlignment="1">
      <alignment horizontal="right" vertical="center"/>
    </xf>
    <xf numFmtId="4" fontId="18" fillId="4" borderId="90" xfId="0" applyNumberFormat="1" applyFont="1" applyFill="1" applyBorder="1" applyAlignment="1">
      <alignment horizontal="center" vertical="center" wrapText="1"/>
    </xf>
    <xf numFmtId="4" fontId="8" fillId="15" borderId="34" xfId="0" applyNumberFormat="1" applyFont="1" applyFill="1" applyBorder="1" applyAlignment="1">
      <alignment horizontal="right" vertical="center"/>
    </xf>
    <xf numFmtId="4" fontId="8" fillId="15" borderId="19" xfId="0" applyNumberFormat="1" applyFont="1" applyFill="1" applyBorder="1" applyAlignment="1">
      <alignment horizontal="right" vertical="center"/>
    </xf>
    <xf numFmtId="4" fontId="13" fillId="6" borderId="22" xfId="0" applyNumberFormat="1" applyFont="1" applyFill="1" applyBorder="1" applyAlignment="1">
      <alignment horizontal="right" vertical="center"/>
    </xf>
    <xf numFmtId="4" fontId="13" fillId="6" borderId="59" xfId="0" applyNumberFormat="1" applyFont="1" applyFill="1" applyBorder="1" applyAlignment="1">
      <alignment horizontal="right" vertical="center"/>
    </xf>
    <xf numFmtId="4" fontId="8" fillId="0" borderId="0" xfId="0" applyNumberFormat="1" applyFont="1" applyAlignment="1">
      <alignment vertical="center"/>
    </xf>
    <xf numFmtId="0" fontId="8" fillId="0" borderId="19" xfId="0" applyFont="1" applyBorder="1" applyAlignment="1">
      <alignment horizontal="left" vertical="center"/>
    </xf>
    <xf numFmtId="3" fontId="13" fillId="19" borderId="57" xfId="0" applyNumberFormat="1" applyFont="1" applyFill="1" applyBorder="1" applyAlignment="1">
      <alignment horizontal="center" vertical="center"/>
    </xf>
    <xf numFmtId="4" fontId="13" fillId="19" borderId="59" xfId="0" applyNumberFormat="1" applyFont="1" applyFill="1" applyBorder="1" applyAlignment="1">
      <alignment horizontal="right" vertical="center"/>
    </xf>
    <xf numFmtId="4" fontId="13" fillId="19" borderId="60" xfId="0" applyNumberFormat="1" applyFont="1" applyFill="1" applyBorder="1" applyAlignment="1">
      <alignment horizontal="right" vertical="center"/>
    </xf>
    <xf numFmtId="4" fontId="13" fillId="19" borderId="60" xfId="0" applyNumberFormat="1" applyFont="1" applyFill="1" applyBorder="1" applyAlignment="1">
      <alignment vertical="center"/>
    </xf>
    <xf numFmtId="0" fontId="22" fillId="15" borderId="44" xfId="0" applyFont="1" applyFill="1" applyBorder="1" applyAlignment="1">
      <alignment horizontal="center" vertical="center"/>
    </xf>
    <xf numFmtId="0" fontId="22" fillId="15" borderId="44" xfId="0" applyFont="1" applyFill="1" applyBorder="1" applyAlignment="1">
      <alignment vertical="center"/>
    </xf>
    <xf numFmtId="0" fontId="8" fillId="0" borderId="0" xfId="0" applyFont="1" applyAlignment="1">
      <alignment horizontal="left" vertical="center"/>
    </xf>
    <xf numFmtId="0" fontId="1" fillId="0" borderId="1" xfId="0" applyFont="1" applyBorder="1" applyAlignment="1">
      <alignment horizontal="left"/>
    </xf>
    <xf numFmtId="0" fontId="17" fillId="0" borderId="0" xfId="0" applyFont="1" applyAlignment="1">
      <alignment horizontal="left" vertical="center"/>
    </xf>
    <xf numFmtId="0" fontId="18" fillId="4" borderId="90" xfId="0" applyFont="1" applyFill="1" applyBorder="1" applyAlignment="1">
      <alignment horizontal="left" vertical="center"/>
    </xf>
    <xf numFmtId="0" fontId="8" fillId="0" borderId="34" xfId="0" applyFont="1" applyBorder="1" applyAlignment="1">
      <alignment horizontal="left" vertical="center"/>
    </xf>
    <xf numFmtId="0" fontId="13" fillId="6" borderId="21" xfId="0" applyFont="1" applyFill="1" applyBorder="1" applyAlignment="1">
      <alignment horizontal="left" vertical="center"/>
    </xf>
    <xf numFmtId="0" fontId="13" fillId="6" borderId="58" xfId="0" applyFont="1" applyFill="1" applyBorder="1" applyAlignment="1">
      <alignment horizontal="left" vertical="center"/>
    </xf>
    <xf numFmtId="0" fontId="19" fillId="15" borderId="50" xfId="0" applyFont="1" applyFill="1" applyBorder="1" applyAlignment="1">
      <alignment horizontal="center" vertical="center" wrapText="1"/>
    </xf>
    <xf numFmtId="0" fontId="19" fillId="15" borderId="2" xfId="0" applyFont="1" applyFill="1" applyBorder="1" applyAlignment="1">
      <alignment horizontal="center" vertical="center" wrapText="1"/>
    </xf>
    <xf numFmtId="0" fontId="8" fillId="0" borderId="19" xfId="0" applyFont="1" applyBorder="1" applyAlignment="1">
      <alignment vertical="center" wrapText="1"/>
    </xf>
    <xf numFmtId="0" fontId="22" fillId="0" borderId="44" xfId="0" applyFont="1" applyBorder="1" applyAlignment="1">
      <alignment horizontal="center" vertical="center"/>
    </xf>
    <xf numFmtId="4" fontId="35" fillId="0" borderId="53" xfId="0" applyNumberFormat="1" applyFont="1" applyBorder="1" applyAlignment="1">
      <alignment horizontal="center" vertical="center"/>
    </xf>
    <xf numFmtId="0" fontId="17" fillId="0" borderId="9" xfId="0" applyFont="1" applyBorder="1" applyAlignment="1">
      <alignment horizontal="center" vertical="center"/>
    </xf>
    <xf numFmtId="0" fontId="0" fillId="0" borderId="10" xfId="0" applyBorder="1"/>
    <xf numFmtId="0" fontId="45" fillId="0" borderId="14" xfId="0" applyFont="1" applyBorder="1" applyAlignment="1">
      <alignment horizontal="center" vertical="center" wrapText="1"/>
    </xf>
    <xf numFmtId="0" fontId="46" fillId="3" borderId="36" xfId="0" applyFont="1" applyFill="1" applyBorder="1" applyAlignment="1">
      <alignment horizontal="left" vertical="center" wrapText="1"/>
    </xf>
    <xf numFmtId="0" fontId="50" fillId="0" borderId="14" xfId="0" applyFont="1" applyBorder="1" applyAlignment="1">
      <alignment horizontal="left" vertical="center" wrapText="1"/>
    </xf>
    <xf numFmtId="3" fontId="50" fillId="0" borderId="24" xfId="0" applyNumberFormat="1" applyFont="1" applyBorder="1" applyAlignment="1">
      <alignment horizontal="right" vertical="center"/>
    </xf>
    <xf numFmtId="0" fontId="22" fillId="0" borderId="14" xfId="0" applyFont="1" applyBorder="1" applyAlignment="1">
      <alignment horizontal="left" vertical="center" wrapText="1"/>
    </xf>
    <xf numFmtId="3" fontId="45" fillId="0" borderId="24" xfId="0" applyNumberFormat="1" applyFont="1" applyBorder="1" applyAlignment="1">
      <alignment horizontal="right" vertical="center"/>
    </xf>
    <xf numFmtId="3" fontId="46" fillId="3" borderId="24" xfId="0" applyNumberFormat="1" applyFont="1" applyFill="1" applyBorder="1" applyAlignment="1">
      <alignment horizontal="right" vertical="center"/>
    </xf>
    <xf numFmtId="3" fontId="46" fillId="3" borderId="37" xfId="0" applyNumberFormat="1" applyFont="1" applyFill="1" applyBorder="1" applyAlignment="1">
      <alignment horizontal="right" vertical="center" wrapText="1"/>
    </xf>
    <xf numFmtId="0" fontId="45" fillId="0" borderId="14" xfId="0" applyFont="1" applyBorder="1" applyAlignment="1">
      <alignment horizontal="left" vertical="center" wrapText="1"/>
    </xf>
    <xf numFmtId="3" fontId="22" fillId="0" borderId="24" xfId="0" applyNumberFormat="1" applyFont="1" applyBorder="1" applyAlignment="1">
      <alignment horizontal="right" vertical="center"/>
    </xf>
    <xf numFmtId="0" fontId="46" fillId="3" borderId="14" xfId="0" applyFont="1" applyFill="1" applyBorder="1" applyAlignment="1">
      <alignment horizontal="left" vertical="center" wrapText="1"/>
    </xf>
    <xf numFmtId="0" fontId="26" fillId="3" borderId="14" xfId="0" applyFont="1" applyFill="1" applyBorder="1" applyAlignment="1">
      <alignment horizontal="left" vertical="center" wrapText="1"/>
    </xf>
    <xf numFmtId="3" fontId="26" fillId="3" borderId="24" xfId="0" applyNumberFormat="1" applyFont="1" applyFill="1" applyBorder="1" applyAlignment="1">
      <alignment horizontal="right" vertical="center"/>
    </xf>
    <xf numFmtId="0" fontId="21" fillId="3" borderId="36" xfId="0" applyFont="1" applyFill="1" applyBorder="1" applyAlignment="1">
      <alignment horizontal="left" vertical="center" wrapText="1"/>
    </xf>
    <xf numFmtId="0" fontId="49" fillId="0" borderId="42" xfId="0" applyFont="1" applyBorder="1" applyAlignment="1">
      <alignment horizontal="left" vertical="center"/>
    </xf>
    <xf numFmtId="0" fontId="49" fillId="0" borderId="0" xfId="0" applyFont="1" applyAlignment="1">
      <alignment vertical="center"/>
    </xf>
    <xf numFmtId="3" fontId="46" fillId="0" borderId="10" xfId="0" applyNumberFormat="1" applyFont="1" applyBorder="1" applyAlignment="1">
      <alignment horizontal="right" vertical="center"/>
    </xf>
    <xf numFmtId="0" fontId="35" fillId="0" borderId="9" xfId="0" applyFont="1" applyBorder="1" applyAlignment="1">
      <alignment vertical="center"/>
    </xf>
    <xf numFmtId="0" fontId="35" fillId="0" borderId="8" xfId="0" applyFont="1" applyBorder="1" applyAlignment="1">
      <alignment vertical="center"/>
    </xf>
    <xf numFmtId="0" fontId="21" fillId="3" borderId="48" xfId="0" applyFont="1" applyFill="1" applyBorder="1" applyAlignment="1">
      <alignment vertical="center" wrapText="1"/>
    </xf>
    <xf numFmtId="0" fontId="21" fillId="3" borderId="4" xfId="0" applyFont="1" applyFill="1" applyBorder="1" applyAlignment="1">
      <alignment vertical="center" wrapText="1"/>
    </xf>
    <xf numFmtId="0" fontId="45" fillId="0" borderId="27" xfId="0" applyFont="1" applyBorder="1" applyAlignment="1">
      <alignment horizontal="center" vertical="center"/>
    </xf>
    <xf numFmtId="3" fontId="50" fillId="0" borderId="27" xfId="0" applyNumberFormat="1" applyFont="1" applyBorder="1" applyAlignment="1">
      <alignment horizontal="right" vertical="center"/>
    </xf>
    <xf numFmtId="3" fontId="22" fillId="15" borderId="27" xfId="0" applyNumberFormat="1" applyFont="1" applyFill="1" applyBorder="1" applyAlignment="1">
      <alignment horizontal="right" vertical="center"/>
    </xf>
    <xf numFmtId="3" fontId="22" fillId="0" borderId="27" xfId="0" applyNumberFormat="1" applyFont="1" applyBorder="1" applyAlignment="1">
      <alignment horizontal="right" vertical="center"/>
    </xf>
    <xf numFmtId="3" fontId="22" fillId="0" borderId="27" xfId="0" applyNumberFormat="1" applyFont="1" applyBorder="1" applyAlignment="1">
      <alignment horizontal="right" vertical="center" wrapText="1"/>
    </xf>
    <xf numFmtId="3" fontId="46" fillId="3" borderId="27" xfId="0" applyNumberFormat="1" applyFont="1" applyFill="1" applyBorder="1" applyAlignment="1">
      <alignment horizontal="right" vertical="center"/>
    </xf>
    <xf numFmtId="3" fontId="50" fillId="15" borderId="27" xfId="0" applyNumberFormat="1" applyFont="1" applyFill="1" applyBorder="1" applyAlignment="1">
      <alignment horizontal="right" vertical="center"/>
    </xf>
    <xf numFmtId="3" fontId="45" fillId="0" borderId="27" xfId="0" applyNumberFormat="1" applyFont="1" applyBorder="1" applyAlignment="1">
      <alignment horizontal="right" vertical="center"/>
    </xf>
    <xf numFmtId="3" fontId="26" fillId="3" borderId="27" xfId="0" applyNumberFormat="1" applyFont="1" applyFill="1" applyBorder="1" applyAlignment="1">
      <alignment horizontal="right" vertical="center"/>
    </xf>
    <xf numFmtId="3" fontId="21" fillId="3" borderId="27" xfId="0" applyNumberFormat="1" applyFont="1" applyFill="1" applyBorder="1" applyAlignment="1">
      <alignment horizontal="right" vertical="center"/>
    </xf>
    <xf numFmtId="0" fontId="21" fillId="3" borderId="43" xfId="0" applyFont="1" applyFill="1" applyBorder="1" applyAlignment="1">
      <alignment vertical="center"/>
    </xf>
    <xf numFmtId="0" fontId="45" fillId="0" borderId="44" xfId="0" applyFont="1" applyBorder="1" applyAlignment="1">
      <alignment horizontal="center" vertical="center"/>
    </xf>
    <xf numFmtId="0" fontId="46" fillId="3" borderId="44" xfId="0" applyFont="1" applyFill="1" applyBorder="1" applyAlignment="1">
      <alignment vertical="center" wrapText="1"/>
    </xf>
    <xf numFmtId="3" fontId="50" fillId="0" borderId="44" xfId="0" applyNumberFormat="1" applyFont="1" applyBorder="1" applyAlignment="1">
      <alignment horizontal="right" vertical="center"/>
    </xf>
    <xf numFmtId="3" fontId="45" fillId="0" borderId="44" xfId="0" applyNumberFormat="1" applyFont="1" applyBorder="1" applyAlignment="1">
      <alignment horizontal="right" vertical="center"/>
    </xf>
    <xf numFmtId="3" fontId="46" fillId="3" borderId="44" xfId="0" applyNumberFormat="1" applyFont="1" applyFill="1" applyBorder="1" applyAlignment="1">
      <alignment horizontal="right" vertical="center"/>
    </xf>
    <xf numFmtId="3" fontId="46" fillId="3" borderId="44" xfId="0" applyNumberFormat="1" applyFont="1" applyFill="1" applyBorder="1" applyAlignment="1">
      <alignment horizontal="right" vertical="center" wrapText="1"/>
    </xf>
    <xf numFmtId="3" fontId="22" fillId="0" borderId="44" xfId="0" applyNumberFormat="1" applyFont="1" applyBorder="1" applyAlignment="1">
      <alignment horizontal="right" vertical="center"/>
    </xf>
    <xf numFmtId="3" fontId="26" fillId="3" borderId="44" xfId="0" applyNumberFormat="1" applyFont="1" applyFill="1" applyBorder="1" applyAlignment="1">
      <alignment horizontal="right" vertical="center"/>
    </xf>
    <xf numFmtId="3" fontId="21" fillId="3" borderId="45" xfId="0" applyNumberFormat="1" applyFont="1" applyFill="1" applyBorder="1" applyAlignment="1">
      <alignment horizontal="right" vertical="center"/>
    </xf>
    <xf numFmtId="3" fontId="21" fillId="3" borderId="44" xfId="0" applyNumberFormat="1" applyFont="1" applyFill="1" applyBorder="1" applyAlignment="1">
      <alignment horizontal="right" vertical="center"/>
    </xf>
    <xf numFmtId="0" fontId="45" fillId="19" borderId="3" xfId="0" applyFont="1" applyFill="1" applyBorder="1" applyAlignment="1">
      <alignment horizontal="center" vertical="center" wrapText="1"/>
    </xf>
    <xf numFmtId="0" fontId="30" fillId="0" borderId="93" xfId="0" applyFont="1" applyBorder="1" applyAlignment="1">
      <alignment vertical="center"/>
    </xf>
    <xf numFmtId="0" fontId="63" fillId="0" borderId="0" xfId="0" applyFont="1" applyAlignment="1">
      <alignment horizontal="right" vertical="center"/>
    </xf>
    <xf numFmtId="167" fontId="64" fillId="0" borderId="0" xfId="0" applyNumberFormat="1" applyFont="1" applyAlignment="1">
      <alignment horizontal="right" vertical="center" wrapText="1"/>
    </xf>
    <xf numFmtId="0" fontId="66" fillId="0" borderId="0" xfId="0" applyFont="1" applyAlignment="1">
      <alignment vertical="center" wrapText="1"/>
    </xf>
    <xf numFmtId="0" fontId="67" fillId="17" borderId="11" xfId="0" applyFont="1" applyFill="1" applyBorder="1" applyAlignment="1">
      <alignment horizontal="center" vertical="center" wrapText="1"/>
    </xf>
    <xf numFmtId="0" fontId="67" fillId="17" borderId="5" xfId="0" applyFont="1" applyFill="1" applyBorder="1" applyAlignment="1">
      <alignment horizontal="center" vertical="center" wrapText="1"/>
    </xf>
    <xf numFmtId="0" fontId="50" fillId="3" borderId="18" xfId="0" applyFont="1" applyFill="1" applyBorder="1" applyAlignment="1">
      <alignment vertical="center" wrapText="1"/>
    </xf>
    <xf numFmtId="0" fontId="22" fillId="3" borderId="18" xfId="0" applyFont="1" applyFill="1" applyBorder="1" applyAlignment="1">
      <alignment vertical="center" wrapText="1"/>
    </xf>
    <xf numFmtId="0" fontId="45" fillId="3" borderId="18" xfId="0" applyFont="1" applyFill="1" applyBorder="1" applyAlignment="1">
      <alignment vertical="center" wrapText="1"/>
    </xf>
    <xf numFmtId="0" fontId="48" fillId="3" borderId="18" xfId="0" applyFont="1" applyFill="1" applyBorder="1" applyAlignment="1">
      <alignment vertical="center" wrapText="1"/>
    </xf>
    <xf numFmtId="0" fontId="26" fillId="3" borderId="18" xfId="0" applyFont="1" applyFill="1" applyBorder="1" applyAlignment="1">
      <alignment vertical="center" wrapText="1"/>
    </xf>
    <xf numFmtId="3" fontId="52" fillId="3" borderId="18" xfId="0" applyNumberFormat="1" applyFont="1" applyFill="1" applyBorder="1" applyAlignment="1">
      <alignment horizontal="right" vertical="center"/>
    </xf>
    <xf numFmtId="3" fontId="50" fillId="0" borderId="53" xfId="0" applyNumberFormat="1" applyFont="1" applyBorder="1" applyAlignment="1">
      <alignment horizontal="right" vertical="center"/>
    </xf>
    <xf numFmtId="3" fontId="22" fillId="0" borderId="53" xfId="0" applyNumberFormat="1" applyFont="1" applyBorder="1" applyAlignment="1">
      <alignment horizontal="right" vertical="center"/>
    </xf>
    <xf numFmtId="3" fontId="22" fillId="0" borderId="53" xfId="0" applyNumberFormat="1" applyFont="1" applyBorder="1" applyAlignment="1">
      <alignment horizontal="right" vertical="center" wrapText="1"/>
    </xf>
    <xf numFmtId="3" fontId="46" fillId="3" borderId="53" xfId="0" applyNumberFormat="1" applyFont="1" applyFill="1" applyBorder="1" applyAlignment="1">
      <alignment horizontal="right" vertical="center"/>
    </xf>
    <xf numFmtId="3" fontId="45" fillId="0" borderId="53" xfId="0" applyNumberFormat="1" applyFont="1" applyBorder="1" applyAlignment="1">
      <alignment horizontal="right" vertical="center"/>
    </xf>
    <xf numFmtId="3" fontId="26" fillId="3" borderId="53" xfId="0" applyNumberFormat="1" applyFont="1" applyFill="1" applyBorder="1" applyAlignment="1">
      <alignment horizontal="right" vertical="center"/>
    </xf>
    <xf numFmtId="3" fontId="22" fillId="0" borderId="44" xfId="0" applyNumberFormat="1" applyFont="1" applyBorder="1" applyAlignment="1">
      <alignment horizontal="right" vertical="center" wrapText="1"/>
    </xf>
    <xf numFmtId="3" fontId="22" fillId="15" borderId="24" xfId="0" applyNumberFormat="1" applyFont="1" applyFill="1" applyBorder="1" applyAlignment="1">
      <alignment horizontal="right" vertical="center"/>
    </xf>
    <xf numFmtId="3" fontId="22" fillId="0" borderId="24" xfId="0" applyNumberFormat="1" applyFont="1" applyBorder="1" applyAlignment="1">
      <alignment horizontal="right" vertical="center" wrapText="1"/>
    </xf>
    <xf numFmtId="0" fontId="21" fillId="3" borderId="38" xfId="0" applyFont="1" applyFill="1" applyBorder="1" applyAlignment="1">
      <alignment horizontal="left" vertical="center" wrapText="1"/>
    </xf>
    <xf numFmtId="3" fontId="21" fillId="3" borderId="28" xfId="0" applyNumberFormat="1" applyFont="1" applyFill="1" applyBorder="1" applyAlignment="1">
      <alignment horizontal="center" vertical="center"/>
    </xf>
    <xf numFmtId="3" fontId="21" fillId="3" borderId="67" xfId="0" applyNumberFormat="1" applyFont="1" applyFill="1" applyBorder="1" applyAlignment="1">
      <alignment horizontal="right" vertical="center"/>
    </xf>
    <xf numFmtId="3" fontId="21" fillId="3" borderId="16" xfId="0" applyNumberFormat="1" applyFont="1" applyFill="1" applyBorder="1" applyAlignment="1">
      <alignment horizontal="right" vertical="center"/>
    </xf>
    <xf numFmtId="3" fontId="21" fillId="3" borderId="25" xfId="0" applyNumberFormat="1" applyFont="1" applyFill="1" applyBorder="1" applyAlignment="1">
      <alignment horizontal="right" vertical="center"/>
    </xf>
    <xf numFmtId="0" fontId="68" fillId="0" borderId="0" xfId="0" applyFont="1" applyAlignment="1">
      <alignment vertical="center"/>
    </xf>
    <xf numFmtId="0" fontId="69" fillId="0" borderId="0" xfId="0" applyFont="1" applyAlignment="1">
      <alignment vertical="center"/>
    </xf>
    <xf numFmtId="0" fontId="12" fillId="0" borderId="0" xfId="0" applyFont="1"/>
    <xf numFmtId="0" fontId="69" fillId="0" borderId="0" xfId="0" applyFont="1"/>
    <xf numFmtId="0" fontId="12" fillId="0" borderId="3" xfId="0" applyFont="1" applyBorder="1" applyAlignment="1">
      <alignment wrapText="1"/>
    </xf>
    <xf numFmtId="0" fontId="70" fillId="0" borderId="0" xfId="0" applyFont="1"/>
    <xf numFmtId="0" fontId="8" fillId="0" borderId="19" xfId="0" applyFont="1" applyBorder="1" applyAlignment="1">
      <alignment horizontal="left" vertical="center" wrapText="1"/>
    </xf>
    <xf numFmtId="0" fontId="17" fillId="14" borderId="5" xfId="0" applyFont="1" applyFill="1" applyBorder="1" applyAlignment="1">
      <alignment horizontal="center" vertical="center" wrapText="1"/>
    </xf>
    <xf numFmtId="0" fontId="55" fillId="18" borderId="85" xfId="0" applyFont="1" applyFill="1" applyBorder="1" applyAlignment="1">
      <alignment vertical="center" wrapText="1"/>
    </xf>
    <xf numFmtId="0" fontId="55" fillId="18" borderId="86" xfId="0" applyFont="1" applyFill="1" applyBorder="1" applyAlignment="1">
      <alignment vertical="center" wrapText="1"/>
    </xf>
    <xf numFmtId="0" fontId="65" fillId="0" borderId="0" xfId="0" applyFont="1" applyAlignment="1">
      <alignment vertical="center" wrapText="1"/>
    </xf>
    <xf numFmtId="0" fontId="65" fillId="0" borderId="9" xfId="0" applyFont="1" applyBorder="1" applyAlignment="1">
      <alignment vertical="center" wrapText="1"/>
    </xf>
    <xf numFmtId="0" fontId="33" fillId="14" borderId="3" xfId="0" applyFont="1" applyFill="1" applyBorder="1" applyAlignment="1">
      <alignment horizontal="center" vertical="center"/>
    </xf>
    <xf numFmtId="0" fontId="33" fillId="14" borderId="6" xfId="0" applyFont="1" applyFill="1" applyBorder="1" applyAlignment="1">
      <alignment horizontal="center" vertical="center"/>
    </xf>
    <xf numFmtId="0" fontId="33" fillId="14" borderId="5" xfId="0" applyFont="1" applyFill="1" applyBorder="1" applyAlignment="1">
      <alignment horizontal="center" vertical="center"/>
    </xf>
    <xf numFmtId="0" fontId="13" fillId="14" borderId="3" xfId="0" applyFont="1" applyFill="1" applyBorder="1" applyAlignment="1">
      <alignment horizontal="center" vertical="center"/>
    </xf>
    <xf numFmtId="0" fontId="13" fillId="14" borderId="6" xfId="0" applyFont="1" applyFill="1" applyBorder="1" applyAlignment="1">
      <alignment horizontal="center" vertical="center"/>
    </xf>
    <xf numFmtId="0" fontId="13" fillId="14" borderId="5" xfId="0" applyFont="1" applyFill="1" applyBorder="1" applyAlignment="1">
      <alignment horizontal="center" vertical="center"/>
    </xf>
    <xf numFmtId="0" fontId="43" fillId="6" borderId="3" xfId="0" applyFont="1" applyFill="1" applyBorder="1" applyAlignment="1">
      <alignment horizontal="center" vertical="center"/>
    </xf>
    <xf numFmtId="0" fontId="43" fillId="6" borderId="6" xfId="0" applyFont="1" applyFill="1" applyBorder="1" applyAlignment="1">
      <alignment horizontal="center" vertical="center"/>
    </xf>
    <xf numFmtId="0" fontId="43" fillId="6" borderId="81" xfId="0" applyFont="1" applyFill="1" applyBorder="1" applyAlignment="1">
      <alignment horizontal="center" vertical="center"/>
    </xf>
    <xf numFmtId="4" fontId="43" fillId="6" borderId="77" xfId="0" applyNumberFormat="1" applyFont="1" applyFill="1" applyBorder="1" applyAlignment="1">
      <alignment horizontal="center" vertical="center"/>
    </xf>
    <xf numFmtId="4" fontId="43" fillId="6" borderId="5" xfId="0" applyNumberFormat="1" applyFont="1" applyFill="1" applyBorder="1" applyAlignment="1">
      <alignment horizontal="center" vertical="center"/>
    </xf>
    <xf numFmtId="0" fontId="8" fillId="0" borderId="32" xfId="0" applyFont="1" applyBorder="1" applyAlignment="1">
      <alignment horizontal="left" vertical="center" wrapText="1"/>
    </xf>
    <xf numFmtId="0" fontId="8" fillId="0" borderId="33" xfId="0" applyFont="1" applyBorder="1" applyAlignment="1">
      <alignment horizontal="left" vertical="center" wrapText="1"/>
    </xf>
    <xf numFmtId="0" fontId="8" fillId="0" borderId="34" xfId="0" applyFont="1" applyBorder="1" applyAlignment="1">
      <alignment horizontal="left" vertical="center" wrapText="1"/>
    </xf>
    <xf numFmtId="0" fontId="8" fillId="0" borderId="19" xfId="0" applyFont="1" applyBorder="1" applyAlignment="1">
      <alignment horizontal="left" vertical="center" wrapText="1"/>
    </xf>
    <xf numFmtId="0" fontId="13" fillId="6" borderId="20" xfId="0" applyFont="1" applyFill="1" applyBorder="1" applyAlignment="1">
      <alignment horizontal="left" vertical="center" wrapText="1"/>
    </xf>
    <xf numFmtId="0" fontId="13" fillId="6" borderId="21" xfId="0" applyFont="1" applyFill="1" applyBorder="1" applyAlignment="1">
      <alignment horizontal="left" vertical="center" wrapText="1"/>
    </xf>
    <xf numFmtId="0" fontId="18" fillId="3" borderId="20" xfId="0" applyFont="1" applyFill="1" applyBorder="1" applyAlignment="1">
      <alignment horizontal="left" vertical="center" wrapText="1"/>
    </xf>
    <xf numFmtId="0" fontId="18" fillId="3" borderId="21" xfId="0" applyFont="1" applyFill="1" applyBorder="1" applyAlignment="1">
      <alignment horizontal="left" vertical="center" wrapText="1"/>
    </xf>
    <xf numFmtId="0" fontId="8" fillId="0" borderId="20" xfId="0" applyFont="1" applyBorder="1" applyAlignment="1">
      <alignment horizontal="left" vertical="center" wrapText="1"/>
    </xf>
    <xf numFmtId="0" fontId="8" fillId="0" borderId="22" xfId="0" applyFont="1" applyBorder="1" applyAlignment="1">
      <alignment horizontal="left" vertical="center" wrapText="1"/>
    </xf>
    <xf numFmtId="0" fontId="24" fillId="0" borderId="62" xfId="0" applyFont="1" applyBorder="1" applyAlignment="1">
      <alignment horizontal="left" vertical="center" wrapText="1"/>
    </xf>
    <xf numFmtId="0" fontId="24" fillId="0" borderId="54" xfId="0" applyFont="1" applyBorder="1" applyAlignment="1">
      <alignment horizontal="left" vertical="center" wrapText="1"/>
    </xf>
    <xf numFmtId="0" fontId="13" fillId="19" borderId="3" xfId="0" applyFont="1" applyFill="1" applyBorder="1" applyAlignment="1">
      <alignment horizontal="center" vertical="center"/>
    </xf>
    <xf numFmtId="0" fontId="13" fillId="19" borderId="6" xfId="0" applyFont="1" applyFill="1" applyBorder="1" applyAlignment="1">
      <alignment horizontal="center" vertical="center"/>
    </xf>
    <xf numFmtId="0" fontId="13" fillId="19" borderId="5" xfId="0" applyFont="1" applyFill="1" applyBorder="1" applyAlignment="1">
      <alignment horizontal="center" vertical="center"/>
    </xf>
    <xf numFmtId="0" fontId="17" fillId="14" borderId="3" xfId="0" applyFont="1" applyFill="1" applyBorder="1" applyAlignment="1">
      <alignment horizontal="center" vertical="center" wrapText="1"/>
    </xf>
    <xf numFmtId="0" fontId="17" fillId="14" borderId="6" xfId="0" applyFont="1" applyFill="1" applyBorder="1" applyAlignment="1">
      <alignment horizontal="center" vertical="center" wrapText="1"/>
    </xf>
    <xf numFmtId="0" fontId="17" fillId="14" borderId="5" xfId="0" applyFont="1" applyFill="1" applyBorder="1" applyAlignment="1">
      <alignment horizontal="center" vertical="center" wrapText="1"/>
    </xf>
    <xf numFmtId="0" fontId="53" fillId="3" borderId="17" xfId="0" applyFont="1" applyFill="1" applyBorder="1" applyAlignment="1">
      <alignment horizontal="center" vertical="center"/>
    </xf>
    <xf numFmtId="0" fontId="53" fillId="3" borderId="4" xfId="0" applyFont="1" applyFill="1" applyBorder="1" applyAlignment="1">
      <alignment horizontal="center" vertical="center"/>
    </xf>
    <xf numFmtId="0" fontId="53" fillId="3" borderId="61" xfId="0" applyFont="1" applyFill="1" applyBorder="1" applyAlignment="1">
      <alignment horizontal="center" vertical="center"/>
    </xf>
    <xf numFmtId="3" fontId="45" fillId="6" borderId="3" xfId="0" applyNumberFormat="1" applyFont="1" applyFill="1" applyBorder="1" applyAlignment="1">
      <alignment horizontal="center" vertical="center"/>
    </xf>
    <xf numFmtId="3" fontId="45" fillId="6" borderId="5" xfId="0" applyNumberFormat="1" applyFont="1" applyFill="1" applyBorder="1" applyAlignment="1">
      <alignment horizontal="center" vertical="center"/>
    </xf>
    <xf numFmtId="0" fontId="9" fillId="3" borderId="94" xfId="0" applyFont="1" applyFill="1" applyBorder="1" applyAlignment="1">
      <alignment horizontal="center" vertical="center"/>
    </xf>
    <xf numFmtId="0" fontId="9" fillId="3" borderId="13" xfId="0" applyFont="1" applyFill="1" applyBorder="1" applyAlignment="1">
      <alignment horizontal="center" vertical="center"/>
    </xf>
    <xf numFmtId="0" fontId="9" fillId="3" borderId="26" xfId="0" applyFont="1" applyFill="1" applyBorder="1" applyAlignment="1">
      <alignment horizontal="center" vertical="center"/>
    </xf>
    <xf numFmtId="0" fontId="10" fillId="3" borderId="6" xfId="0" applyFont="1" applyFill="1" applyBorder="1" applyAlignment="1">
      <alignment horizontal="center" vertical="center"/>
    </xf>
    <xf numFmtId="0" fontId="10" fillId="3" borderId="5" xfId="0" applyFont="1" applyFill="1" applyBorder="1" applyAlignment="1">
      <alignment horizontal="center" vertical="center"/>
    </xf>
    <xf numFmtId="10" fontId="50" fillId="0" borderId="6" xfId="3" applyNumberFormat="1" applyFont="1" applyFill="1" applyBorder="1" applyAlignment="1">
      <alignment horizontal="right"/>
    </xf>
    <xf numFmtId="10" fontId="50" fillId="0" borderId="5" xfId="3" applyNumberFormat="1" applyFont="1" applyFill="1" applyBorder="1" applyAlignment="1">
      <alignment horizontal="right"/>
    </xf>
    <xf numFmtId="17" fontId="3" fillId="0" borderId="69" xfId="1" applyNumberFormat="1" applyFont="1" applyBorder="1" applyAlignment="1">
      <alignment horizontal="right" vertical="center" textRotation="90"/>
    </xf>
    <xf numFmtId="17" fontId="3" fillId="0" borderId="53" xfId="1" applyNumberFormat="1" applyFont="1" applyBorder="1" applyAlignment="1">
      <alignment horizontal="right" vertical="center" textRotation="90"/>
    </xf>
    <xf numFmtId="17" fontId="3" fillId="0" borderId="70" xfId="1" applyNumberFormat="1" applyFont="1" applyBorder="1" applyAlignment="1">
      <alignment horizontal="right" vertical="center" textRotation="90"/>
    </xf>
  </cellXfs>
  <cellStyles count="4">
    <cellStyle name="Comma_simulare credit" xfId="2" xr:uid="{00000000-0005-0000-0000-000000000000}"/>
    <cellStyle name="Normal" xfId="0" builtinId="0"/>
    <cellStyle name="Normal_simulare credit" xfId="1" xr:uid="{00000000-0005-0000-0000-000002000000}"/>
    <cellStyle name="Per cent" xfId="3" builtinId="5"/>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E1FFFF"/>
      <color rgb="FFE7F9FF"/>
      <color rgb="FF0000CC"/>
      <color rgb="FFEBFFFF"/>
      <color rgb="FFE8F5FE"/>
      <color rgb="FFECF4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C36"/>
  <sheetViews>
    <sheetView showGridLines="0" topLeftCell="A28" zoomScale="140" zoomScaleNormal="140" zoomScaleSheetLayoutView="90" zoomScalePageLayoutView="90" workbookViewId="0">
      <selection activeCell="B9" sqref="B9"/>
    </sheetView>
  </sheetViews>
  <sheetFormatPr defaultColWidth="8.7109375" defaultRowHeight="16.5"/>
  <cols>
    <col min="1" max="1" width="3.42578125" style="226" customWidth="1"/>
    <col min="2" max="2" width="44.140625" style="226" customWidth="1"/>
    <col min="3" max="3" width="80.7109375" style="226" customWidth="1"/>
    <col min="4" max="4" width="72.7109375" style="226" customWidth="1"/>
    <col min="5" max="16384" width="8.7109375" style="226"/>
  </cols>
  <sheetData>
    <row r="1" spans="1:3" s="167" customFormat="1" ht="20.25">
      <c r="B1" s="231" t="s">
        <v>0</v>
      </c>
    </row>
    <row r="2" spans="1:3" s="77" customFormat="1" ht="15.75">
      <c r="B2" s="503" t="s">
        <v>1</v>
      </c>
      <c r="C2" s="468" t="s">
        <v>2</v>
      </c>
    </row>
    <row r="3" spans="1:3" ht="17.25" thickBot="1">
      <c r="A3" s="227"/>
      <c r="B3" s="504"/>
      <c r="C3" s="469">
        <v>4.6238000000000001</v>
      </c>
    </row>
    <row r="4" spans="1:3" s="470" customFormat="1" ht="18.75" thickBot="1">
      <c r="B4" s="471" t="s">
        <v>3</v>
      </c>
      <c r="C4" s="472" t="s">
        <v>4</v>
      </c>
    </row>
    <row r="5" spans="1:3" ht="50.25" thickBot="1">
      <c r="B5" s="362" t="s">
        <v>5</v>
      </c>
      <c r="C5" s="363" t="s">
        <v>6</v>
      </c>
    </row>
    <row r="6" spans="1:3" ht="17.25" thickBot="1">
      <c r="B6" s="364" t="s">
        <v>7</v>
      </c>
      <c r="C6" s="365"/>
    </row>
    <row r="7" spans="1:3" ht="17.25" thickBot="1">
      <c r="B7" s="366" t="s">
        <v>8</v>
      </c>
      <c r="C7" s="367" t="s">
        <v>9</v>
      </c>
    </row>
    <row r="8" spans="1:3" ht="66.75" thickBot="1">
      <c r="B8" s="366" t="s">
        <v>10</v>
      </c>
      <c r="C8" s="367" t="s">
        <v>11</v>
      </c>
    </row>
    <row r="9" spans="1:3" ht="33.75" thickBot="1">
      <c r="B9" s="366" t="s">
        <v>12</v>
      </c>
      <c r="C9" s="367" t="s">
        <v>13</v>
      </c>
    </row>
    <row r="10" spans="1:3" ht="33.75" thickBot="1">
      <c r="B10" s="364" t="s">
        <v>14</v>
      </c>
      <c r="C10" s="365"/>
    </row>
    <row r="11" spans="1:3" ht="17.25" thickBot="1">
      <c r="B11" s="366" t="s">
        <v>15</v>
      </c>
      <c r="C11" s="367" t="s">
        <v>16</v>
      </c>
    </row>
    <row r="12" spans="1:3" ht="17.25" thickBot="1">
      <c r="B12" s="366" t="s">
        <v>17</v>
      </c>
      <c r="C12" s="367" t="s">
        <v>18</v>
      </c>
    </row>
    <row r="13" spans="1:3" ht="50.25" thickBot="1">
      <c r="B13" s="366" t="s">
        <v>19</v>
      </c>
      <c r="C13" s="367" t="s">
        <v>20</v>
      </c>
    </row>
    <row r="14" spans="1:3" ht="33.75" thickBot="1">
      <c r="B14" s="366" t="s">
        <v>21</v>
      </c>
      <c r="C14" s="367" t="s">
        <v>22</v>
      </c>
    </row>
    <row r="15" spans="1:3" ht="66.75" thickBot="1">
      <c r="B15" s="362" t="s">
        <v>23</v>
      </c>
      <c r="C15" s="367" t="s">
        <v>24</v>
      </c>
    </row>
    <row r="16" spans="1:3" ht="31.15" customHeight="1" thickBot="1">
      <c r="B16" s="501" t="s">
        <v>25</v>
      </c>
      <c r="C16" s="502"/>
    </row>
    <row r="17" spans="2:3" ht="50.25" thickBot="1">
      <c r="B17" s="366" t="s">
        <v>26</v>
      </c>
      <c r="C17" s="367" t="s">
        <v>27</v>
      </c>
    </row>
    <row r="18" spans="2:3" ht="50.25" thickBot="1">
      <c r="B18" s="366" t="s">
        <v>28</v>
      </c>
      <c r="C18" s="367" t="s">
        <v>29</v>
      </c>
    </row>
    <row r="19" spans="2:3" ht="99.75" thickBot="1">
      <c r="B19" s="362" t="s">
        <v>30</v>
      </c>
      <c r="C19" s="367" t="s">
        <v>31</v>
      </c>
    </row>
    <row r="20" spans="2:3" ht="33.75" thickBot="1">
      <c r="B20" s="362" t="s">
        <v>32</v>
      </c>
      <c r="C20" s="367" t="s">
        <v>33</v>
      </c>
    </row>
    <row r="21" spans="2:3" ht="50.25" thickBot="1">
      <c r="B21" s="362" t="s">
        <v>34</v>
      </c>
      <c r="C21" s="367" t="s">
        <v>35</v>
      </c>
    </row>
    <row r="22" spans="2:3" ht="33.75" thickBot="1">
      <c r="B22" s="362" t="s">
        <v>36</v>
      </c>
      <c r="C22" s="367" t="s">
        <v>37</v>
      </c>
    </row>
    <row r="23" spans="2:3" ht="17.25" thickBot="1">
      <c r="B23" s="362" t="s">
        <v>38</v>
      </c>
      <c r="C23" s="367" t="s">
        <v>39</v>
      </c>
    </row>
    <row r="24" spans="2:3" ht="33.75" thickBot="1">
      <c r="B24" s="362" t="s">
        <v>40</v>
      </c>
      <c r="C24" s="367" t="s">
        <v>41</v>
      </c>
    </row>
    <row r="25" spans="2:3" ht="50.25" thickBot="1">
      <c r="B25" s="362" t="s">
        <v>42</v>
      </c>
      <c r="C25" s="367" t="s">
        <v>43</v>
      </c>
    </row>
    <row r="26" spans="2:3" ht="33.75" thickBot="1">
      <c r="B26" s="362" t="s">
        <v>44</v>
      </c>
      <c r="C26" s="367" t="s">
        <v>45</v>
      </c>
    </row>
    <row r="27" spans="2:3" ht="50.25" thickBot="1">
      <c r="B27" s="362" t="s">
        <v>46</v>
      </c>
      <c r="C27" s="367" t="s">
        <v>47</v>
      </c>
    </row>
    <row r="28" spans="2:3" ht="33.75" thickBot="1">
      <c r="B28" s="362" t="s">
        <v>48</v>
      </c>
      <c r="C28" s="367" t="s">
        <v>49</v>
      </c>
    </row>
    <row r="29" spans="2:3" ht="33.75" thickBot="1">
      <c r="B29" s="362" t="s">
        <v>50</v>
      </c>
      <c r="C29" s="367" t="s">
        <v>51</v>
      </c>
    </row>
    <row r="30" spans="2:3" ht="33.75" thickBot="1">
      <c r="B30" s="362" t="s">
        <v>52</v>
      </c>
      <c r="C30" s="367" t="s">
        <v>53</v>
      </c>
    </row>
    <row r="31" spans="2:3">
      <c r="B31" s="230" t="s">
        <v>54</v>
      </c>
      <c r="C31" s="229"/>
    </row>
    <row r="32" spans="2:3" ht="49.5">
      <c r="B32" s="228" t="s">
        <v>55</v>
      </c>
      <c r="C32" s="228" t="s">
        <v>56</v>
      </c>
    </row>
    <row r="33" spans="2:3" ht="33">
      <c r="B33" s="228" t="s">
        <v>57</v>
      </c>
      <c r="C33" s="228" t="s">
        <v>58</v>
      </c>
    </row>
    <row r="34" spans="2:3" ht="49.5">
      <c r="B34" s="228" t="s">
        <v>59</v>
      </c>
      <c r="C34" s="228" t="s">
        <v>60</v>
      </c>
    </row>
    <row r="35" spans="2:3" ht="33">
      <c r="B35" s="228" t="s">
        <v>61</v>
      </c>
      <c r="C35" s="228" t="s">
        <v>62</v>
      </c>
    </row>
    <row r="36" spans="2:3" customFormat="1" ht="15"/>
  </sheetData>
  <mergeCells count="2">
    <mergeCell ref="B16:C16"/>
    <mergeCell ref="B2:B3"/>
  </mergeCells>
  <pageMargins left="0.25" right="0.25" top="0.75" bottom="0.75" header="0.3" footer="0.3"/>
  <pageSetup paperSize="9" scale="70"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sheetPr>
  <dimension ref="B1:BN167"/>
  <sheetViews>
    <sheetView showGridLines="0" zoomScale="130" zoomScaleNormal="130" zoomScaleSheetLayoutView="90" workbookViewId="0">
      <pane xSplit="2" ySplit="6" topLeftCell="E22" activePane="bottomRight" state="frozen"/>
      <selection pane="bottomRight" activeCell="E22" sqref="E22"/>
      <selection pane="bottomLeft" activeCell="A7" sqref="A7"/>
      <selection pane="topRight" activeCell="C1" sqref="C1"/>
    </sheetView>
  </sheetViews>
  <sheetFormatPr defaultColWidth="8.7109375" defaultRowHeight="12.75"/>
  <cols>
    <col min="1" max="1" width="0.85546875" style="166" customWidth="1"/>
    <col min="2" max="2" width="39" style="166" customWidth="1"/>
    <col min="3" max="3" width="9.7109375" style="166" customWidth="1"/>
    <col min="4" max="4" width="5.7109375" style="170" customWidth="1"/>
    <col min="5" max="6" width="8.7109375" style="166" customWidth="1"/>
    <col min="7" max="7" width="7.7109375" style="166" customWidth="1"/>
    <col min="8" max="8" width="8.7109375" style="166" customWidth="1"/>
    <col min="9" max="9" width="5.7109375" style="170" customWidth="1"/>
    <col min="10" max="11" width="8.7109375" style="166" customWidth="1"/>
    <col min="12" max="12" width="7.7109375" style="166" customWidth="1"/>
    <col min="13" max="13" width="8.7109375" style="166" customWidth="1"/>
    <col min="14" max="14" width="5.7109375" style="170" customWidth="1"/>
    <col min="15" max="16" width="8.7109375" style="166" customWidth="1"/>
    <col min="17" max="17" width="7.7109375" style="166" customWidth="1"/>
    <col min="18" max="18" width="8.7109375" style="166" customWidth="1"/>
    <col min="19" max="19" width="6.28515625" style="170" customWidth="1"/>
    <col min="20" max="21" width="8.7109375" style="166" customWidth="1"/>
    <col min="22" max="22" width="7.7109375" style="166" customWidth="1"/>
    <col min="23" max="23" width="8.7109375" style="166" customWidth="1"/>
    <col min="24" max="24" width="5.7109375" style="170" customWidth="1"/>
    <col min="25" max="26" width="8.7109375" style="166" customWidth="1"/>
    <col min="27" max="27" width="7.7109375" style="166" customWidth="1"/>
    <col min="28" max="28" width="8.7109375" style="166" customWidth="1"/>
    <col min="29" max="29" width="5.7109375" style="170" customWidth="1"/>
    <col min="30" max="31" width="8.7109375" style="166" customWidth="1"/>
    <col min="32" max="32" width="7.7109375" style="166" customWidth="1"/>
    <col min="33" max="33" width="8.7109375" style="166" customWidth="1"/>
    <col min="34" max="34" width="5.7109375" style="170" customWidth="1"/>
    <col min="35" max="36" width="8.7109375" style="166" customWidth="1"/>
    <col min="37" max="37" width="7.7109375" style="166" customWidth="1"/>
    <col min="38" max="38" width="8.7109375" style="166" customWidth="1"/>
    <col min="39" max="39" width="5.7109375" style="170" customWidth="1"/>
    <col min="40" max="41" width="8.7109375" style="166" customWidth="1"/>
    <col min="42" max="42" width="7.7109375" style="166" customWidth="1"/>
    <col min="43" max="43" width="8.7109375" style="166" customWidth="1"/>
    <col min="44" max="44" width="5.7109375" style="170" customWidth="1"/>
    <col min="45" max="46" width="8.7109375" style="166" customWidth="1"/>
    <col min="47" max="47" width="7.7109375" style="166" customWidth="1"/>
    <col min="48" max="48" width="8.7109375" style="166" customWidth="1"/>
    <col min="49" max="49" width="5.7109375" style="170" customWidth="1"/>
    <col min="50" max="51" width="8.7109375" style="166" customWidth="1"/>
    <col min="52" max="52" width="7.7109375" style="166" customWidth="1"/>
    <col min="53" max="53" width="8.7109375" style="166" customWidth="1"/>
    <col min="54" max="54" width="6.28515625" style="170" customWidth="1"/>
    <col min="55" max="56" width="8.7109375" style="166" customWidth="1"/>
    <col min="57" max="57" width="7.7109375" style="166" customWidth="1"/>
    <col min="58" max="58" width="8.7109375" style="166" customWidth="1"/>
    <col min="59" max="59" width="5.7109375" style="170" customWidth="1"/>
    <col min="60" max="61" width="8.7109375" style="166" customWidth="1"/>
    <col min="62" max="62" width="7.7109375" style="166" customWidth="1"/>
    <col min="63" max="66" width="8.7109375" style="166" customWidth="1"/>
    <col min="67" max="16384" width="8.7109375" style="166"/>
  </cols>
  <sheetData>
    <row r="1" spans="2:66" s="77" customFormat="1" ht="10.15" customHeight="1">
      <c r="D1" s="170"/>
      <c r="I1" s="170"/>
      <c r="N1" s="170"/>
      <c r="S1" s="170"/>
      <c r="X1" s="170"/>
      <c r="AC1" s="170"/>
      <c r="AH1" s="170"/>
      <c r="AM1" s="170"/>
      <c r="AR1" s="170"/>
      <c r="AW1" s="170"/>
      <c r="BB1" s="170"/>
      <c r="BG1" s="170"/>
    </row>
    <row r="2" spans="2:66" s="167" customFormat="1" ht="21" thickBot="1">
      <c r="B2" s="169" t="s">
        <v>63</v>
      </c>
      <c r="C2" s="169"/>
      <c r="D2" s="171"/>
      <c r="I2" s="170"/>
      <c r="N2" s="170"/>
      <c r="S2" s="170"/>
      <c r="X2" s="170"/>
      <c r="AC2" s="170"/>
      <c r="AH2" s="170"/>
      <c r="AM2" s="170"/>
      <c r="AR2" s="170"/>
      <c r="AW2" s="170"/>
      <c r="BB2" s="170"/>
      <c r="BG2" s="170"/>
    </row>
    <row r="3" spans="2:66" s="167" customFormat="1" ht="21.75" thickTop="1" thickBot="1">
      <c r="B3" s="169" t="s">
        <v>64</v>
      </c>
      <c r="C3" s="169"/>
      <c r="D3" s="171"/>
      <c r="I3" s="170"/>
      <c r="N3" s="170"/>
      <c r="S3" s="170"/>
      <c r="X3" s="170"/>
      <c r="AC3" s="170"/>
      <c r="AH3" s="170"/>
      <c r="AM3" s="170"/>
      <c r="AR3" s="170"/>
      <c r="AW3" s="170"/>
      <c r="BB3" s="170"/>
      <c r="BG3" s="170"/>
    </row>
    <row r="4" spans="2:66" s="77" customFormat="1" ht="17.25" thickTop="1" thickBot="1">
      <c r="D4" s="170"/>
      <c r="I4" s="170"/>
      <c r="N4" s="170"/>
      <c r="S4" s="170"/>
      <c r="X4" s="170"/>
      <c r="AC4" s="170"/>
      <c r="AH4" s="170"/>
      <c r="AM4" s="170"/>
      <c r="AR4" s="170"/>
      <c r="AW4" s="170"/>
      <c r="BB4" s="170"/>
      <c r="BG4" s="170"/>
    </row>
    <row r="5" spans="2:66" ht="21" customHeight="1" thickBot="1">
      <c r="B5" s="236" t="s">
        <v>65</v>
      </c>
      <c r="C5" s="423"/>
      <c r="D5" s="505" t="s">
        <v>66</v>
      </c>
      <c r="E5" s="506"/>
      <c r="F5" s="506"/>
      <c r="G5" s="506"/>
      <c r="H5" s="507"/>
      <c r="I5" s="505" t="s">
        <v>67</v>
      </c>
      <c r="J5" s="506"/>
      <c r="K5" s="506"/>
      <c r="L5" s="506"/>
      <c r="M5" s="507"/>
      <c r="N5" s="505" t="s">
        <v>68</v>
      </c>
      <c r="O5" s="506"/>
      <c r="P5" s="506"/>
      <c r="Q5" s="506"/>
      <c r="R5" s="507"/>
      <c r="S5" s="505" t="s">
        <v>69</v>
      </c>
      <c r="T5" s="506"/>
      <c r="U5" s="506"/>
      <c r="V5" s="506"/>
      <c r="W5" s="507"/>
      <c r="X5" s="505" t="s">
        <v>70</v>
      </c>
      <c r="Y5" s="506"/>
      <c r="Z5" s="506"/>
      <c r="AA5" s="506"/>
      <c r="AB5" s="507"/>
      <c r="AC5" s="505" t="s">
        <v>71</v>
      </c>
      <c r="AD5" s="506"/>
      <c r="AE5" s="506"/>
      <c r="AF5" s="506"/>
      <c r="AG5" s="507"/>
      <c r="AH5" s="505" t="s">
        <v>72</v>
      </c>
      <c r="AI5" s="506"/>
      <c r="AJ5" s="506"/>
      <c r="AK5" s="506"/>
      <c r="AL5" s="507"/>
      <c r="AM5" s="505" t="s">
        <v>73</v>
      </c>
      <c r="AN5" s="506"/>
      <c r="AO5" s="506"/>
      <c r="AP5" s="506"/>
      <c r="AQ5" s="507"/>
      <c r="AR5" s="505" t="s">
        <v>74</v>
      </c>
      <c r="AS5" s="506"/>
      <c r="AT5" s="506"/>
      <c r="AU5" s="506"/>
      <c r="AV5" s="507"/>
      <c r="AW5" s="505" t="s">
        <v>75</v>
      </c>
      <c r="AX5" s="506"/>
      <c r="AY5" s="506"/>
      <c r="AZ5" s="506"/>
      <c r="BA5" s="507"/>
      <c r="BB5" s="505" t="s">
        <v>76</v>
      </c>
      <c r="BC5" s="506"/>
      <c r="BD5" s="506"/>
      <c r="BE5" s="506"/>
      <c r="BF5" s="507"/>
      <c r="BG5" s="505" t="s">
        <v>77</v>
      </c>
      <c r="BH5" s="506"/>
      <c r="BI5" s="506"/>
      <c r="BJ5" s="506"/>
      <c r="BK5" s="507"/>
      <c r="BL5" s="508" t="s">
        <v>78</v>
      </c>
      <c r="BM5" s="509"/>
      <c r="BN5" s="510"/>
    </row>
    <row r="6" spans="2:66" s="219" customFormat="1" ht="51.75" thickBot="1">
      <c r="B6" s="467"/>
      <c r="C6" s="220" t="s">
        <v>79</v>
      </c>
      <c r="D6" s="221" t="s">
        <v>80</v>
      </c>
      <c r="E6" s="222" t="s">
        <v>81</v>
      </c>
      <c r="F6" s="222" t="s">
        <v>82</v>
      </c>
      <c r="G6" s="223" t="s">
        <v>83</v>
      </c>
      <c r="H6" s="224" t="s">
        <v>84</v>
      </c>
      <c r="I6" s="222" t="s">
        <v>80</v>
      </c>
      <c r="J6" s="222" t="s">
        <v>81</v>
      </c>
      <c r="K6" s="222" t="s">
        <v>82</v>
      </c>
      <c r="L6" s="223" t="s">
        <v>83</v>
      </c>
      <c r="M6" s="224" t="s">
        <v>84</v>
      </c>
      <c r="N6" s="222" t="s">
        <v>80</v>
      </c>
      <c r="O6" s="222" t="s">
        <v>81</v>
      </c>
      <c r="P6" s="222" t="s">
        <v>82</v>
      </c>
      <c r="Q6" s="223" t="s">
        <v>83</v>
      </c>
      <c r="R6" s="224" t="s">
        <v>84</v>
      </c>
      <c r="S6" s="222" t="s">
        <v>80</v>
      </c>
      <c r="T6" s="222" t="s">
        <v>81</v>
      </c>
      <c r="U6" s="222" t="s">
        <v>82</v>
      </c>
      <c r="V6" s="223" t="s">
        <v>83</v>
      </c>
      <c r="W6" s="224" t="s">
        <v>84</v>
      </c>
      <c r="X6" s="222" t="s">
        <v>80</v>
      </c>
      <c r="Y6" s="222" t="s">
        <v>81</v>
      </c>
      <c r="Z6" s="222" t="s">
        <v>82</v>
      </c>
      <c r="AA6" s="223" t="s">
        <v>83</v>
      </c>
      <c r="AB6" s="224" t="s">
        <v>84</v>
      </c>
      <c r="AC6" s="222" t="s">
        <v>80</v>
      </c>
      <c r="AD6" s="222" t="s">
        <v>81</v>
      </c>
      <c r="AE6" s="222" t="s">
        <v>82</v>
      </c>
      <c r="AF6" s="223" t="s">
        <v>83</v>
      </c>
      <c r="AG6" s="224" t="s">
        <v>84</v>
      </c>
      <c r="AH6" s="222" t="s">
        <v>80</v>
      </c>
      <c r="AI6" s="222" t="s">
        <v>81</v>
      </c>
      <c r="AJ6" s="222" t="s">
        <v>82</v>
      </c>
      <c r="AK6" s="223" t="s">
        <v>83</v>
      </c>
      <c r="AL6" s="224" t="s">
        <v>84</v>
      </c>
      <c r="AM6" s="222" t="s">
        <v>80</v>
      </c>
      <c r="AN6" s="222" t="s">
        <v>81</v>
      </c>
      <c r="AO6" s="222" t="s">
        <v>82</v>
      </c>
      <c r="AP6" s="223" t="s">
        <v>83</v>
      </c>
      <c r="AQ6" s="224" t="s">
        <v>84</v>
      </c>
      <c r="AR6" s="222" t="s">
        <v>80</v>
      </c>
      <c r="AS6" s="222" t="s">
        <v>81</v>
      </c>
      <c r="AT6" s="222" t="s">
        <v>82</v>
      </c>
      <c r="AU6" s="223" t="s">
        <v>83</v>
      </c>
      <c r="AV6" s="224" t="s">
        <v>84</v>
      </c>
      <c r="AW6" s="222" t="s">
        <v>80</v>
      </c>
      <c r="AX6" s="222" t="s">
        <v>81</v>
      </c>
      <c r="AY6" s="222" t="s">
        <v>82</v>
      </c>
      <c r="AZ6" s="223" t="s">
        <v>83</v>
      </c>
      <c r="BA6" s="224" t="s">
        <v>84</v>
      </c>
      <c r="BB6" s="222" t="s">
        <v>80</v>
      </c>
      <c r="BC6" s="222" t="s">
        <v>81</v>
      </c>
      <c r="BD6" s="222" t="s">
        <v>82</v>
      </c>
      <c r="BE6" s="223" t="s">
        <v>83</v>
      </c>
      <c r="BF6" s="224" t="s">
        <v>84</v>
      </c>
      <c r="BG6" s="222" t="s">
        <v>80</v>
      </c>
      <c r="BH6" s="222" t="s">
        <v>81</v>
      </c>
      <c r="BI6" s="222" t="s">
        <v>82</v>
      </c>
      <c r="BJ6" s="223" t="s">
        <v>83</v>
      </c>
      <c r="BK6" s="224" t="s">
        <v>84</v>
      </c>
      <c r="BL6" s="222" t="s">
        <v>82</v>
      </c>
      <c r="BM6" s="223" t="s">
        <v>83</v>
      </c>
      <c r="BN6" s="224" t="s">
        <v>84</v>
      </c>
    </row>
    <row r="7" spans="2:66" s="188" customFormat="1" ht="13.5">
      <c r="B7" s="179" t="str">
        <f>'ListăCh.El.'!B5</f>
        <v>0. Taxe pentru înființarea de start-up-uri</v>
      </c>
      <c r="C7" s="180" t="s">
        <v>85</v>
      </c>
      <c r="D7" s="181"/>
      <c r="E7" s="182"/>
      <c r="F7" s="183">
        <f t="shared" ref="F7" si="0">D7*E7</f>
        <v>0</v>
      </c>
      <c r="G7" s="183">
        <v>0</v>
      </c>
      <c r="H7" s="184">
        <f>ROUND(F7+G7,2)</f>
        <v>0</v>
      </c>
      <c r="I7" s="185"/>
      <c r="J7" s="182"/>
      <c r="K7" s="183">
        <f t="shared" ref="K7" si="1">I7*J7</f>
        <v>0</v>
      </c>
      <c r="L7" s="183">
        <f>G7</f>
        <v>0</v>
      </c>
      <c r="M7" s="184">
        <f>ROUND(K7+L7,2)</f>
        <v>0</v>
      </c>
      <c r="N7" s="185"/>
      <c r="O7" s="182"/>
      <c r="P7" s="183">
        <f t="shared" ref="P7" si="2">N7*O7</f>
        <v>0</v>
      </c>
      <c r="Q7" s="183">
        <f>L7</f>
        <v>0</v>
      </c>
      <c r="R7" s="184">
        <f>ROUND(P7+Q7,2)</f>
        <v>0</v>
      </c>
      <c r="S7" s="185"/>
      <c r="T7" s="182"/>
      <c r="U7" s="183">
        <f>P7</f>
        <v>0</v>
      </c>
      <c r="V7" s="183">
        <f>Q7</f>
        <v>0</v>
      </c>
      <c r="W7" s="184">
        <f>ROUND(U7+V7,2)</f>
        <v>0</v>
      </c>
      <c r="X7" s="185"/>
      <c r="Y7" s="182"/>
      <c r="Z7" s="183">
        <f t="shared" ref="Z7" si="3">X7*Y7</f>
        <v>0</v>
      </c>
      <c r="AA7" s="183">
        <f>V7</f>
        <v>0</v>
      </c>
      <c r="AB7" s="184">
        <f>ROUND(Z7+AA7,2)</f>
        <v>0</v>
      </c>
      <c r="AC7" s="185"/>
      <c r="AD7" s="182"/>
      <c r="AE7" s="183">
        <f t="shared" ref="AE7" si="4">AC7*AD7</f>
        <v>0</v>
      </c>
      <c r="AF7" s="183">
        <f>AA7</f>
        <v>0</v>
      </c>
      <c r="AG7" s="184">
        <f>ROUND(AE7+AF7,2)</f>
        <v>0</v>
      </c>
      <c r="AH7" s="185"/>
      <c r="AI7" s="182"/>
      <c r="AJ7" s="183">
        <f t="shared" ref="AJ7" si="5">AH7*AI7</f>
        <v>0</v>
      </c>
      <c r="AK7" s="183">
        <f>AF7</f>
        <v>0</v>
      </c>
      <c r="AL7" s="184">
        <f>ROUND(AJ7+AK7,2)</f>
        <v>0</v>
      </c>
      <c r="AM7" s="185"/>
      <c r="AN7" s="182"/>
      <c r="AO7" s="183">
        <f t="shared" ref="AO7" si="6">AM7*AN7</f>
        <v>0</v>
      </c>
      <c r="AP7" s="183">
        <f>AK7</f>
        <v>0</v>
      </c>
      <c r="AQ7" s="184">
        <f>ROUND(AO7+AP7,2)</f>
        <v>0</v>
      </c>
      <c r="AR7" s="185"/>
      <c r="AS7" s="182"/>
      <c r="AT7" s="183">
        <f t="shared" ref="AT7" si="7">AR7*AS7</f>
        <v>0</v>
      </c>
      <c r="AU7" s="183">
        <f>AP7</f>
        <v>0</v>
      </c>
      <c r="AV7" s="184">
        <f>ROUND(AT7+AU7,2)</f>
        <v>0</v>
      </c>
      <c r="AW7" s="185"/>
      <c r="AX7" s="182"/>
      <c r="AY7" s="183">
        <f t="shared" ref="AY7" si="8">AW7*AX7</f>
        <v>0</v>
      </c>
      <c r="AZ7" s="183">
        <f>AU7</f>
        <v>0</v>
      </c>
      <c r="BA7" s="184">
        <f>ROUND(AY7+AZ7,2)</f>
        <v>0</v>
      </c>
      <c r="BB7" s="185"/>
      <c r="BC7" s="182"/>
      <c r="BD7" s="183">
        <f t="shared" ref="BD7" si="9">BB7*BC7</f>
        <v>0</v>
      </c>
      <c r="BE7" s="183">
        <f>AZ7</f>
        <v>0</v>
      </c>
      <c r="BF7" s="184">
        <f>ROUND(BD7+BE7,2)</f>
        <v>0</v>
      </c>
      <c r="BG7" s="185"/>
      <c r="BH7" s="182"/>
      <c r="BI7" s="183">
        <f t="shared" ref="BI7" si="10">BG7*BH7</f>
        <v>0</v>
      </c>
      <c r="BJ7" s="183">
        <f>BE7</f>
        <v>0</v>
      </c>
      <c r="BK7" s="184">
        <f>ROUND(BI7+BJ7,2)</f>
        <v>0</v>
      </c>
      <c r="BL7" s="186">
        <f>ROUND(SUM(F7,K7,P7,U7,Z7,AE7,AJ7,AO7,AT7,AY7,BD7,BI7),2)</f>
        <v>0</v>
      </c>
      <c r="BM7" s="187">
        <f>ROUND(SUM(G7,L7,Q7,V7,AA7,AF7,AK7,AP7,AU7,AZ7,BE7,BJ7),2)</f>
        <v>0</v>
      </c>
      <c r="BN7" s="184">
        <f>ROUND(BL7+BM7,2)</f>
        <v>0</v>
      </c>
    </row>
    <row r="8" spans="2:66" s="188" customFormat="1" ht="14.25" thickBot="1">
      <c r="B8" s="189" t="s">
        <v>86</v>
      </c>
      <c r="C8" s="190"/>
      <c r="D8" s="191"/>
      <c r="E8" s="192"/>
      <c r="F8" s="193">
        <f>ROUND(SUM(F7),0)</f>
        <v>0</v>
      </c>
      <c r="G8" s="193">
        <f t="shared" ref="G8:BN8" si="11">ROUND(SUM(G7),0)</f>
        <v>0</v>
      </c>
      <c r="H8" s="194">
        <f t="shared" si="11"/>
        <v>0</v>
      </c>
      <c r="I8" s="191"/>
      <c r="J8" s="192"/>
      <c r="K8" s="193">
        <f t="shared" si="11"/>
        <v>0</v>
      </c>
      <c r="L8" s="193">
        <f t="shared" si="11"/>
        <v>0</v>
      </c>
      <c r="M8" s="194">
        <f t="shared" si="11"/>
        <v>0</v>
      </c>
      <c r="N8" s="191"/>
      <c r="O8" s="192"/>
      <c r="P8" s="193">
        <f t="shared" si="11"/>
        <v>0</v>
      </c>
      <c r="Q8" s="193">
        <f t="shared" ref="Q8" si="12">ROUND(SUM(Q7),0)</f>
        <v>0</v>
      </c>
      <c r="R8" s="194">
        <f t="shared" si="11"/>
        <v>0</v>
      </c>
      <c r="S8" s="191"/>
      <c r="T8" s="192"/>
      <c r="U8" s="193">
        <f t="shared" si="11"/>
        <v>0</v>
      </c>
      <c r="V8" s="193">
        <f t="shared" ref="V8" si="13">ROUND(SUM(V7),0)</f>
        <v>0</v>
      </c>
      <c r="W8" s="194">
        <f t="shared" si="11"/>
        <v>0</v>
      </c>
      <c r="X8" s="191"/>
      <c r="Y8" s="192"/>
      <c r="Z8" s="193">
        <f t="shared" si="11"/>
        <v>0</v>
      </c>
      <c r="AA8" s="193">
        <f t="shared" ref="AA8" si="14">ROUND(SUM(AA7),0)</f>
        <v>0</v>
      </c>
      <c r="AB8" s="194">
        <f t="shared" si="11"/>
        <v>0</v>
      </c>
      <c r="AC8" s="191"/>
      <c r="AD8" s="192"/>
      <c r="AE8" s="193">
        <f t="shared" si="11"/>
        <v>0</v>
      </c>
      <c r="AF8" s="193">
        <f t="shared" ref="AF8" si="15">ROUND(SUM(AF7),0)</f>
        <v>0</v>
      </c>
      <c r="AG8" s="194">
        <f t="shared" si="11"/>
        <v>0</v>
      </c>
      <c r="AH8" s="191"/>
      <c r="AI8" s="192"/>
      <c r="AJ8" s="193">
        <f t="shared" si="11"/>
        <v>0</v>
      </c>
      <c r="AK8" s="193">
        <f t="shared" ref="AK8" si="16">ROUND(SUM(AK7),0)</f>
        <v>0</v>
      </c>
      <c r="AL8" s="194">
        <f t="shared" si="11"/>
        <v>0</v>
      </c>
      <c r="AM8" s="191"/>
      <c r="AN8" s="192"/>
      <c r="AO8" s="193">
        <f t="shared" si="11"/>
        <v>0</v>
      </c>
      <c r="AP8" s="193">
        <f t="shared" ref="AP8" si="17">ROUND(SUM(AP7),0)</f>
        <v>0</v>
      </c>
      <c r="AQ8" s="194">
        <f t="shared" si="11"/>
        <v>0</v>
      </c>
      <c r="AR8" s="191"/>
      <c r="AS8" s="192"/>
      <c r="AT8" s="193">
        <f t="shared" si="11"/>
        <v>0</v>
      </c>
      <c r="AU8" s="193">
        <f t="shared" ref="AU8" si="18">ROUND(SUM(AU7),0)</f>
        <v>0</v>
      </c>
      <c r="AV8" s="194">
        <f t="shared" si="11"/>
        <v>0</v>
      </c>
      <c r="AW8" s="191"/>
      <c r="AX8" s="192"/>
      <c r="AY8" s="193">
        <f t="shared" si="11"/>
        <v>0</v>
      </c>
      <c r="AZ8" s="193">
        <f t="shared" ref="AZ8" si="19">ROUND(SUM(AZ7),0)</f>
        <v>0</v>
      </c>
      <c r="BA8" s="194">
        <f t="shared" si="11"/>
        <v>0</v>
      </c>
      <c r="BB8" s="191"/>
      <c r="BC8" s="192"/>
      <c r="BD8" s="193">
        <f t="shared" si="11"/>
        <v>0</v>
      </c>
      <c r="BE8" s="193">
        <f t="shared" ref="BE8" si="20">ROUND(SUM(BE7),0)</f>
        <v>0</v>
      </c>
      <c r="BF8" s="194">
        <f t="shared" si="11"/>
        <v>0</v>
      </c>
      <c r="BG8" s="191"/>
      <c r="BH8" s="192"/>
      <c r="BI8" s="193">
        <f t="shared" si="11"/>
        <v>0</v>
      </c>
      <c r="BJ8" s="193">
        <f t="shared" ref="BJ8" si="21">ROUND(SUM(BJ7),0)</f>
        <v>0</v>
      </c>
      <c r="BK8" s="194">
        <f t="shared" si="11"/>
        <v>0</v>
      </c>
      <c r="BL8" s="195">
        <f t="shared" si="11"/>
        <v>0</v>
      </c>
      <c r="BM8" s="193">
        <f t="shared" si="11"/>
        <v>0</v>
      </c>
      <c r="BN8" s="194">
        <f t="shared" si="11"/>
        <v>0</v>
      </c>
    </row>
    <row r="9" spans="2:66" s="188" customFormat="1" ht="13.5">
      <c r="B9" s="196" t="str">
        <f>'ListăCh.El.'!B7</f>
        <v>1.1 Cheltuieli salariale</v>
      </c>
      <c r="C9" s="197"/>
      <c r="D9" s="198"/>
      <c r="E9" s="199"/>
      <c r="F9" s="199"/>
      <c r="G9" s="199"/>
      <c r="H9" s="200"/>
      <c r="I9" s="198"/>
      <c r="J9" s="199"/>
      <c r="K9" s="199"/>
      <c r="L9" s="199"/>
      <c r="M9" s="200"/>
      <c r="N9" s="198"/>
      <c r="O9" s="199"/>
      <c r="P9" s="199"/>
      <c r="Q9" s="199"/>
      <c r="R9" s="200"/>
      <c r="S9" s="198"/>
      <c r="T9" s="199"/>
      <c r="U9" s="199"/>
      <c r="V9" s="199"/>
      <c r="W9" s="200"/>
      <c r="X9" s="198"/>
      <c r="Y9" s="199"/>
      <c r="Z9" s="199"/>
      <c r="AA9" s="199"/>
      <c r="AB9" s="200"/>
      <c r="AC9" s="198"/>
      <c r="AD9" s="199"/>
      <c r="AE9" s="199"/>
      <c r="AF9" s="199"/>
      <c r="AG9" s="200"/>
      <c r="AH9" s="198"/>
      <c r="AI9" s="199"/>
      <c r="AJ9" s="199"/>
      <c r="AK9" s="199"/>
      <c r="AL9" s="200"/>
      <c r="AM9" s="198"/>
      <c r="AN9" s="199"/>
      <c r="AO9" s="199"/>
      <c r="AP9" s="199"/>
      <c r="AQ9" s="200"/>
      <c r="AR9" s="198"/>
      <c r="AS9" s="199"/>
      <c r="AT9" s="199"/>
      <c r="AU9" s="199"/>
      <c r="AV9" s="200"/>
      <c r="AW9" s="198"/>
      <c r="AX9" s="199"/>
      <c r="AY9" s="199"/>
      <c r="AZ9" s="199"/>
      <c r="BA9" s="200"/>
      <c r="BB9" s="198"/>
      <c r="BC9" s="199"/>
      <c r="BD9" s="199"/>
      <c r="BE9" s="199"/>
      <c r="BF9" s="200"/>
      <c r="BG9" s="198"/>
      <c r="BH9" s="199"/>
      <c r="BI9" s="199"/>
      <c r="BJ9" s="199"/>
      <c r="BK9" s="200"/>
      <c r="BL9" s="197"/>
      <c r="BM9" s="199"/>
      <c r="BN9" s="200"/>
    </row>
    <row r="10" spans="2:66" s="188" customFormat="1" ht="13.5">
      <c r="B10" s="179" t="s">
        <v>87</v>
      </c>
      <c r="C10" s="408"/>
      <c r="D10" s="181">
        <v>1</v>
      </c>
      <c r="E10" s="182">
        <v>2500</v>
      </c>
      <c r="F10" s="183">
        <f>D10*E10</f>
        <v>2500</v>
      </c>
      <c r="G10" s="183">
        <v>0</v>
      </c>
      <c r="H10" s="184">
        <f>ROUND(F10+G10,0)</f>
        <v>2500</v>
      </c>
      <c r="I10" s="185"/>
      <c r="J10" s="182"/>
      <c r="K10" s="183">
        <f>I10*J10</f>
        <v>0</v>
      </c>
      <c r="L10" s="183">
        <f>G10</f>
        <v>0</v>
      </c>
      <c r="M10" s="184">
        <f t="shared" ref="M10:M13" si="22">ROUND(K10+L10,0)</f>
        <v>0</v>
      </c>
      <c r="N10" s="185"/>
      <c r="O10" s="182"/>
      <c r="P10" s="183">
        <f>N10*O10</f>
        <v>0</v>
      </c>
      <c r="Q10" s="183">
        <f>L10</f>
        <v>0</v>
      </c>
      <c r="R10" s="184">
        <f t="shared" ref="R10:R13" si="23">ROUND(P10+Q10,0)</f>
        <v>0</v>
      </c>
      <c r="S10" s="185"/>
      <c r="T10" s="182"/>
      <c r="U10" s="183">
        <f>S10*T10</f>
        <v>0</v>
      </c>
      <c r="V10" s="183">
        <f>Q10</f>
        <v>0</v>
      </c>
      <c r="W10" s="184">
        <f t="shared" ref="W10:W13" si="24">ROUND(U10+V10,0)</f>
        <v>0</v>
      </c>
      <c r="X10" s="185"/>
      <c r="Y10" s="182"/>
      <c r="Z10" s="183">
        <f>X10*Y10</f>
        <v>0</v>
      </c>
      <c r="AA10" s="183">
        <f>V10</f>
        <v>0</v>
      </c>
      <c r="AB10" s="184">
        <f t="shared" ref="AB10:AB13" si="25">ROUND(Z10+AA10,0)</f>
        <v>0</v>
      </c>
      <c r="AC10" s="185"/>
      <c r="AD10" s="182"/>
      <c r="AE10" s="183">
        <f>AC10*AD10</f>
        <v>0</v>
      </c>
      <c r="AF10" s="183">
        <f>AA10</f>
        <v>0</v>
      </c>
      <c r="AG10" s="184">
        <f t="shared" ref="AG10:AG13" si="26">ROUND(AE10+AF10,0)</f>
        <v>0</v>
      </c>
      <c r="AH10" s="185"/>
      <c r="AI10" s="182"/>
      <c r="AJ10" s="183">
        <f>AH10*AI10</f>
        <v>0</v>
      </c>
      <c r="AK10" s="183">
        <f>AF10</f>
        <v>0</v>
      </c>
      <c r="AL10" s="184">
        <f t="shared" ref="AL10:AL13" si="27">ROUND(AJ10+AK10,0)</f>
        <v>0</v>
      </c>
      <c r="AM10" s="185"/>
      <c r="AN10" s="182"/>
      <c r="AO10" s="183">
        <f>AM10*AN10</f>
        <v>0</v>
      </c>
      <c r="AP10" s="183">
        <f>AK10</f>
        <v>0</v>
      </c>
      <c r="AQ10" s="184">
        <f t="shared" ref="AQ10:AQ13" si="28">ROUND(AO10+AP10,0)</f>
        <v>0</v>
      </c>
      <c r="AR10" s="185"/>
      <c r="AS10" s="182"/>
      <c r="AT10" s="183">
        <f>AR10*AS10</f>
        <v>0</v>
      </c>
      <c r="AU10" s="183">
        <f>AP10</f>
        <v>0</v>
      </c>
      <c r="AV10" s="184">
        <f t="shared" ref="AV10:AV13" si="29">ROUND(AT10+AU10,0)</f>
        <v>0</v>
      </c>
      <c r="AW10" s="185"/>
      <c r="AX10" s="182"/>
      <c r="AY10" s="183">
        <f>AW10*AX10</f>
        <v>0</v>
      </c>
      <c r="AZ10" s="183">
        <f>AU10</f>
        <v>0</v>
      </c>
      <c r="BA10" s="184">
        <f t="shared" ref="BA10:BA13" si="30">ROUND(AY10+AZ10,0)</f>
        <v>0</v>
      </c>
      <c r="BB10" s="185"/>
      <c r="BC10" s="182"/>
      <c r="BD10" s="183">
        <f>BB10*BC10</f>
        <v>0</v>
      </c>
      <c r="BE10" s="183">
        <f>AZ10</f>
        <v>0</v>
      </c>
      <c r="BF10" s="184">
        <f t="shared" ref="BF10:BF13" si="31">ROUND(BD10+BE10,0)</f>
        <v>0</v>
      </c>
      <c r="BG10" s="185"/>
      <c r="BH10" s="182"/>
      <c r="BI10" s="183">
        <f>BG10*BH10</f>
        <v>0</v>
      </c>
      <c r="BJ10" s="183">
        <f>BE10</f>
        <v>0</v>
      </c>
      <c r="BK10" s="184">
        <f t="shared" ref="BK10:BK13" si="32">ROUND(BI10+BJ10,0)</f>
        <v>0</v>
      </c>
      <c r="BL10" s="186">
        <f t="shared" ref="BL10:BL13" si="33">ROUND(SUM(F10,K10,P10,U10,Z10,AE10,AJ10,AO10,AT10,AY10,BD10,BI10),2)</f>
        <v>2500</v>
      </c>
      <c r="BM10" s="187">
        <f t="shared" ref="BM10:BM13" si="34">ROUND(SUM(G10,L10,Q10,V10,AA10,AF10,AK10,AP10,AU10,AZ10,BE10,BJ10),2)</f>
        <v>0</v>
      </c>
      <c r="BN10" s="184">
        <f t="shared" ref="BN10:BN13" si="35">ROUND(BL10+BM10,2)</f>
        <v>2500</v>
      </c>
    </row>
    <row r="11" spans="2:66" s="188" customFormat="1" ht="27">
      <c r="B11" s="179" t="s">
        <v>88</v>
      </c>
      <c r="C11" s="408"/>
      <c r="D11" s="181"/>
      <c r="E11" s="182"/>
      <c r="F11" s="183">
        <f t="shared" ref="F11:F12" si="36">D11*E11</f>
        <v>0</v>
      </c>
      <c r="G11" s="183">
        <v>0</v>
      </c>
      <c r="H11" s="184">
        <f t="shared" ref="H11:H13" si="37">ROUND(F11+G11,0)</f>
        <v>0</v>
      </c>
      <c r="I11" s="185"/>
      <c r="J11" s="182"/>
      <c r="K11" s="183">
        <f t="shared" ref="K11:K13" si="38">I11*J11</f>
        <v>0</v>
      </c>
      <c r="L11" s="183">
        <f t="shared" ref="L11:L13" si="39">G11</f>
        <v>0</v>
      </c>
      <c r="M11" s="184">
        <f t="shared" si="22"/>
        <v>0</v>
      </c>
      <c r="N11" s="185"/>
      <c r="O11" s="182"/>
      <c r="P11" s="183">
        <f t="shared" ref="P11:P13" si="40">N11*O11</f>
        <v>0</v>
      </c>
      <c r="Q11" s="183">
        <f t="shared" ref="Q11:Q13" si="41">L11</f>
        <v>0</v>
      </c>
      <c r="R11" s="184">
        <f t="shared" si="23"/>
        <v>0</v>
      </c>
      <c r="S11" s="185"/>
      <c r="T11" s="182"/>
      <c r="U11" s="183">
        <f t="shared" ref="U11:U13" si="42">S11*T11</f>
        <v>0</v>
      </c>
      <c r="V11" s="183">
        <f t="shared" ref="V11:V13" si="43">Q11</f>
        <v>0</v>
      </c>
      <c r="W11" s="184">
        <f t="shared" si="24"/>
        <v>0</v>
      </c>
      <c r="X11" s="185"/>
      <c r="Y11" s="182"/>
      <c r="Z11" s="183">
        <f t="shared" ref="Z11:Z13" si="44">X11*Y11</f>
        <v>0</v>
      </c>
      <c r="AA11" s="183">
        <f t="shared" ref="AA11:AA13" si="45">V11</f>
        <v>0</v>
      </c>
      <c r="AB11" s="184">
        <f t="shared" si="25"/>
        <v>0</v>
      </c>
      <c r="AC11" s="185"/>
      <c r="AD11" s="182"/>
      <c r="AE11" s="183">
        <f t="shared" ref="AE11:AE13" si="46">AC11*AD11</f>
        <v>0</v>
      </c>
      <c r="AF11" s="183">
        <f t="shared" ref="AF11:AF13" si="47">AA11</f>
        <v>0</v>
      </c>
      <c r="AG11" s="184">
        <f t="shared" si="26"/>
        <v>0</v>
      </c>
      <c r="AH11" s="185"/>
      <c r="AI11" s="182"/>
      <c r="AJ11" s="183">
        <f t="shared" ref="AJ11:AJ13" si="48">AH11*AI11</f>
        <v>0</v>
      </c>
      <c r="AK11" s="183">
        <f t="shared" ref="AK11:AK13" si="49">AF11</f>
        <v>0</v>
      </c>
      <c r="AL11" s="184">
        <f t="shared" si="27"/>
        <v>0</v>
      </c>
      <c r="AM11" s="185"/>
      <c r="AN11" s="182"/>
      <c r="AO11" s="183">
        <f t="shared" ref="AO11:AO13" si="50">AM11*AN11</f>
        <v>0</v>
      </c>
      <c r="AP11" s="183">
        <f t="shared" ref="AP11:AP13" si="51">AK11</f>
        <v>0</v>
      </c>
      <c r="AQ11" s="184">
        <f t="shared" si="28"/>
        <v>0</v>
      </c>
      <c r="AR11" s="185"/>
      <c r="AS11" s="182"/>
      <c r="AT11" s="183">
        <f t="shared" ref="AT11:AT13" si="52">AR11*AS11</f>
        <v>0</v>
      </c>
      <c r="AU11" s="183">
        <f t="shared" ref="AU11:AU13" si="53">AP11</f>
        <v>0</v>
      </c>
      <c r="AV11" s="184">
        <f t="shared" si="29"/>
        <v>0</v>
      </c>
      <c r="AW11" s="185"/>
      <c r="AX11" s="182"/>
      <c r="AY11" s="183">
        <f t="shared" ref="AY11:AY13" si="54">AW11*AX11</f>
        <v>0</v>
      </c>
      <c r="AZ11" s="183">
        <f t="shared" ref="AZ11:AZ13" si="55">AU11</f>
        <v>0</v>
      </c>
      <c r="BA11" s="184">
        <f t="shared" si="30"/>
        <v>0</v>
      </c>
      <c r="BB11" s="185"/>
      <c r="BC11" s="182"/>
      <c r="BD11" s="183">
        <f t="shared" ref="BD11:BD13" si="56">BB11*BC11</f>
        <v>0</v>
      </c>
      <c r="BE11" s="183">
        <f t="shared" ref="BE11:BE13" si="57">AZ11</f>
        <v>0</v>
      </c>
      <c r="BF11" s="184">
        <f t="shared" si="31"/>
        <v>0</v>
      </c>
      <c r="BG11" s="185"/>
      <c r="BH11" s="182"/>
      <c r="BI11" s="183">
        <f t="shared" ref="BI11:BI13" si="58">BG11*BH11</f>
        <v>0</v>
      </c>
      <c r="BJ11" s="183">
        <f t="shared" ref="BJ11:BJ13" si="59">BE11</f>
        <v>0</v>
      </c>
      <c r="BK11" s="184">
        <f t="shared" si="32"/>
        <v>0</v>
      </c>
      <c r="BL11" s="186">
        <f t="shared" si="33"/>
        <v>0</v>
      </c>
      <c r="BM11" s="187">
        <f t="shared" si="34"/>
        <v>0</v>
      </c>
      <c r="BN11" s="184">
        <f t="shared" si="35"/>
        <v>0</v>
      </c>
    </row>
    <row r="12" spans="2:66" s="188" customFormat="1" ht="13.5">
      <c r="B12" s="179" t="s">
        <v>89</v>
      </c>
      <c r="C12" s="408"/>
      <c r="D12" s="181"/>
      <c r="E12" s="182"/>
      <c r="F12" s="183">
        <f t="shared" si="36"/>
        <v>0</v>
      </c>
      <c r="G12" s="183">
        <v>0</v>
      </c>
      <c r="H12" s="184">
        <f t="shared" si="37"/>
        <v>0</v>
      </c>
      <c r="I12" s="185"/>
      <c r="J12" s="182"/>
      <c r="K12" s="183">
        <f t="shared" si="38"/>
        <v>0</v>
      </c>
      <c r="L12" s="183">
        <f t="shared" si="39"/>
        <v>0</v>
      </c>
      <c r="M12" s="184">
        <f t="shared" si="22"/>
        <v>0</v>
      </c>
      <c r="N12" s="185"/>
      <c r="O12" s="182"/>
      <c r="P12" s="183">
        <f t="shared" si="40"/>
        <v>0</v>
      </c>
      <c r="Q12" s="183">
        <f t="shared" si="41"/>
        <v>0</v>
      </c>
      <c r="R12" s="184">
        <f t="shared" si="23"/>
        <v>0</v>
      </c>
      <c r="S12" s="185"/>
      <c r="T12" s="182"/>
      <c r="U12" s="183">
        <f t="shared" si="42"/>
        <v>0</v>
      </c>
      <c r="V12" s="183">
        <f t="shared" si="43"/>
        <v>0</v>
      </c>
      <c r="W12" s="184">
        <f t="shared" si="24"/>
        <v>0</v>
      </c>
      <c r="X12" s="185"/>
      <c r="Y12" s="182"/>
      <c r="Z12" s="183">
        <f t="shared" si="44"/>
        <v>0</v>
      </c>
      <c r="AA12" s="183">
        <f t="shared" si="45"/>
        <v>0</v>
      </c>
      <c r="AB12" s="184">
        <f t="shared" si="25"/>
        <v>0</v>
      </c>
      <c r="AC12" s="185"/>
      <c r="AD12" s="182"/>
      <c r="AE12" s="183">
        <f t="shared" si="46"/>
        <v>0</v>
      </c>
      <c r="AF12" s="183">
        <f t="shared" si="47"/>
        <v>0</v>
      </c>
      <c r="AG12" s="184">
        <f t="shared" si="26"/>
        <v>0</v>
      </c>
      <c r="AH12" s="185"/>
      <c r="AI12" s="182"/>
      <c r="AJ12" s="183">
        <f t="shared" si="48"/>
        <v>0</v>
      </c>
      <c r="AK12" s="183">
        <f t="shared" si="49"/>
        <v>0</v>
      </c>
      <c r="AL12" s="184">
        <f t="shared" si="27"/>
        <v>0</v>
      </c>
      <c r="AM12" s="185"/>
      <c r="AN12" s="182"/>
      <c r="AO12" s="183">
        <f t="shared" si="50"/>
        <v>0</v>
      </c>
      <c r="AP12" s="183">
        <f t="shared" si="51"/>
        <v>0</v>
      </c>
      <c r="AQ12" s="184">
        <f t="shared" si="28"/>
        <v>0</v>
      </c>
      <c r="AR12" s="185"/>
      <c r="AS12" s="182"/>
      <c r="AT12" s="183">
        <f t="shared" si="52"/>
        <v>0</v>
      </c>
      <c r="AU12" s="183">
        <f t="shared" si="53"/>
        <v>0</v>
      </c>
      <c r="AV12" s="184">
        <f t="shared" si="29"/>
        <v>0</v>
      </c>
      <c r="AW12" s="185"/>
      <c r="AX12" s="182"/>
      <c r="AY12" s="183">
        <f t="shared" si="54"/>
        <v>0</v>
      </c>
      <c r="AZ12" s="183">
        <f t="shared" si="55"/>
        <v>0</v>
      </c>
      <c r="BA12" s="184">
        <f t="shared" si="30"/>
        <v>0</v>
      </c>
      <c r="BB12" s="185"/>
      <c r="BC12" s="182"/>
      <c r="BD12" s="183">
        <f t="shared" si="56"/>
        <v>0</v>
      </c>
      <c r="BE12" s="183">
        <f t="shared" si="57"/>
        <v>0</v>
      </c>
      <c r="BF12" s="184">
        <f t="shared" si="31"/>
        <v>0</v>
      </c>
      <c r="BG12" s="185"/>
      <c r="BH12" s="182"/>
      <c r="BI12" s="183">
        <f t="shared" si="58"/>
        <v>0</v>
      </c>
      <c r="BJ12" s="183">
        <f t="shared" si="59"/>
        <v>0</v>
      </c>
      <c r="BK12" s="184">
        <f t="shared" si="32"/>
        <v>0</v>
      </c>
      <c r="BL12" s="186">
        <f t="shared" si="33"/>
        <v>0</v>
      </c>
      <c r="BM12" s="187">
        <f t="shared" si="34"/>
        <v>0</v>
      </c>
      <c r="BN12" s="184">
        <f t="shared" si="35"/>
        <v>0</v>
      </c>
    </row>
    <row r="13" spans="2:66" s="188" customFormat="1" ht="13.5">
      <c r="B13" s="179" t="s">
        <v>89</v>
      </c>
      <c r="C13" s="408"/>
      <c r="D13" s="181"/>
      <c r="E13" s="182"/>
      <c r="F13" s="183">
        <f t="shared" ref="F13" si="60">D13*E13</f>
        <v>0</v>
      </c>
      <c r="G13" s="183">
        <v>0</v>
      </c>
      <c r="H13" s="184">
        <f t="shared" si="37"/>
        <v>0</v>
      </c>
      <c r="I13" s="185"/>
      <c r="J13" s="182"/>
      <c r="K13" s="183">
        <f t="shared" si="38"/>
        <v>0</v>
      </c>
      <c r="L13" s="183">
        <f t="shared" si="39"/>
        <v>0</v>
      </c>
      <c r="M13" s="184">
        <f t="shared" si="22"/>
        <v>0</v>
      </c>
      <c r="N13" s="185"/>
      <c r="O13" s="182"/>
      <c r="P13" s="183">
        <f t="shared" si="40"/>
        <v>0</v>
      </c>
      <c r="Q13" s="183">
        <f t="shared" si="41"/>
        <v>0</v>
      </c>
      <c r="R13" s="184">
        <f t="shared" si="23"/>
        <v>0</v>
      </c>
      <c r="S13" s="185"/>
      <c r="T13" s="182"/>
      <c r="U13" s="183">
        <f t="shared" si="42"/>
        <v>0</v>
      </c>
      <c r="V13" s="183">
        <f t="shared" si="43"/>
        <v>0</v>
      </c>
      <c r="W13" s="184">
        <f t="shared" si="24"/>
        <v>0</v>
      </c>
      <c r="X13" s="185"/>
      <c r="Y13" s="182"/>
      <c r="Z13" s="183">
        <f t="shared" si="44"/>
        <v>0</v>
      </c>
      <c r="AA13" s="183">
        <f t="shared" si="45"/>
        <v>0</v>
      </c>
      <c r="AB13" s="184">
        <f t="shared" si="25"/>
        <v>0</v>
      </c>
      <c r="AC13" s="185"/>
      <c r="AD13" s="182"/>
      <c r="AE13" s="183">
        <f t="shared" si="46"/>
        <v>0</v>
      </c>
      <c r="AF13" s="183">
        <f t="shared" si="47"/>
        <v>0</v>
      </c>
      <c r="AG13" s="184">
        <f t="shared" si="26"/>
        <v>0</v>
      </c>
      <c r="AH13" s="185"/>
      <c r="AI13" s="182"/>
      <c r="AJ13" s="183">
        <f t="shared" si="48"/>
        <v>0</v>
      </c>
      <c r="AK13" s="183">
        <f t="shared" si="49"/>
        <v>0</v>
      </c>
      <c r="AL13" s="184">
        <f t="shared" si="27"/>
        <v>0</v>
      </c>
      <c r="AM13" s="185"/>
      <c r="AN13" s="182"/>
      <c r="AO13" s="183">
        <f t="shared" si="50"/>
        <v>0</v>
      </c>
      <c r="AP13" s="183">
        <f t="shared" si="51"/>
        <v>0</v>
      </c>
      <c r="AQ13" s="184">
        <f t="shared" si="28"/>
        <v>0</v>
      </c>
      <c r="AR13" s="185"/>
      <c r="AS13" s="182"/>
      <c r="AT13" s="183">
        <f t="shared" si="52"/>
        <v>0</v>
      </c>
      <c r="AU13" s="183">
        <f t="shared" si="53"/>
        <v>0</v>
      </c>
      <c r="AV13" s="184">
        <f t="shared" si="29"/>
        <v>0</v>
      </c>
      <c r="AW13" s="185"/>
      <c r="AX13" s="182"/>
      <c r="AY13" s="183">
        <f t="shared" si="54"/>
        <v>0</v>
      </c>
      <c r="AZ13" s="183">
        <f t="shared" si="55"/>
        <v>0</v>
      </c>
      <c r="BA13" s="184">
        <f t="shared" si="30"/>
        <v>0</v>
      </c>
      <c r="BB13" s="185"/>
      <c r="BC13" s="182"/>
      <c r="BD13" s="183">
        <f t="shared" si="56"/>
        <v>0</v>
      </c>
      <c r="BE13" s="183">
        <f t="shared" si="57"/>
        <v>0</v>
      </c>
      <c r="BF13" s="184">
        <f t="shared" si="31"/>
        <v>0</v>
      </c>
      <c r="BG13" s="185"/>
      <c r="BH13" s="182"/>
      <c r="BI13" s="183">
        <f t="shared" si="58"/>
        <v>0</v>
      </c>
      <c r="BJ13" s="183">
        <f t="shared" si="59"/>
        <v>0</v>
      </c>
      <c r="BK13" s="184">
        <f t="shared" si="32"/>
        <v>0</v>
      </c>
      <c r="BL13" s="186">
        <f t="shared" si="33"/>
        <v>0</v>
      </c>
      <c r="BM13" s="187">
        <f t="shared" si="34"/>
        <v>0</v>
      </c>
      <c r="BN13" s="184">
        <f t="shared" si="35"/>
        <v>0</v>
      </c>
    </row>
    <row r="14" spans="2:66" s="188" customFormat="1" ht="14.25" thickBot="1">
      <c r="B14" s="189" t="s">
        <v>90</v>
      </c>
      <c r="C14" s="190"/>
      <c r="D14" s="191"/>
      <c r="E14" s="192"/>
      <c r="F14" s="193">
        <f>ROUND(SUM(F10:F13),0)</f>
        <v>2500</v>
      </c>
      <c r="G14" s="193">
        <f t="shared" ref="G14:BN14" si="61">ROUND(SUM(G10:G13),0)</f>
        <v>0</v>
      </c>
      <c r="H14" s="194">
        <f t="shared" si="61"/>
        <v>2500</v>
      </c>
      <c r="I14" s="191"/>
      <c r="J14" s="192"/>
      <c r="K14" s="193">
        <f t="shared" si="61"/>
        <v>0</v>
      </c>
      <c r="L14" s="193">
        <f t="shared" si="61"/>
        <v>0</v>
      </c>
      <c r="M14" s="194">
        <f t="shared" si="61"/>
        <v>0</v>
      </c>
      <c r="N14" s="191"/>
      <c r="O14" s="192"/>
      <c r="P14" s="193">
        <f t="shared" si="61"/>
        <v>0</v>
      </c>
      <c r="Q14" s="193">
        <f t="shared" ref="Q14" si="62">ROUND(SUM(Q10:Q13),0)</f>
        <v>0</v>
      </c>
      <c r="R14" s="194">
        <f t="shared" si="61"/>
        <v>0</v>
      </c>
      <c r="S14" s="191"/>
      <c r="T14" s="192"/>
      <c r="U14" s="193">
        <f t="shared" si="61"/>
        <v>0</v>
      </c>
      <c r="V14" s="193">
        <f t="shared" ref="V14" si="63">ROUND(SUM(V10:V13),0)</f>
        <v>0</v>
      </c>
      <c r="W14" s="194">
        <f t="shared" si="61"/>
        <v>0</v>
      </c>
      <c r="X14" s="191"/>
      <c r="Y14" s="192"/>
      <c r="Z14" s="193">
        <f t="shared" si="61"/>
        <v>0</v>
      </c>
      <c r="AA14" s="193">
        <f t="shared" ref="AA14" si="64">ROUND(SUM(AA10:AA13),0)</f>
        <v>0</v>
      </c>
      <c r="AB14" s="194">
        <f t="shared" si="61"/>
        <v>0</v>
      </c>
      <c r="AC14" s="191"/>
      <c r="AD14" s="192"/>
      <c r="AE14" s="193">
        <f t="shared" si="61"/>
        <v>0</v>
      </c>
      <c r="AF14" s="193">
        <f t="shared" ref="AF14" si="65">ROUND(SUM(AF10:AF13),0)</f>
        <v>0</v>
      </c>
      <c r="AG14" s="194">
        <f t="shared" si="61"/>
        <v>0</v>
      </c>
      <c r="AH14" s="191"/>
      <c r="AI14" s="192"/>
      <c r="AJ14" s="193">
        <f t="shared" si="61"/>
        <v>0</v>
      </c>
      <c r="AK14" s="193">
        <f t="shared" ref="AK14" si="66">ROUND(SUM(AK10:AK13),0)</f>
        <v>0</v>
      </c>
      <c r="AL14" s="194">
        <f t="shared" si="61"/>
        <v>0</v>
      </c>
      <c r="AM14" s="191"/>
      <c r="AN14" s="192"/>
      <c r="AO14" s="193">
        <f t="shared" si="61"/>
        <v>0</v>
      </c>
      <c r="AP14" s="193">
        <f t="shared" ref="AP14" si="67">ROUND(SUM(AP10:AP13),0)</f>
        <v>0</v>
      </c>
      <c r="AQ14" s="194">
        <f t="shared" si="61"/>
        <v>0</v>
      </c>
      <c r="AR14" s="191"/>
      <c r="AS14" s="192"/>
      <c r="AT14" s="193">
        <f t="shared" si="61"/>
        <v>0</v>
      </c>
      <c r="AU14" s="193">
        <f t="shared" ref="AU14" si="68">ROUND(SUM(AU10:AU13),0)</f>
        <v>0</v>
      </c>
      <c r="AV14" s="194">
        <f t="shared" si="61"/>
        <v>0</v>
      </c>
      <c r="AW14" s="191"/>
      <c r="AX14" s="192"/>
      <c r="AY14" s="193">
        <f t="shared" si="61"/>
        <v>0</v>
      </c>
      <c r="AZ14" s="193">
        <f t="shared" ref="AZ14" si="69">ROUND(SUM(AZ10:AZ13),0)</f>
        <v>0</v>
      </c>
      <c r="BA14" s="194">
        <f t="shared" si="61"/>
        <v>0</v>
      </c>
      <c r="BB14" s="191"/>
      <c r="BC14" s="192"/>
      <c r="BD14" s="193">
        <f t="shared" si="61"/>
        <v>0</v>
      </c>
      <c r="BE14" s="193">
        <f t="shared" ref="BE14" si="70">ROUND(SUM(BE10:BE13),0)</f>
        <v>0</v>
      </c>
      <c r="BF14" s="194">
        <f t="shared" si="61"/>
        <v>0</v>
      </c>
      <c r="BG14" s="191"/>
      <c r="BH14" s="192"/>
      <c r="BI14" s="193">
        <f t="shared" si="61"/>
        <v>0</v>
      </c>
      <c r="BJ14" s="193">
        <f t="shared" ref="BJ14" si="71">ROUND(SUM(BJ10:BJ13),0)</f>
        <v>0</v>
      </c>
      <c r="BK14" s="194">
        <f t="shared" si="61"/>
        <v>0</v>
      </c>
      <c r="BL14" s="195">
        <f t="shared" si="61"/>
        <v>2500</v>
      </c>
      <c r="BM14" s="193">
        <f t="shared" si="61"/>
        <v>0</v>
      </c>
      <c r="BN14" s="194">
        <f t="shared" si="61"/>
        <v>2500</v>
      </c>
    </row>
    <row r="15" spans="2:66" s="188" customFormat="1" ht="13.5">
      <c r="B15" s="202" t="str">
        <f>'ListăCh.El.'!B8</f>
        <v>1.2 Onorarii/venituri asimilate salariilor pentru experți proprii/cooptați</v>
      </c>
      <c r="C15" s="203"/>
      <c r="D15" s="204"/>
      <c r="E15" s="205"/>
      <c r="F15" s="205"/>
      <c r="G15" s="205"/>
      <c r="H15" s="206"/>
      <c r="I15" s="198"/>
      <c r="J15" s="199"/>
      <c r="K15" s="199"/>
      <c r="L15" s="199"/>
      <c r="M15" s="200"/>
      <c r="N15" s="198"/>
      <c r="O15" s="199"/>
      <c r="P15" s="199"/>
      <c r="Q15" s="199"/>
      <c r="R15" s="200"/>
      <c r="S15" s="198"/>
      <c r="T15" s="199"/>
      <c r="U15" s="199"/>
      <c r="V15" s="199"/>
      <c r="W15" s="200"/>
      <c r="X15" s="198"/>
      <c r="Y15" s="199"/>
      <c r="Z15" s="199"/>
      <c r="AA15" s="199"/>
      <c r="AB15" s="200"/>
      <c r="AC15" s="198"/>
      <c r="AD15" s="199"/>
      <c r="AE15" s="199"/>
      <c r="AF15" s="199"/>
      <c r="AG15" s="200"/>
      <c r="AH15" s="198"/>
      <c r="AI15" s="199"/>
      <c r="AJ15" s="199"/>
      <c r="AK15" s="199"/>
      <c r="AL15" s="200"/>
      <c r="AM15" s="198"/>
      <c r="AN15" s="199"/>
      <c r="AO15" s="199"/>
      <c r="AP15" s="199"/>
      <c r="AQ15" s="200"/>
      <c r="AR15" s="198"/>
      <c r="AS15" s="199"/>
      <c r="AT15" s="199"/>
      <c r="AU15" s="199"/>
      <c r="AV15" s="200"/>
      <c r="AW15" s="198"/>
      <c r="AX15" s="199"/>
      <c r="AY15" s="199"/>
      <c r="AZ15" s="199"/>
      <c r="BA15" s="200"/>
      <c r="BB15" s="198"/>
      <c r="BC15" s="199"/>
      <c r="BD15" s="199"/>
      <c r="BE15" s="199"/>
      <c r="BF15" s="200"/>
      <c r="BG15" s="198"/>
      <c r="BH15" s="199"/>
      <c r="BI15" s="199"/>
      <c r="BJ15" s="199"/>
      <c r="BK15" s="200"/>
      <c r="BL15" s="197"/>
      <c r="BM15" s="199"/>
      <c r="BN15" s="200"/>
    </row>
    <row r="16" spans="2:66" s="188" customFormat="1" ht="27">
      <c r="B16" s="207" t="s">
        <v>91</v>
      </c>
      <c r="C16" s="409"/>
      <c r="D16" s="181"/>
      <c r="E16" s="182"/>
      <c r="F16" s="183">
        <f>D16*E16</f>
        <v>0</v>
      </c>
      <c r="G16" s="183">
        <v>0</v>
      </c>
      <c r="H16" s="184">
        <f t="shared" ref="H16:H19" si="72">ROUND(F16+G16,2)</f>
        <v>0</v>
      </c>
      <c r="I16" s="185"/>
      <c r="J16" s="182"/>
      <c r="K16" s="183">
        <f>I16*J16</f>
        <v>0</v>
      </c>
      <c r="L16" s="183">
        <f>G16</f>
        <v>0</v>
      </c>
      <c r="M16" s="184">
        <f t="shared" ref="M16:M19" si="73">ROUND(K16+L16,2)</f>
        <v>0</v>
      </c>
      <c r="N16" s="185"/>
      <c r="O16" s="182"/>
      <c r="P16" s="183">
        <f>N16*O16</f>
        <v>0</v>
      </c>
      <c r="Q16" s="183">
        <f>L16</f>
        <v>0</v>
      </c>
      <c r="R16" s="184">
        <f t="shared" ref="R16:R19" si="74">ROUND(P16+Q16,2)</f>
        <v>0</v>
      </c>
      <c r="S16" s="185"/>
      <c r="T16" s="182"/>
      <c r="U16" s="183">
        <f>S16*T16</f>
        <v>0</v>
      </c>
      <c r="V16" s="183">
        <f>Q16</f>
        <v>0</v>
      </c>
      <c r="W16" s="184">
        <f t="shared" ref="W16:W19" si="75">ROUND(U16+V16,2)</f>
        <v>0</v>
      </c>
      <c r="X16" s="185"/>
      <c r="Y16" s="182"/>
      <c r="Z16" s="183">
        <f>X16*Y16</f>
        <v>0</v>
      </c>
      <c r="AA16" s="183">
        <f>V16</f>
        <v>0</v>
      </c>
      <c r="AB16" s="184">
        <f t="shared" ref="AB16:AB19" si="76">ROUND(Z16+AA16,2)</f>
        <v>0</v>
      </c>
      <c r="AC16" s="185"/>
      <c r="AD16" s="182"/>
      <c r="AE16" s="183">
        <f>AC16*AD16</f>
        <v>0</v>
      </c>
      <c r="AF16" s="183">
        <f>AA16</f>
        <v>0</v>
      </c>
      <c r="AG16" s="184">
        <f t="shared" ref="AG16:AG19" si="77">ROUND(AE16+AF16,2)</f>
        <v>0</v>
      </c>
      <c r="AH16" s="185"/>
      <c r="AI16" s="182"/>
      <c r="AJ16" s="183">
        <f>AH16*AI16</f>
        <v>0</v>
      </c>
      <c r="AK16" s="183">
        <f>AF16</f>
        <v>0</v>
      </c>
      <c r="AL16" s="184">
        <f t="shared" ref="AL16:AL19" si="78">ROUND(AJ16+AK16,2)</f>
        <v>0</v>
      </c>
      <c r="AM16" s="185"/>
      <c r="AN16" s="182"/>
      <c r="AO16" s="183">
        <f>AM16*AN16</f>
        <v>0</v>
      </c>
      <c r="AP16" s="183">
        <f>AK16</f>
        <v>0</v>
      </c>
      <c r="AQ16" s="184">
        <f t="shared" ref="AQ16:AQ19" si="79">ROUND(AO16+AP16,2)</f>
        <v>0</v>
      </c>
      <c r="AR16" s="185"/>
      <c r="AS16" s="182"/>
      <c r="AT16" s="183">
        <f>AR16*AS16</f>
        <v>0</v>
      </c>
      <c r="AU16" s="183">
        <f>AP16</f>
        <v>0</v>
      </c>
      <c r="AV16" s="184">
        <f t="shared" ref="AV16:AV19" si="80">ROUND(AT16+AU16,2)</f>
        <v>0</v>
      </c>
      <c r="AW16" s="185"/>
      <c r="AX16" s="182"/>
      <c r="AY16" s="183">
        <f>AW16*AX16</f>
        <v>0</v>
      </c>
      <c r="AZ16" s="183">
        <f>AU16</f>
        <v>0</v>
      </c>
      <c r="BA16" s="184">
        <f t="shared" ref="BA16:BA19" si="81">ROUND(AY16+AZ16,2)</f>
        <v>0</v>
      </c>
      <c r="BB16" s="185"/>
      <c r="BC16" s="182"/>
      <c r="BD16" s="183">
        <f>BB16*BC16</f>
        <v>0</v>
      </c>
      <c r="BE16" s="183">
        <f>AZ16</f>
        <v>0</v>
      </c>
      <c r="BF16" s="184">
        <f t="shared" ref="BF16:BF19" si="82">ROUND(BD16+BE16,2)</f>
        <v>0</v>
      </c>
      <c r="BG16" s="185"/>
      <c r="BH16" s="182"/>
      <c r="BI16" s="183">
        <f>BG16*BH16</f>
        <v>0</v>
      </c>
      <c r="BJ16" s="183">
        <f>BE16</f>
        <v>0</v>
      </c>
      <c r="BK16" s="184">
        <f t="shared" ref="BK16:BK19" si="83">ROUND(BI16+BJ16,2)</f>
        <v>0</v>
      </c>
      <c r="BL16" s="186">
        <f t="shared" ref="BL16:BL19" si="84">ROUND(SUM(F16,K16,P16,U16,Z16,AE16,AJ16,AO16,AT16,AY16,BD16,BI16),2)</f>
        <v>0</v>
      </c>
      <c r="BM16" s="187">
        <f t="shared" ref="BM16:BM19" si="85">ROUND(SUM(G16,L16,Q16,V16,AA16,AF16,AK16,AP16,AU16,AZ16,BE16,BJ16),2)</f>
        <v>0</v>
      </c>
      <c r="BN16" s="184">
        <f t="shared" ref="BN16:BN19" si="86">ROUND(BL16+BM16,2)</f>
        <v>0</v>
      </c>
    </row>
    <row r="17" spans="2:66" s="188" customFormat="1" ht="27">
      <c r="B17" s="207" t="s">
        <v>92</v>
      </c>
      <c r="C17" s="409"/>
      <c r="D17" s="181"/>
      <c r="E17" s="182"/>
      <c r="F17" s="183">
        <f t="shared" ref="F17:F19" si="87">D17*E17</f>
        <v>0</v>
      </c>
      <c r="G17" s="183">
        <v>0</v>
      </c>
      <c r="H17" s="184">
        <f t="shared" si="72"/>
        <v>0</v>
      </c>
      <c r="I17" s="185"/>
      <c r="J17" s="182"/>
      <c r="K17" s="183">
        <f t="shared" ref="K17:K19" si="88">I17*J17</f>
        <v>0</v>
      </c>
      <c r="L17" s="183">
        <f t="shared" ref="L17:L19" si="89">G17</f>
        <v>0</v>
      </c>
      <c r="M17" s="184">
        <f t="shared" si="73"/>
        <v>0</v>
      </c>
      <c r="N17" s="185"/>
      <c r="O17" s="182"/>
      <c r="P17" s="183">
        <f t="shared" ref="P17:P19" si="90">N17*O17</f>
        <v>0</v>
      </c>
      <c r="Q17" s="183">
        <f t="shared" ref="Q17:Q19" si="91">L17</f>
        <v>0</v>
      </c>
      <c r="R17" s="184">
        <f t="shared" si="74"/>
        <v>0</v>
      </c>
      <c r="S17" s="185"/>
      <c r="T17" s="182"/>
      <c r="U17" s="183">
        <f t="shared" ref="U17:U19" si="92">S17*T17</f>
        <v>0</v>
      </c>
      <c r="V17" s="183">
        <f t="shared" ref="V17:V19" si="93">Q17</f>
        <v>0</v>
      </c>
      <c r="W17" s="184">
        <f t="shared" si="75"/>
        <v>0</v>
      </c>
      <c r="X17" s="185"/>
      <c r="Y17" s="182"/>
      <c r="Z17" s="183">
        <f t="shared" ref="Z17:Z19" si="94">X17*Y17</f>
        <v>0</v>
      </c>
      <c r="AA17" s="183">
        <f t="shared" ref="AA17:AA19" si="95">V17</f>
        <v>0</v>
      </c>
      <c r="AB17" s="184">
        <f t="shared" si="76"/>
        <v>0</v>
      </c>
      <c r="AC17" s="185"/>
      <c r="AD17" s="182"/>
      <c r="AE17" s="183">
        <f t="shared" ref="AE17:AE19" si="96">AC17*AD17</f>
        <v>0</v>
      </c>
      <c r="AF17" s="183">
        <f t="shared" ref="AF17:AF19" si="97">AA17</f>
        <v>0</v>
      </c>
      <c r="AG17" s="184">
        <f t="shared" si="77"/>
        <v>0</v>
      </c>
      <c r="AH17" s="185"/>
      <c r="AI17" s="182"/>
      <c r="AJ17" s="183">
        <f t="shared" ref="AJ17:AJ19" si="98">AH17*AI17</f>
        <v>0</v>
      </c>
      <c r="AK17" s="183">
        <f t="shared" ref="AK17:AK19" si="99">AF17</f>
        <v>0</v>
      </c>
      <c r="AL17" s="184">
        <f t="shared" si="78"/>
        <v>0</v>
      </c>
      <c r="AM17" s="185"/>
      <c r="AN17" s="182"/>
      <c r="AO17" s="183">
        <f t="shared" ref="AO17:AO19" si="100">AM17*AN17</f>
        <v>0</v>
      </c>
      <c r="AP17" s="183">
        <f t="shared" ref="AP17:AP19" si="101">AK17</f>
        <v>0</v>
      </c>
      <c r="AQ17" s="184">
        <f t="shared" si="79"/>
        <v>0</v>
      </c>
      <c r="AR17" s="185"/>
      <c r="AS17" s="182"/>
      <c r="AT17" s="183">
        <f t="shared" ref="AT17:AT19" si="102">AR17*AS17</f>
        <v>0</v>
      </c>
      <c r="AU17" s="183">
        <f t="shared" ref="AU17:AU19" si="103">AP17</f>
        <v>0</v>
      </c>
      <c r="AV17" s="184">
        <f t="shared" si="80"/>
        <v>0</v>
      </c>
      <c r="AW17" s="185"/>
      <c r="AX17" s="182"/>
      <c r="AY17" s="183">
        <f t="shared" ref="AY17:AY19" si="104">AW17*AX17</f>
        <v>0</v>
      </c>
      <c r="AZ17" s="183">
        <f t="shared" ref="AZ17:AZ19" si="105">AU17</f>
        <v>0</v>
      </c>
      <c r="BA17" s="184">
        <f t="shared" si="81"/>
        <v>0</v>
      </c>
      <c r="BB17" s="185"/>
      <c r="BC17" s="182"/>
      <c r="BD17" s="183">
        <f t="shared" ref="BD17:BD19" si="106">BB17*BC17</f>
        <v>0</v>
      </c>
      <c r="BE17" s="183">
        <f t="shared" ref="BE17:BE19" si="107">AZ17</f>
        <v>0</v>
      </c>
      <c r="BF17" s="184">
        <f t="shared" si="82"/>
        <v>0</v>
      </c>
      <c r="BG17" s="185"/>
      <c r="BH17" s="182"/>
      <c r="BI17" s="183">
        <f t="shared" ref="BI17:BI19" si="108">BG17*BH17</f>
        <v>0</v>
      </c>
      <c r="BJ17" s="183">
        <f t="shared" ref="BJ17:BJ19" si="109">BE17</f>
        <v>0</v>
      </c>
      <c r="BK17" s="184">
        <f t="shared" si="83"/>
        <v>0</v>
      </c>
      <c r="BL17" s="186">
        <f t="shared" si="84"/>
        <v>0</v>
      </c>
      <c r="BM17" s="187">
        <f t="shared" si="85"/>
        <v>0</v>
      </c>
      <c r="BN17" s="184">
        <f t="shared" si="86"/>
        <v>0</v>
      </c>
    </row>
    <row r="18" spans="2:66" s="188" customFormat="1" ht="13.5">
      <c r="B18" s="208" t="s">
        <v>89</v>
      </c>
      <c r="C18" s="409"/>
      <c r="D18" s="181"/>
      <c r="E18" s="182"/>
      <c r="F18" s="183">
        <f t="shared" si="87"/>
        <v>0</v>
      </c>
      <c r="G18" s="183">
        <v>0</v>
      </c>
      <c r="H18" s="184">
        <f t="shared" si="72"/>
        <v>0</v>
      </c>
      <c r="I18" s="185"/>
      <c r="J18" s="182"/>
      <c r="K18" s="183">
        <f t="shared" si="88"/>
        <v>0</v>
      </c>
      <c r="L18" s="183">
        <f t="shared" si="89"/>
        <v>0</v>
      </c>
      <c r="M18" s="184">
        <f t="shared" si="73"/>
        <v>0</v>
      </c>
      <c r="N18" s="185"/>
      <c r="O18" s="182"/>
      <c r="P18" s="183">
        <f t="shared" si="90"/>
        <v>0</v>
      </c>
      <c r="Q18" s="183">
        <f t="shared" si="91"/>
        <v>0</v>
      </c>
      <c r="R18" s="184">
        <f t="shared" si="74"/>
        <v>0</v>
      </c>
      <c r="S18" s="185"/>
      <c r="T18" s="182"/>
      <c r="U18" s="183">
        <f t="shared" si="92"/>
        <v>0</v>
      </c>
      <c r="V18" s="183">
        <f t="shared" si="93"/>
        <v>0</v>
      </c>
      <c r="W18" s="184">
        <f t="shared" si="75"/>
        <v>0</v>
      </c>
      <c r="X18" s="185"/>
      <c r="Y18" s="182"/>
      <c r="Z18" s="183">
        <f t="shared" si="94"/>
        <v>0</v>
      </c>
      <c r="AA18" s="183">
        <f t="shared" si="95"/>
        <v>0</v>
      </c>
      <c r="AB18" s="184">
        <f t="shared" si="76"/>
        <v>0</v>
      </c>
      <c r="AC18" s="185"/>
      <c r="AD18" s="182"/>
      <c r="AE18" s="183">
        <f t="shared" si="96"/>
        <v>0</v>
      </c>
      <c r="AF18" s="183">
        <f t="shared" si="97"/>
        <v>0</v>
      </c>
      <c r="AG18" s="184">
        <f t="shared" si="77"/>
        <v>0</v>
      </c>
      <c r="AH18" s="185"/>
      <c r="AI18" s="182"/>
      <c r="AJ18" s="183">
        <f t="shared" si="98"/>
        <v>0</v>
      </c>
      <c r="AK18" s="183">
        <f t="shared" si="99"/>
        <v>0</v>
      </c>
      <c r="AL18" s="184">
        <f t="shared" si="78"/>
        <v>0</v>
      </c>
      <c r="AM18" s="185"/>
      <c r="AN18" s="182"/>
      <c r="AO18" s="183">
        <f t="shared" si="100"/>
        <v>0</v>
      </c>
      <c r="AP18" s="183">
        <f t="shared" si="101"/>
        <v>0</v>
      </c>
      <c r="AQ18" s="184">
        <f t="shared" si="79"/>
        <v>0</v>
      </c>
      <c r="AR18" s="185"/>
      <c r="AS18" s="182"/>
      <c r="AT18" s="183">
        <f t="shared" si="102"/>
        <v>0</v>
      </c>
      <c r="AU18" s="183">
        <f t="shared" si="103"/>
        <v>0</v>
      </c>
      <c r="AV18" s="184">
        <f t="shared" si="80"/>
        <v>0</v>
      </c>
      <c r="AW18" s="185"/>
      <c r="AX18" s="182"/>
      <c r="AY18" s="183">
        <f t="shared" si="104"/>
        <v>0</v>
      </c>
      <c r="AZ18" s="183">
        <f t="shared" si="105"/>
        <v>0</v>
      </c>
      <c r="BA18" s="184">
        <f t="shared" si="81"/>
        <v>0</v>
      </c>
      <c r="BB18" s="185"/>
      <c r="BC18" s="182"/>
      <c r="BD18" s="183">
        <f t="shared" si="106"/>
        <v>0</v>
      </c>
      <c r="BE18" s="183">
        <f t="shared" si="107"/>
        <v>0</v>
      </c>
      <c r="BF18" s="184">
        <f t="shared" si="82"/>
        <v>0</v>
      </c>
      <c r="BG18" s="185"/>
      <c r="BH18" s="182"/>
      <c r="BI18" s="183">
        <f t="shared" si="108"/>
        <v>0</v>
      </c>
      <c r="BJ18" s="183">
        <f t="shared" si="109"/>
        <v>0</v>
      </c>
      <c r="BK18" s="184">
        <f t="shared" si="83"/>
        <v>0</v>
      </c>
      <c r="BL18" s="186">
        <f t="shared" si="84"/>
        <v>0</v>
      </c>
      <c r="BM18" s="187">
        <f t="shared" si="85"/>
        <v>0</v>
      </c>
      <c r="BN18" s="184">
        <f t="shared" si="86"/>
        <v>0</v>
      </c>
    </row>
    <row r="19" spans="2:66" s="188" customFormat="1" ht="13.5">
      <c r="B19" s="179" t="s">
        <v>89</v>
      </c>
      <c r="C19" s="409"/>
      <c r="D19" s="181"/>
      <c r="E19" s="182"/>
      <c r="F19" s="183">
        <f t="shared" si="87"/>
        <v>0</v>
      </c>
      <c r="G19" s="183">
        <v>0</v>
      </c>
      <c r="H19" s="184">
        <f t="shared" si="72"/>
        <v>0</v>
      </c>
      <c r="I19" s="185"/>
      <c r="J19" s="182"/>
      <c r="K19" s="183">
        <f t="shared" si="88"/>
        <v>0</v>
      </c>
      <c r="L19" s="183">
        <f t="shared" si="89"/>
        <v>0</v>
      </c>
      <c r="M19" s="184">
        <f t="shared" si="73"/>
        <v>0</v>
      </c>
      <c r="N19" s="185"/>
      <c r="O19" s="182"/>
      <c r="P19" s="183">
        <f t="shared" si="90"/>
        <v>0</v>
      </c>
      <c r="Q19" s="183">
        <f t="shared" si="91"/>
        <v>0</v>
      </c>
      <c r="R19" s="184">
        <f t="shared" si="74"/>
        <v>0</v>
      </c>
      <c r="S19" s="185"/>
      <c r="T19" s="182"/>
      <c r="U19" s="183">
        <f t="shared" si="92"/>
        <v>0</v>
      </c>
      <c r="V19" s="183">
        <f t="shared" si="93"/>
        <v>0</v>
      </c>
      <c r="W19" s="184">
        <f t="shared" si="75"/>
        <v>0</v>
      </c>
      <c r="X19" s="185"/>
      <c r="Y19" s="182"/>
      <c r="Z19" s="183">
        <f t="shared" si="94"/>
        <v>0</v>
      </c>
      <c r="AA19" s="183">
        <f t="shared" si="95"/>
        <v>0</v>
      </c>
      <c r="AB19" s="184">
        <f t="shared" si="76"/>
        <v>0</v>
      </c>
      <c r="AC19" s="185"/>
      <c r="AD19" s="182"/>
      <c r="AE19" s="183">
        <f t="shared" si="96"/>
        <v>0</v>
      </c>
      <c r="AF19" s="183">
        <f t="shared" si="97"/>
        <v>0</v>
      </c>
      <c r="AG19" s="184">
        <f t="shared" si="77"/>
        <v>0</v>
      </c>
      <c r="AH19" s="185"/>
      <c r="AI19" s="182"/>
      <c r="AJ19" s="183">
        <f t="shared" si="98"/>
        <v>0</v>
      </c>
      <c r="AK19" s="183">
        <f t="shared" si="99"/>
        <v>0</v>
      </c>
      <c r="AL19" s="184">
        <f t="shared" si="78"/>
        <v>0</v>
      </c>
      <c r="AM19" s="185"/>
      <c r="AN19" s="182"/>
      <c r="AO19" s="183">
        <f t="shared" si="100"/>
        <v>0</v>
      </c>
      <c r="AP19" s="183">
        <f t="shared" si="101"/>
        <v>0</v>
      </c>
      <c r="AQ19" s="184">
        <f t="shared" si="79"/>
        <v>0</v>
      </c>
      <c r="AR19" s="185"/>
      <c r="AS19" s="182"/>
      <c r="AT19" s="183">
        <f t="shared" si="102"/>
        <v>0</v>
      </c>
      <c r="AU19" s="183">
        <f t="shared" si="103"/>
        <v>0</v>
      </c>
      <c r="AV19" s="184">
        <f t="shared" si="80"/>
        <v>0</v>
      </c>
      <c r="AW19" s="185"/>
      <c r="AX19" s="182"/>
      <c r="AY19" s="183">
        <f t="shared" si="104"/>
        <v>0</v>
      </c>
      <c r="AZ19" s="183">
        <f t="shared" si="105"/>
        <v>0</v>
      </c>
      <c r="BA19" s="184">
        <f t="shared" si="81"/>
        <v>0</v>
      </c>
      <c r="BB19" s="185"/>
      <c r="BC19" s="182"/>
      <c r="BD19" s="183">
        <f t="shared" si="106"/>
        <v>0</v>
      </c>
      <c r="BE19" s="183">
        <f t="shared" si="107"/>
        <v>0</v>
      </c>
      <c r="BF19" s="184">
        <f t="shared" si="82"/>
        <v>0</v>
      </c>
      <c r="BG19" s="185"/>
      <c r="BH19" s="182"/>
      <c r="BI19" s="183">
        <f t="shared" si="108"/>
        <v>0</v>
      </c>
      <c r="BJ19" s="183">
        <f t="shared" si="109"/>
        <v>0</v>
      </c>
      <c r="BK19" s="184">
        <f t="shared" si="83"/>
        <v>0</v>
      </c>
      <c r="BL19" s="186">
        <f t="shared" si="84"/>
        <v>0</v>
      </c>
      <c r="BM19" s="187">
        <f t="shared" si="85"/>
        <v>0</v>
      </c>
      <c r="BN19" s="184">
        <f t="shared" si="86"/>
        <v>0</v>
      </c>
    </row>
    <row r="20" spans="2:66" s="188" customFormat="1" ht="14.25" thickBot="1">
      <c r="B20" s="189" t="s">
        <v>93</v>
      </c>
      <c r="C20" s="190"/>
      <c r="D20" s="191"/>
      <c r="E20" s="192"/>
      <c r="F20" s="193">
        <f>ROUND(SUM(F16:F19),0)</f>
        <v>0</v>
      </c>
      <c r="G20" s="193">
        <f t="shared" ref="G20" si="110">ROUND(SUM(G16:G19),0)</f>
        <v>0</v>
      </c>
      <c r="H20" s="194">
        <f t="shared" ref="H20" si="111">ROUND(SUM(H16:H19),0)</f>
        <v>0</v>
      </c>
      <c r="I20" s="191"/>
      <c r="J20" s="192"/>
      <c r="K20" s="193">
        <f t="shared" ref="K20" si="112">ROUND(SUM(K16:K19),0)</f>
        <v>0</v>
      </c>
      <c r="L20" s="193">
        <f t="shared" ref="L20" si="113">ROUND(SUM(L16:L19),0)</f>
        <v>0</v>
      </c>
      <c r="M20" s="194">
        <f t="shared" ref="M20" si="114">ROUND(SUM(M16:M19),0)</f>
        <v>0</v>
      </c>
      <c r="N20" s="191"/>
      <c r="O20" s="192"/>
      <c r="P20" s="193">
        <f t="shared" ref="P20:Q20" si="115">ROUND(SUM(P16:P19),0)</f>
        <v>0</v>
      </c>
      <c r="Q20" s="193">
        <f t="shared" si="115"/>
        <v>0</v>
      </c>
      <c r="R20" s="194">
        <f t="shared" ref="R20" si="116">ROUND(SUM(R16:R19),0)</f>
        <v>0</v>
      </c>
      <c r="S20" s="191"/>
      <c r="T20" s="192"/>
      <c r="U20" s="193">
        <f t="shared" ref="U20:V20" si="117">ROUND(SUM(U16:U19),0)</f>
        <v>0</v>
      </c>
      <c r="V20" s="193">
        <f t="shared" si="117"/>
        <v>0</v>
      </c>
      <c r="W20" s="194">
        <f t="shared" ref="W20" si="118">ROUND(SUM(W16:W19),0)</f>
        <v>0</v>
      </c>
      <c r="X20" s="191"/>
      <c r="Y20" s="192"/>
      <c r="Z20" s="193">
        <f t="shared" ref="Z20:AA20" si="119">ROUND(SUM(Z16:Z19),0)</f>
        <v>0</v>
      </c>
      <c r="AA20" s="193">
        <f t="shared" si="119"/>
        <v>0</v>
      </c>
      <c r="AB20" s="194">
        <f t="shared" ref="AB20" si="120">ROUND(SUM(AB16:AB19),0)</f>
        <v>0</v>
      </c>
      <c r="AC20" s="191"/>
      <c r="AD20" s="192"/>
      <c r="AE20" s="193">
        <f t="shared" ref="AE20:AF20" si="121">ROUND(SUM(AE16:AE19),0)</f>
        <v>0</v>
      </c>
      <c r="AF20" s="193">
        <f t="shared" si="121"/>
        <v>0</v>
      </c>
      <c r="AG20" s="194">
        <f t="shared" ref="AG20" si="122">ROUND(SUM(AG16:AG19),0)</f>
        <v>0</v>
      </c>
      <c r="AH20" s="191"/>
      <c r="AI20" s="192"/>
      <c r="AJ20" s="193">
        <f t="shared" ref="AJ20:AK20" si="123">ROUND(SUM(AJ16:AJ19),0)</f>
        <v>0</v>
      </c>
      <c r="AK20" s="193">
        <f t="shared" si="123"/>
        <v>0</v>
      </c>
      <c r="AL20" s="194">
        <f t="shared" ref="AL20" si="124">ROUND(SUM(AL16:AL19),0)</f>
        <v>0</v>
      </c>
      <c r="AM20" s="191"/>
      <c r="AN20" s="192"/>
      <c r="AO20" s="193">
        <f t="shared" ref="AO20:AP20" si="125">ROUND(SUM(AO16:AO19),0)</f>
        <v>0</v>
      </c>
      <c r="AP20" s="193">
        <f t="shared" si="125"/>
        <v>0</v>
      </c>
      <c r="AQ20" s="194">
        <f t="shared" ref="AQ20" si="126">ROUND(SUM(AQ16:AQ19),0)</f>
        <v>0</v>
      </c>
      <c r="AR20" s="191"/>
      <c r="AS20" s="192"/>
      <c r="AT20" s="193">
        <f t="shared" ref="AT20:AU20" si="127">ROUND(SUM(AT16:AT19),0)</f>
        <v>0</v>
      </c>
      <c r="AU20" s="193">
        <f t="shared" si="127"/>
        <v>0</v>
      </c>
      <c r="AV20" s="194">
        <f t="shared" ref="AV20" si="128">ROUND(SUM(AV16:AV19),0)</f>
        <v>0</v>
      </c>
      <c r="AW20" s="191"/>
      <c r="AX20" s="192"/>
      <c r="AY20" s="193">
        <f t="shared" ref="AY20:AZ20" si="129">ROUND(SUM(AY16:AY19),0)</f>
        <v>0</v>
      </c>
      <c r="AZ20" s="193">
        <f t="shared" si="129"/>
        <v>0</v>
      </c>
      <c r="BA20" s="194">
        <f t="shared" ref="BA20" si="130">ROUND(SUM(BA16:BA19),0)</f>
        <v>0</v>
      </c>
      <c r="BB20" s="191"/>
      <c r="BC20" s="192"/>
      <c r="BD20" s="193">
        <f t="shared" ref="BD20:BE20" si="131">ROUND(SUM(BD16:BD19),0)</f>
        <v>0</v>
      </c>
      <c r="BE20" s="193">
        <f t="shared" si="131"/>
        <v>0</v>
      </c>
      <c r="BF20" s="194">
        <f t="shared" ref="BF20" si="132">ROUND(SUM(BF16:BF19),0)</f>
        <v>0</v>
      </c>
      <c r="BG20" s="191"/>
      <c r="BH20" s="192"/>
      <c r="BI20" s="193">
        <f t="shared" ref="BI20:BJ20" si="133">ROUND(SUM(BI16:BI19),0)</f>
        <v>0</v>
      </c>
      <c r="BJ20" s="193">
        <f t="shared" si="133"/>
        <v>0</v>
      </c>
      <c r="BK20" s="194">
        <f t="shared" ref="BK20" si="134">ROUND(SUM(BK16:BK19),0)</f>
        <v>0</v>
      </c>
      <c r="BL20" s="195">
        <f t="shared" ref="BL20" si="135">ROUND(SUM(BL16:BL19),0)</f>
        <v>0</v>
      </c>
      <c r="BM20" s="193">
        <f t="shared" ref="BM20" si="136">ROUND(SUM(BM16:BM19),0)</f>
        <v>0</v>
      </c>
      <c r="BN20" s="194">
        <f t="shared" ref="BN20" si="137">ROUND(SUM(BN16:BN19),0)</f>
        <v>0</v>
      </c>
    </row>
    <row r="21" spans="2:66" s="188" customFormat="1" ht="13.5">
      <c r="B21" s="202" t="str">
        <f>'ListăCh.El.'!B9</f>
        <v>1.3 Contribuții sociale aferente cheltuielilor salariale și cheltuielilor asimilate acestora</v>
      </c>
      <c r="C21" s="203"/>
      <c r="D21" s="204"/>
      <c r="E21" s="205"/>
      <c r="F21" s="205"/>
      <c r="G21" s="205"/>
      <c r="H21" s="206"/>
      <c r="I21" s="198"/>
      <c r="J21" s="199"/>
      <c r="K21" s="199"/>
      <c r="L21" s="199"/>
      <c r="M21" s="200"/>
      <c r="N21" s="198"/>
      <c r="O21" s="199"/>
      <c r="P21" s="199"/>
      <c r="Q21" s="199"/>
      <c r="R21" s="200"/>
      <c r="S21" s="198"/>
      <c r="T21" s="199"/>
      <c r="U21" s="199"/>
      <c r="V21" s="199"/>
      <c r="W21" s="200"/>
      <c r="X21" s="198"/>
      <c r="Y21" s="199"/>
      <c r="Z21" s="199"/>
      <c r="AA21" s="199"/>
      <c r="AB21" s="200"/>
      <c r="AC21" s="198"/>
      <c r="AD21" s="199"/>
      <c r="AE21" s="199"/>
      <c r="AF21" s="199"/>
      <c r="AG21" s="200"/>
      <c r="AH21" s="198"/>
      <c r="AI21" s="199"/>
      <c r="AJ21" s="199"/>
      <c r="AK21" s="199"/>
      <c r="AL21" s="200"/>
      <c r="AM21" s="198"/>
      <c r="AN21" s="199"/>
      <c r="AO21" s="199"/>
      <c r="AP21" s="199"/>
      <c r="AQ21" s="200"/>
      <c r="AR21" s="198"/>
      <c r="AS21" s="199"/>
      <c r="AT21" s="199"/>
      <c r="AU21" s="199"/>
      <c r="AV21" s="200"/>
      <c r="AW21" s="198"/>
      <c r="AX21" s="199"/>
      <c r="AY21" s="199"/>
      <c r="AZ21" s="199"/>
      <c r="BA21" s="200"/>
      <c r="BB21" s="198"/>
      <c r="BC21" s="199"/>
      <c r="BD21" s="199"/>
      <c r="BE21" s="199"/>
      <c r="BF21" s="200"/>
      <c r="BG21" s="198"/>
      <c r="BH21" s="199"/>
      <c r="BI21" s="199"/>
      <c r="BJ21" s="199"/>
      <c r="BK21" s="200"/>
      <c r="BL21" s="197"/>
      <c r="BM21" s="199"/>
      <c r="BN21" s="200"/>
    </row>
    <row r="22" spans="2:66" s="188" customFormat="1" ht="27">
      <c r="B22" s="207" t="str">
        <f>B$10</f>
        <v>programator</v>
      </c>
      <c r="C22" s="408"/>
      <c r="D22" s="181">
        <v>1</v>
      </c>
      <c r="E22" s="182">
        <v>1497</v>
      </c>
      <c r="F22" s="183">
        <f>D22*E22</f>
        <v>1497</v>
      </c>
      <c r="G22" s="183">
        <v>0</v>
      </c>
      <c r="H22" s="184">
        <f>ROUND(F22+G22,0)</f>
        <v>1497</v>
      </c>
      <c r="I22" s="185"/>
      <c r="J22" s="182"/>
      <c r="K22" s="183">
        <f>I22*J22</f>
        <v>0</v>
      </c>
      <c r="L22" s="183">
        <f t="shared" ref="L22:L25" si="138">G22</f>
        <v>0</v>
      </c>
      <c r="M22" s="184">
        <f t="shared" ref="M22:M25" si="139">ROUND(K22+L22,0)</f>
        <v>0</v>
      </c>
      <c r="N22" s="185"/>
      <c r="O22" s="182"/>
      <c r="P22" s="183">
        <f>N22*O22</f>
        <v>0</v>
      </c>
      <c r="Q22" s="183">
        <f t="shared" ref="Q22:Q25" si="140">L22</f>
        <v>0</v>
      </c>
      <c r="R22" s="184">
        <f t="shared" ref="R22:R25" si="141">ROUND(P22+Q22,0)</f>
        <v>0</v>
      </c>
      <c r="S22" s="185"/>
      <c r="T22" s="182"/>
      <c r="U22" s="183">
        <f>S22*T22</f>
        <v>0</v>
      </c>
      <c r="V22" s="183">
        <f t="shared" ref="V22:V25" si="142">Q22</f>
        <v>0</v>
      </c>
      <c r="W22" s="184">
        <f t="shared" ref="W22:W25" si="143">ROUND(U22+V22,0)</f>
        <v>0</v>
      </c>
      <c r="X22" s="185"/>
      <c r="Y22" s="182"/>
      <c r="Z22" s="183">
        <f>X22*Y22</f>
        <v>0</v>
      </c>
      <c r="AA22" s="183">
        <f t="shared" ref="AA22:AA25" si="144">V22</f>
        <v>0</v>
      </c>
      <c r="AB22" s="184">
        <f t="shared" ref="AB22:AB25" si="145">ROUND(Z22+AA22,0)</f>
        <v>0</v>
      </c>
      <c r="AC22" s="185"/>
      <c r="AD22" s="182"/>
      <c r="AE22" s="183">
        <f>AC22*AD22</f>
        <v>0</v>
      </c>
      <c r="AF22" s="183">
        <f t="shared" ref="AF22:AF25" si="146">AA22</f>
        <v>0</v>
      </c>
      <c r="AG22" s="184">
        <f t="shared" ref="AG22:AG25" si="147">ROUND(AE22+AF22,0)</f>
        <v>0</v>
      </c>
      <c r="AH22" s="185"/>
      <c r="AI22" s="182"/>
      <c r="AJ22" s="183">
        <f>AH22*AI22</f>
        <v>0</v>
      </c>
      <c r="AK22" s="183">
        <f t="shared" ref="AK22:AK25" si="148">AF22</f>
        <v>0</v>
      </c>
      <c r="AL22" s="184">
        <f t="shared" ref="AL22:AL25" si="149">ROUND(AJ22+AK22,0)</f>
        <v>0</v>
      </c>
      <c r="AM22" s="185"/>
      <c r="AN22" s="182"/>
      <c r="AO22" s="183">
        <f>AM22*AN22</f>
        <v>0</v>
      </c>
      <c r="AP22" s="183">
        <f t="shared" ref="AP22:AP25" si="150">AK22</f>
        <v>0</v>
      </c>
      <c r="AQ22" s="184">
        <f t="shared" ref="AQ22:AQ25" si="151">ROUND(AO22+AP22,0)</f>
        <v>0</v>
      </c>
      <c r="AR22" s="185"/>
      <c r="AS22" s="182"/>
      <c r="AT22" s="183">
        <f>AR22*AS22</f>
        <v>0</v>
      </c>
      <c r="AU22" s="183">
        <f t="shared" ref="AU22:AU25" si="152">AP22</f>
        <v>0</v>
      </c>
      <c r="AV22" s="184">
        <f t="shared" ref="AV22:AV25" si="153">ROUND(AT22+AU22,0)</f>
        <v>0</v>
      </c>
      <c r="AW22" s="185"/>
      <c r="AX22" s="182"/>
      <c r="AY22" s="183">
        <f>AW22*AX22</f>
        <v>0</v>
      </c>
      <c r="AZ22" s="183">
        <f t="shared" ref="AZ22:AZ25" si="154">AU22</f>
        <v>0</v>
      </c>
      <c r="BA22" s="184">
        <f t="shared" ref="BA22:BA25" si="155">ROUND(AY22+AZ22,0)</f>
        <v>0</v>
      </c>
      <c r="BB22" s="185"/>
      <c r="BC22" s="182"/>
      <c r="BD22" s="183">
        <f>BB22*BC22</f>
        <v>0</v>
      </c>
      <c r="BE22" s="183">
        <f t="shared" ref="BE22:BE25" si="156">AZ22</f>
        <v>0</v>
      </c>
      <c r="BF22" s="184">
        <f t="shared" ref="BF22:BF25" si="157">ROUND(BD22+BE22,0)</f>
        <v>0</v>
      </c>
      <c r="BG22" s="185"/>
      <c r="BH22" s="182"/>
      <c r="BI22" s="183">
        <f>BG22*BH22</f>
        <v>0</v>
      </c>
      <c r="BJ22" s="183">
        <f t="shared" ref="BJ22:BJ25" si="158">BE22</f>
        <v>0</v>
      </c>
      <c r="BK22" s="184">
        <f t="shared" ref="BK22:BK25" si="159">ROUND(BI22+BJ22,0)</f>
        <v>0</v>
      </c>
      <c r="BL22" s="186">
        <f t="shared" ref="BL22:BL25" si="160">ROUND(SUM(F22,K22,P22,U22,Z22,AE22,AJ22,AO22,AT22,AY22,BD22,BI22),2)</f>
        <v>1497</v>
      </c>
      <c r="BM22" s="187">
        <f t="shared" ref="BM22:BM25" si="161">ROUND(SUM(G22,L22,Q22,V22,AA22,AF22,AK22,AP22,AU22,AZ22,BE22,BJ22),2)</f>
        <v>0</v>
      </c>
      <c r="BN22" s="184">
        <f t="shared" ref="BN22:BN25" si="162">ROUND(BL22+BM22,2)</f>
        <v>1497</v>
      </c>
    </row>
    <row r="23" spans="2:66" s="188" customFormat="1" ht="27">
      <c r="B23" s="207" t="str">
        <f>B$11</f>
        <v>Funcția 2: [se va specifica funcția persoanei/persoanelor nou angajate]</v>
      </c>
      <c r="C23" s="408"/>
      <c r="D23" s="181"/>
      <c r="E23" s="182"/>
      <c r="F23" s="183">
        <f t="shared" ref="F23:F25" si="163">D23*E23</f>
        <v>0</v>
      </c>
      <c r="G23" s="183">
        <v>0</v>
      </c>
      <c r="H23" s="184">
        <f t="shared" ref="H23:H25" si="164">ROUND(F23+G23,0)</f>
        <v>0</v>
      </c>
      <c r="I23" s="185"/>
      <c r="J23" s="182"/>
      <c r="K23" s="183">
        <f t="shared" ref="K23:K25" si="165">I23*J23</f>
        <v>0</v>
      </c>
      <c r="L23" s="183">
        <f t="shared" si="138"/>
        <v>0</v>
      </c>
      <c r="M23" s="184">
        <f t="shared" si="139"/>
        <v>0</v>
      </c>
      <c r="N23" s="185"/>
      <c r="O23" s="182"/>
      <c r="P23" s="183">
        <f t="shared" ref="P23:P25" si="166">N23*O23</f>
        <v>0</v>
      </c>
      <c r="Q23" s="183">
        <f t="shared" si="140"/>
        <v>0</v>
      </c>
      <c r="R23" s="184">
        <f t="shared" si="141"/>
        <v>0</v>
      </c>
      <c r="S23" s="185"/>
      <c r="T23" s="182"/>
      <c r="U23" s="183">
        <f t="shared" ref="U23:U25" si="167">S23*T23</f>
        <v>0</v>
      </c>
      <c r="V23" s="183">
        <f t="shared" si="142"/>
        <v>0</v>
      </c>
      <c r="W23" s="184">
        <f t="shared" si="143"/>
        <v>0</v>
      </c>
      <c r="X23" s="185"/>
      <c r="Y23" s="182"/>
      <c r="Z23" s="183">
        <f t="shared" ref="Z23:Z25" si="168">X23*Y23</f>
        <v>0</v>
      </c>
      <c r="AA23" s="183">
        <f t="shared" si="144"/>
        <v>0</v>
      </c>
      <c r="AB23" s="184">
        <f t="shared" si="145"/>
        <v>0</v>
      </c>
      <c r="AC23" s="185"/>
      <c r="AD23" s="182"/>
      <c r="AE23" s="183">
        <f t="shared" ref="AE23:AE25" si="169">AC23*AD23</f>
        <v>0</v>
      </c>
      <c r="AF23" s="183">
        <f t="shared" si="146"/>
        <v>0</v>
      </c>
      <c r="AG23" s="184">
        <f t="shared" si="147"/>
        <v>0</v>
      </c>
      <c r="AH23" s="185"/>
      <c r="AI23" s="182"/>
      <c r="AJ23" s="183">
        <f t="shared" ref="AJ23:AJ25" si="170">AH23*AI23</f>
        <v>0</v>
      </c>
      <c r="AK23" s="183">
        <f t="shared" si="148"/>
        <v>0</v>
      </c>
      <c r="AL23" s="184">
        <f t="shared" si="149"/>
        <v>0</v>
      </c>
      <c r="AM23" s="185"/>
      <c r="AN23" s="182"/>
      <c r="AO23" s="183">
        <f t="shared" ref="AO23:AO25" si="171">AM23*AN23</f>
        <v>0</v>
      </c>
      <c r="AP23" s="183">
        <f t="shared" si="150"/>
        <v>0</v>
      </c>
      <c r="AQ23" s="184">
        <f t="shared" si="151"/>
        <v>0</v>
      </c>
      <c r="AR23" s="185"/>
      <c r="AS23" s="182"/>
      <c r="AT23" s="183">
        <f t="shared" ref="AT23:AT25" si="172">AR23*AS23</f>
        <v>0</v>
      </c>
      <c r="AU23" s="183">
        <f t="shared" si="152"/>
        <v>0</v>
      </c>
      <c r="AV23" s="184">
        <f t="shared" si="153"/>
        <v>0</v>
      </c>
      <c r="AW23" s="185"/>
      <c r="AX23" s="182"/>
      <c r="AY23" s="183">
        <f t="shared" ref="AY23:AY25" si="173">AW23*AX23</f>
        <v>0</v>
      </c>
      <c r="AZ23" s="183">
        <f t="shared" si="154"/>
        <v>0</v>
      </c>
      <c r="BA23" s="184">
        <f t="shared" si="155"/>
        <v>0</v>
      </c>
      <c r="BB23" s="185"/>
      <c r="BC23" s="182"/>
      <c r="BD23" s="183">
        <f t="shared" ref="BD23:BD25" si="174">BB23*BC23</f>
        <v>0</v>
      </c>
      <c r="BE23" s="183">
        <f t="shared" si="156"/>
        <v>0</v>
      </c>
      <c r="BF23" s="184">
        <f t="shared" si="157"/>
        <v>0</v>
      </c>
      <c r="BG23" s="185"/>
      <c r="BH23" s="182"/>
      <c r="BI23" s="183">
        <f t="shared" ref="BI23:BI25" si="175">BG23*BH23</f>
        <v>0</v>
      </c>
      <c r="BJ23" s="183">
        <f t="shared" si="158"/>
        <v>0</v>
      </c>
      <c r="BK23" s="184">
        <f t="shared" si="159"/>
        <v>0</v>
      </c>
      <c r="BL23" s="186">
        <f t="shared" si="160"/>
        <v>0</v>
      </c>
      <c r="BM23" s="187">
        <f t="shared" si="161"/>
        <v>0</v>
      </c>
      <c r="BN23" s="184">
        <f t="shared" si="162"/>
        <v>0</v>
      </c>
    </row>
    <row r="24" spans="2:66" s="188" customFormat="1" ht="13.5">
      <c r="B24" s="207" t="str">
        <f>B$12</f>
        <v>………………………….</v>
      </c>
      <c r="C24" s="408"/>
      <c r="D24" s="181"/>
      <c r="E24" s="182"/>
      <c r="F24" s="183">
        <f t="shared" si="163"/>
        <v>0</v>
      </c>
      <c r="G24" s="183">
        <v>0</v>
      </c>
      <c r="H24" s="184">
        <f t="shared" si="164"/>
        <v>0</v>
      </c>
      <c r="I24" s="185"/>
      <c r="J24" s="182"/>
      <c r="K24" s="183">
        <f t="shared" si="165"/>
        <v>0</v>
      </c>
      <c r="L24" s="183">
        <f t="shared" si="138"/>
        <v>0</v>
      </c>
      <c r="M24" s="184">
        <f t="shared" si="139"/>
        <v>0</v>
      </c>
      <c r="N24" s="185"/>
      <c r="O24" s="182"/>
      <c r="P24" s="183">
        <f t="shared" si="166"/>
        <v>0</v>
      </c>
      <c r="Q24" s="183">
        <f t="shared" si="140"/>
        <v>0</v>
      </c>
      <c r="R24" s="184">
        <f t="shared" si="141"/>
        <v>0</v>
      </c>
      <c r="S24" s="185"/>
      <c r="T24" s="182"/>
      <c r="U24" s="183">
        <f t="shared" si="167"/>
        <v>0</v>
      </c>
      <c r="V24" s="183">
        <f t="shared" si="142"/>
        <v>0</v>
      </c>
      <c r="W24" s="184">
        <f t="shared" si="143"/>
        <v>0</v>
      </c>
      <c r="X24" s="185"/>
      <c r="Y24" s="182"/>
      <c r="Z24" s="183">
        <f t="shared" si="168"/>
        <v>0</v>
      </c>
      <c r="AA24" s="183">
        <f t="shared" si="144"/>
        <v>0</v>
      </c>
      <c r="AB24" s="184">
        <f t="shared" si="145"/>
        <v>0</v>
      </c>
      <c r="AC24" s="185"/>
      <c r="AD24" s="182"/>
      <c r="AE24" s="183">
        <f t="shared" si="169"/>
        <v>0</v>
      </c>
      <c r="AF24" s="183">
        <f t="shared" si="146"/>
        <v>0</v>
      </c>
      <c r="AG24" s="184">
        <f t="shared" si="147"/>
        <v>0</v>
      </c>
      <c r="AH24" s="185"/>
      <c r="AI24" s="182"/>
      <c r="AJ24" s="183">
        <f t="shared" si="170"/>
        <v>0</v>
      </c>
      <c r="AK24" s="183">
        <f t="shared" si="148"/>
        <v>0</v>
      </c>
      <c r="AL24" s="184">
        <f t="shared" si="149"/>
        <v>0</v>
      </c>
      <c r="AM24" s="185"/>
      <c r="AN24" s="182"/>
      <c r="AO24" s="183">
        <f t="shared" si="171"/>
        <v>0</v>
      </c>
      <c r="AP24" s="183">
        <f t="shared" si="150"/>
        <v>0</v>
      </c>
      <c r="AQ24" s="184">
        <f t="shared" si="151"/>
        <v>0</v>
      </c>
      <c r="AR24" s="185"/>
      <c r="AS24" s="182"/>
      <c r="AT24" s="183">
        <f t="shared" si="172"/>
        <v>0</v>
      </c>
      <c r="AU24" s="183">
        <f t="shared" si="152"/>
        <v>0</v>
      </c>
      <c r="AV24" s="184">
        <f t="shared" si="153"/>
        <v>0</v>
      </c>
      <c r="AW24" s="185"/>
      <c r="AX24" s="182"/>
      <c r="AY24" s="183">
        <f t="shared" si="173"/>
        <v>0</v>
      </c>
      <c r="AZ24" s="183">
        <f t="shared" si="154"/>
        <v>0</v>
      </c>
      <c r="BA24" s="184">
        <f t="shared" si="155"/>
        <v>0</v>
      </c>
      <c r="BB24" s="185"/>
      <c r="BC24" s="182"/>
      <c r="BD24" s="183">
        <f t="shared" si="174"/>
        <v>0</v>
      </c>
      <c r="BE24" s="183">
        <f t="shared" si="156"/>
        <v>0</v>
      </c>
      <c r="BF24" s="184">
        <f t="shared" si="157"/>
        <v>0</v>
      </c>
      <c r="BG24" s="185"/>
      <c r="BH24" s="182"/>
      <c r="BI24" s="183">
        <f t="shared" si="175"/>
        <v>0</v>
      </c>
      <c r="BJ24" s="183">
        <f t="shared" si="158"/>
        <v>0</v>
      </c>
      <c r="BK24" s="184">
        <f t="shared" si="159"/>
        <v>0</v>
      </c>
      <c r="BL24" s="186">
        <f t="shared" si="160"/>
        <v>0</v>
      </c>
      <c r="BM24" s="187">
        <f t="shared" si="161"/>
        <v>0</v>
      </c>
      <c r="BN24" s="184">
        <f t="shared" si="162"/>
        <v>0</v>
      </c>
    </row>
    <row r="25" spans="2:66" s="188" customFormat="1" ht="13.5">
      <c r="B25" s="207" t="str">
        <f>B$13</f>
        <v>………………………….</v>
      </c>
      <c r="C25" s="408"/>
      <c r="D25" s="181"/>
      <c r="E25" s="182"/>
      <c r="F25" s="183">
        <f t="shared" si="163"/>
        <v>0</v>
      </c>
      <c r="G25" s="183">
        <v>0</v>
      </c>
      <c r="H25" s="184">
        <f t="shared" si="164"/>
        <v>0</v>
      </c>
      <c r="I25" s="185"/>
      <c r="J25" s="182"/>
      <c r="K25" s="183">
        <f t="shared" si="165"/>
        <v>0</v>
      </c>
      <c r="L25" s="183">
        <f t="shared" si="138"/>
        <v>0</v>
      </c>
      <c r="M25" s="184">
        <f t="shared" si="139"/>
        <v>0</v>
      </c>
      <c r="N25" s="185"/>
      <c r="O25" s="182"/>
      <c r="P25" s="183">
        <f t="shared" si="166"/>
        <v>0</v>
      </c>
      <c r="Q25" s="183">
        <f t="shared" si="140"/>
        <v>0</v>
      </c>
      <c r="R25" s="184">
        <f t="shared" si="141"/>
        <v>0</v>
      </c>
      <c r="S25" s="185"/>
      <c r="T25" s="182"/>
      <c r="U25" s="183">
        <f t="shared" si="167"/>
        <v>0</v>
      </c>
      <c r="V25" s="183">
        <f t="shared" si="142"/>
        <v>0</v>
      </c>
      <c r="W25" s="184">
        <f t="shared" si="143"/>
        <v>0</v>
      </c>
      <c r="X25" s="185"/>
      <c r="Y25" s="182"/>
      <c r="Z25" s="183">
        <f t="shared" si="168"/>
        <v>0</v>
      </c>
      <c r="AA25" s="183">
        <f t="shared" si="144"/>
        <v>0</v>
      </c>
      <c r="AB25" s="184">
        <f t="shared" si="145"/>
        <v>0</v>
      </c>
      <c r="AC25" s="185"/>
      <c r="AD25" s="182"/>
      <c r="AE25" s="183">
        <f t="shared" si="169"/>
        <v>0</v>
      </c>
      <c r="AF25" s="183">
        <f t="shared" si="146"/>
        <v>0</v>
      </c>
      <c r="AG25" s="184">
        <f t="shared" si="147"/>
        <v>0</v>
      </c>
      <c r="AH25" s="185"/>
      <c r="AI25" s="182"/>
      <c r="AJ25" s="183">
        <f t="shared" si="170"/>
        <v>0</v>
      </c>
      <c r="AK25" s="183">
        <f t="shared" si="148"/>
        <v>0</v>
      </c>
      <c r="AL25" s="184">
        <f t="shared" si="149"/>
        <v>0</v>
      </c>
      <c r="AM25" s="185"/>
      <c r="AN25" s="182"/>
      <c r="AO25" s="183">
        <f t="shared" si="171"/>
        <v>0</v>
      </c>
      <c r="AP25" s="183">
        <f t="shared" si="150"/>
        <v>0</v>
      </c>
      <c r="AQ25" s="184">
        <f t="shared" si="151"/>
        <v>0</v>
      </c>
      <c r="AR25" s="185"/>
      <c r="AS25" s="182"/>
      <c r="AT25" s="183">
        <f t="shared" si="172"/>
        <v>0</v>
      </c>
      <c r="AU25" s="183">
        <f t="shared" si="152"/>
        <v>0</v>
      </c>
      <c r="AV25" s="184">
        <f t="shared" si="153"/>
        <v>0</v>
      </c>
      <c r="AW25" s="185"/>
      <c r="AX25" s="182"/>
      <c r="AY25" s="183">
        <f t="shared" si="173"/>
        <v>0</v>
      </c>
      <c r="AZ25" s="183">
        <f t="shared" si="154"/>
        <v>0</v>
      </c>
      <c r="BA25" s="184">
        <f t="shared" si="155"/>
        <v>0</v>
      </c>
      <c r="BB25" s="185"/>
      <c r="BC25" s="182"/>
      <c r="BD25" s="183">
        <f t="shared" si="174"/>
        <v>0</v>
      </c>
      <c r="BE25" s="183">
        <f t="shared" si="156"/>
        <v>0</v>
      </c>
      <c r="BF25" s="184">
        <f t="shared" si="157"/>
        <v>0</v>
      </c>
      <c r="BG25" s="185"/>
      <c r="BH25" s="182"/>
      <c r="BI25" s="183">
        <f t="shared" si="175"/>
        <v>0</v>
      </c>
      <c r="BJ25" s="183">
        <f t="shared" si="158"/>
        <v>0</v>
      </c>
      <c r="BK25" s="184">
        <f t="shared" si="159"/>
        <v>0</v>
      </c>
      <c r="BL25" s="186">
        <f t="shared" si="160"/>
        <v>0</v>
      </c>
      <c r="BM25" s="187">
        <f t="shared" si="161"/>
        <v>0</v>
      </c>
      <c r="BN25" s="184">
        <f t="shared" si="162"/>
        <v>0</v>
      </c>
    </row>
    <row r="26" spans="2:66" s="188" customFormat="1" ht="14.25" thickBot="1">
      <c r="B26" s="189" t="s">
        <v>94</v>
      </c>
      <c r="C26" s="190"/>
      <c r="D26" s="191"/>
      <c r="E26" s="192"/>
      <c r="F26" s="193">
        <f>ROUND(SUM(F22:F25),0)</f>
        <v>1497</v>
      </c>
      <c r="G26" s="193">
        <f t="shared" ref="G26" si="176">ROUND(SUM(G22:G25),0)</f>
        <v>0</v>
      </c>
      <c r="H26" s="194">
        <f t="shared" ref="H26" si="177">ROUND(SUM(H22:H25),0)</f>
        <v>1497</v>
      </c>
      <c r="I26" s="191"/>
      <c r="J26" s="192"/>
      <c r="K26" s="193">
        <f t="shared" ref="K26" si="178">ROUND(SUM(K22:K25),0)</f>
        <v>0</v>
      </c>
      <c r="L26" s="193">
        <f t="shared" ref="L26" si="179">ROUND(SUM(L22:L25),0)</f>
        <v>0</v>
      </c>
      <c r="M26" s="194">
        <f t="shared" ref="M26" si="180">ROUND(SUM(M22:M25),0)</f>
        <v>0</v>
      </c>
      <c r="N26" s="191"/>
      <c r="O26" s="192"/>
      <c r="P26" s="193">
        <f t="shared" ref="P26:Q26" si="181">ROUND(SUM(P22:P25),0)</f>
        <v>0</v>
      </c>
      <c r="Q26" s="193">
        <f t="shared" si="181"/>
        <v>0</v>
      </c>
      <c r="R26" s="194">
        <f t="shared" ref="R26" si="182">ROUND(SUM(R22:R25),0)</f>
        <v>0</v>
      </c>
      <c r="S26" s="191"/>
      <c r="T26" s="192"/>
      <c r="U26" s="193">
        <f t="shared" ref="U26:V26" si="183">ROUND(SUM(U22:U25),0)</f>
        <v>0</v>
      </c>
      <c r="V26" s="193">
        <f t="shared" si="183"/>
        <v>0</v>
      </c>
      <c r="W26" s="194">
        <f t="shared" ref="W26" si="184">ROUND(SUM(W22:W25),0)</f>
        <v>0</v>
      </c>
      <c r="X26" s="191"/>
      <c r="Y26" s="192"/>
      <c r="Z26" s="193">
        <f t="shared" ref="Z26:AA26" si="185">ROUND(SUM(Z22:Z25),0)</f>
        <v>0</v>
      </c>
      <c r="AA26" s="193">
        <f t="shared" si="185"/>
        <v>0</v>
      </c>
      <c r="AB26" s="194">
        <f t="shared" ref="AB26" si="186">ROUND(SUM(AB22:AB25),0)</f>
        <v>0</v>
      </c>
      <c r="AC26" s="191"/>
      <c r="AD26" s="192"/>
      <c r="AE26" s="193">
        <f t="shared" ref="AE26:AF26" si="187">ROUND(SUM(AE22:AE25),0)</f>
        <v>0</v>
      </c>
      <c r="AF26" s="193">
        <f t="shared" si="187"/>
        <v>0</v>
      </c>
      <c r="AG26" s="194">
        <f t="shared" ref="AG26" si="188">ROUND(SUM(AG22:AG25),0)</f>
        <v>0</v>
      </c>
      <c r="AH26" s="191"/>
      <c r="AI26" s="192"/>
      <c r="AJ26" s="193">
        <f t="shared" ref="AJ26:AK26" si="189">ROUND(SUM(AJ22:AJ25),0)</f>
        <v>0</v>
      </c>
      <c r="AK26" s="193">
        <f t="shared" si="189"/>
        <v>0</v>
      </c>
      <c r="AL26" s="194">
        <f t="shared" ref="AL26" si="190">ROUND(SUM(AL22:AL25),0)</f>
        <v>0</v>
      </c>
      <c r="AM26" s="191"/>
      <c r="AN26" s="192"/>
      <c r="AO26" s="193">
        <f t="shared" ref="AO26:AP26" si="191">ROUND(SUM(AO22:AO25),0)</f>
        <v>0</v>
      </c>
      <c r="AP26" s="193">
        <f t="shared" si="191"/>
        <v>0</v>
      </c>
      <c r="AQ26" s="194">
        <f t="shared" ref="AQ26" si="192">ROUND(SUM(AQ22:AQ25),0)</f>
        <v>0</v>
      </c>
      <c r="AR26" s="191"/>
      <c r="AS26" s="192"/>
      <c r="AT26" s="193">
        <f t="shared" ref="AT26:AU26" si="193">ROUND(SUM(AT22:AT25),0)</f>
        <v>0</v>
      </c>
      <c r="AU26" s="193">
        <f t="shared" si="193"/>
        <v>0</v>
      </c>
      <c r="AV26" s="194">
        <f t="shared" ref="AV26" si="194">ROUND(SUM(AV22:AV25),0)</f>
        <v>0</v>
      </c>
      <c r="AW26" s="191"/>
      <c r="AX26" s="192"/>
      <c r="AY26" s="193">
        <f t="shared" ref="AY26:AZ26" si="195">ROUND(SUM(AY22:AY25),0)</f>
        <v>0</v>
      </c>
      <c r="AZ26" s="193">
        <f t="shared" si="195"/>
        <v>0</v>
      </c>
      <c r="BA26" s="194">
        <f t="shared" ref="BA26" si="196">ROUND(SUM(BA22:BA25),0)</f>
        <v>0</v>
      </c>
      <c r="BB26" s="191"/>
      <c r="BC26" s="192"/>
      <c r="BD26" s="193">
        <f t="shared" ref="BD26:BE26" si="197">ROUND(SUM(BD22:BD25),0)</f>
        <v>0</v>
      </c>
      <c r="BE26" s="193">
        <f t="shared" si="197"/>
        <v>0</v>
      </c>
      <c r="BF26" s="194">
        <f t="shared" ref="BF26" si="198">ROUND(SUM(BF22:BF25),0)</f>
        <v>0</v>
      </c>
      <c r="BG26" s="191"/>
      <c r="BH26" s="192"/>
      <c r="BI26" s="193">
        <f t="shared" ref="BI26:BJ26" si="199">ROUND(SUM(BI22:BI25),0)</f>
        <v>0</v>
      </c>
      <c r="BJ26" s="193">
        <f t="shared" si="199"/>
        <v>0</v>
      </c>
      <c r="BK26" s="194">
        <f t="shared" ref="BK26" si="200">ROUND(SUM(BK22:BK25),0)</f>
        <v>0</v>
      </c>
      <c r="BL26" s="209">
        <f t="shared" ref="BL26" si="201">ROUND(SUM(BL22:BL25),0)</f>
        <v>1497</v>
      </c>
      <c r="BM26" s="210">
        <f t="shared" ref="BM26" si="202">ROUND(SUM(BM22:BM25),0)</f>
        <v>0</v>
      </c>
      <c r="BN26" s="211">
        <f t="shared" ref="BN26" si="203">ROUND(SUM(BN22:BN25),0)</f>
        <v>1497</v>
      </c>
    </row>
    <row r="27" spans="2:66" s="188" customFormat="1" ht="13.5">
      <c r="B27" s="202" t="str">
        <f>'ListăCh.El.'!B11</f>
        <v>2.1 Cheltuieli pentru cazare</v>
      </c>
      <c r="C27" s="203"/>
      <c r="D27" s="204"/>
      <c r="E27" s="205"/>
      <c r="F27" s="205"/>
      <c r="G27" s="205"/>
      <c r="H27" s="206"/>
      <c r="I27" s="198"/>
      <c r="J27" s="199"/>
      <c r="K27" s="199"/>
      <c r="L27" s="199"/>
      <c r="M27" s="200"/>
      <c r="N27" s="198"/>
      <c r="O27" s="199"/>
      <c r="P27" s="199"/>
      <c r="Q27" s="199"/>
      <c r="R27" s="200"/>
      <c r="S27" s="198"/>
      <c r="T27" s="199"/>
      <c r="U27" s="199"/>
      <c r="V27" s="199"/>
      <c r="W27" s="200"/>
      <c r="X27" s="198"/>
      <c r="Y27" s="199"/>
      <c r="Z27" s="199"/>
      <c r="AA27" s="199"/>
      <c r="AB27" s="200"/>
      <c r="AC27" s="198"/>
      <c r="AD27" s="199"/>
      <c r="AE27" s="199"/>
      <c r="AF27" s="199"/>
      <c r="AG27" s="200"/>
      <c r="AH27" s="198"/>
      <c r="AI27" s="199"/>
      <c r="AJ27" s="199"/>
      <c r="AK27" s="199"/>
      <c r="AL27" s="200"/>
      <c r="AM27" s="198"/>
      <c r="AN27" s="199"/>
      <c r="AO27" s="199"/>
      <c r="AP27" s="199"/>
      <c r="AQ27" s="200"/>
      <c r="AR27" s="198"/>
      <c r="AS27" s="199"/>
      <c r="AT27" s="199"/>
      <c r="AU27" s="199"/>
      <c r="AV27" s="200"/>
      <c r="AW27" s="198"/>
      <c r="AX27" s="199"/>
      <c r="AY27" s="199"/>
      <c r="AZ27" s="199"/>
      <c r="BA27" s="200"/>
      <c r="BB27" s="198"/>
      <c r="BC27" s="199"/>
      <c r="BD27" s="199"/>
      <c r="BE27" s="199"/>
      <c r="BF27" s="200"/>
      <c r="BG27" s="198"/>
      <c r="BH27" s="199"/>
      <c r="BI27" s="199"/>
      <c r="BJ27" s="199"/>
      <c r="BK27" s="199"/>
      <c r="BL27" s="212"/>
      <c r="BM27" s="213"/>
      <c r="BN27" s="214"/>
    </row>
    <row r="28" spans="2:66" s="188" customFormat="1" ht="27">
      <c r="B28" s="207" t="str">
        <f>B$10</f>
        <v>programator</v>
      </c>
      <c r="C28" s="201" t="s">
        <v>95</v>
      </c>
      <c r="D28" s="181"/>
      <c r="E28" s="182"/>
      <c r="F28" s="183">
        <f>D28*E28</f>
        <v>0</v>
      </c>
      <c r="G28" s="183">
        <f>ROUND(F28*9%,2)</f>
        <v>0</v>
      </c>
      <c r="H28" s="184">
        <f t="shared" ref="H28:H31" si="204">ROUND(F28+G28,2)</f>
        <v>0</v>
      </c>
      <c r="I28" s="185"/>
      <c r="J28" s="182"/>
      <c r="K28" s="183">
        <f>I28*J28</f>
        <v>0</v>
      </c>
      <c r="L28" s="183">
        <f t="shared" ref="L28:L31" si="205">G28</f>
        <v>0</v>
      </c>
      <c r="M28" s="184">
        <f t="shared" ref="M28:M31" si="206">ROUND(K28+L28,2)</f>
        <v>0</v>
      </c>
      <c r="N28" s="185"/>
      <c r="O28" s="182"/>
      <c r="P28" s="183">
        <f>N28*O28</f>
        <v>0</v>
      </c>
      <c r="Q28" s="183">
        <f t="shared" ref="Q28:Q31" si="207">L28</f>
        <v>0</v>
      </c>
      <c r="R28" s="184">
        <f t="shared" ref="R28:R31" si="208">ROUND(P28+Q28,2)</f>
        <v>0</v>
      </c>
      <c r="S28" s="185"/>
      <c r="T28" s="182"/>
      <c r="U28" s="183">
        <f>S28*T28</f>
        <v>0</v>
      </c>
      <c r="V28" s="183">
        <f t="shared" ref="V28:V31" si="209">Q28</f>
        <v>0</v>
      </c>
      <c r="W28" s="184">
        <f t="shared" ref="W28:W31" si="210">ROUND(U28+V28,2)</f>
        <v>0</v>
      </c>
      <c r="X28" s="185"/>
      <c r="Y28" s="182"/>
      <c r="Z28" s="183">
        <f>X28*Y28</f>
        <v>0</v>
      </c>
      <c r="AA28" s="183">
        <f t="shared" ref="AA28:AA31" si="211">V28</f>
        <v>0</v>
      </c>
      <c r="AB28" s="184">
        <f t="shared" ref="AB28:AB31" si="212">ROUND(Z28+AA28,2)</f>
        <v>0</v>
      </c>
      <c r="AC28" s="185"/>
      <c r="AD28" s="182"/>
      <c r="AE28" s="183">
        <f>AC28*AD28</f>
        <v>0</v>
      </c>
      <c r="AF28" s="183">
        <f t="shared" ref="AF28:AF31" si="213">AA28</f>
        <v>0</v>
      </c>
      <c r="AG28" s="184">
        <f t="shared" ref="AG28:AG31" si="214">ROUND(AE28+AF28,2)</f>
        <v>0</v>
      </c>
      <c r="AH28" s="185"/>
      <c r="AI28" s="182"/>
      <c r="AJ28" s="183">
        <f>AH28*AI28</f>
        <v>0</v>
      </c>
      <c r="AK28" s="183">
        <f t="shared" ref="AK28:AK31" si="215">AF28</f>
        <v>0</v>
      </c>
      <c r="AL28" s="184">
        <f t="shared" ref="AL28:AL31" si="216">ROUND(AJ28+AK28,2)</f>
        <v>0</v>
      </c>
      <c r="AM28" s="185"/>
      <c r="AN28" s="182"/>
      <c r="AO28" s="183">
        <f>AM28*AN28</f>
        <v>0</v>
      </c>
      <c r="AP28" s="183">
        <f t="shared" ref="AP28:AP31" si="217">AK28</f>
        <v>0</v>
      </c>
      <c r="AQ28" s="184">
        <f t="shared" ref="AQ28:AQ31" si="218">ROUND(AO28+AP28,2)</f>
        <v>0</v>
      </c>
      <c r="AR28" s="185"/>
      <c r="AS28" s="182"/>
      <c r="AT28" s="183">
        <f>AR28*AS28</f>
        <v>0</v>
      </c>
      <c r="AU28" s="183">
        <f t="shared" ref="AU28:AU31" si="219">AP28</f>
        <v>0</v>
      </c>
      <c r="AV28" s="184">
        <f t="shared" ref="AV28:AV31" si="220">ROUND(AT28+AU28,2)</f>
        <v>0</v>
      </c>
      <c r="AW28" s="185"/>
      <c r="AX28" s="182"/>
      <c r="AY28" s="183">
        <f>AW28*AX28</f>
        <v>0</v>
      </c>
      <c r="AZ28" s="183">
        <f t="shared" ref="AZ28:AZ31" si="221">AU28</f>
        <v>0</v>
      </c>
      <c r="BA28" s="184">
        <f t="shared" ref="BA28:BA31" si="222">ROUND(AY28+AZ28,2)</f>
        <v>0</v>
      </c>
      <c r="BB28" s="185"/>
      <c r="BC28" s="182"/>
      <c r="BD28" s="183">
        <f>BB28*BC28</f>
        <v>0</v>
      </c>
      <c r="BE28" s="183">
        <f t="shared" ref="BE28:BE31" si="223">AZ28</f>
        <v>0</v>
      </c>
      <c r="BF28" s="184">
        <f t="shared" ref="BF28:BF31" si="224">ROUND(BD28+BE28,2)</f>
        <v>0</v>
      </c>
      <c r="BG28" s="185"/>
      <c r="BH28" s="182"/>
      <c r="BI28" s="183">
        <f>BG28*BH28</f>
        <v>0</v>
      </c>
      <c r="BJ28" s="183">
        <f t="shared" ref="BJ28:BJ31" si="225">BE28</f>
        <v>0</v>
      </c>
      <c r="BK28" s="184">
        <f t="shared" ref="BK28:BK31" si="226">ROUND(BI28+BJ28,2)</f>
        <v>0</v>
      </c>
      <c r="BL28" s="186">
        <f t="shared" ref="BL28:BL31" si="227">ROUND(SUM(F28,K28,P28,U28,Z28,AE28,AJ28,AO28,AT28,AY28,BD28,BI28),2)</f>
        <v>0</v>
      </c>
      <c r="BM28" s="187">
        <f t="shared" ref="BM28:BM31" si="228">ROUND(SUM(G28,L28,Q28,V28,AA28,AF28,AK28,AP28,AU28,AZ28,BE28,BJ28),2)</f>
        <v>0</v>
      </c>
      <c r="BN28" s="184">
        <f t="shared" ref="BN28:BN31" si="229">ROUND(BL28+BM28,2)</f>
        <v>0</v>
      </c>
    </row>
    <row r="29" spans="2:66" s="188" customFormat="1" ht="27">
      <c r="B29" s="207" t="str">
        <f>B$11</f>
        <v>Funcția 2: [se va specifica funcția persoanei/persoanelor nou angajate]</v>
      </c>
      <c r="C29" s="201" t="s">
        <v>95</v>
      </c>
      <c r="D29" s="181"/>
      <c r="E29" s="182"/>
      <c r="F29" s="183">
        <f t="shared" ref="F29:F31" si="230">D29*E29</f>
        <v>0</v>
      </c>
      <c r="G29" s="183">
        <f t="shared" ref="G29:G31" si="231">ROUND(F29*9%,2)</f>
        <v>0</v>
      </c>
      <c r="H29" s="184">
        <f t="shared" si="204"/>
        <v>0</v>
      </c>
      <c r="I29" s="185"/>
      <c r="J29" s="182"/>
      <c r="K29" s="183">
        <f t="shared" ref="K29:K31" si="232">I29*J29</f>
        <v>0</v>
      </c>
      <c r="L29" s="183">
        <f t="shared" si="205"/>
        <v>0</v>
      </c>
      <c r="M29" s="184">
        <f t="shared" si="206"/>
        <v>0</v>
      </c>
      <c r="N29" s="185"/>
      <c r="O29" s="182"/>
      <c r="P29" s="183">
        <f t="shared" ref="P29:P31" si="233">N29*O29</f>
        <v>0</v>
      </c>
      <c r="Q29" s="183">
        <f t="shared" si="207"/>
        <v>0</v>
      </c>
      <c r="R29" s="184">
        <f t="shared" si="208"/>
        <v>0</v>
      </c>
      <c r="S29" s="185"/>
      <c r="T29" s="182"/>
      <c r="U29" s="183">
        <f t="shared" ref="U29:U31" si="234">S29*T29</f>
        <v>0</v>
      </c>
      <c r="V29" s="183">
        <f t="shared" si="209"/>
        <v>0</v>
      </c>
      <c r="W29" s="184">
        <f t="shared" si="210"/>
        <v>0</v>
      </c>
      <c r="X29" s="185"/>
      <c r="Y29" s="182"/>
      <c r="Z29" s="183">
        <f t="shared" ref="Z29:Z31" si="235">X29*Y29</f>
        <v>0</v>
      </c>
      <c r="AA29" s="183">
        <f t="shared" si="211"/>
        <v>0</v>
      </c>
      <c r="AB29" s="184">
        <f t="shared" si="212"/>
        <v>0</v>
      </c>
      <c r="AC29" s="185"/>
      <c r="AD29" s="182"/>
      <c r="AE29" s="183">
        <f t="shared" ref="AE29:AE31" si="236">AC29*AD29</f>
        <v>0</v>
      </c>
      <c r="AF29" s="183">
        <f t="shared" si="213"/>
        <v>0</v>
      </c>
      <c r="AG29" s="184">
        <f t="shared" si="214"/>
        <v>0</v>
      </c>
      <c r="AH29" s="185"/>
      <c r="AI29" s="182"/>
      <c r="AJ29" s="183">
        <f t="shared" ref="AJ29:AJ31" si="237">AH29*AI29</f>
        <v>0</v>
      </c>
      <c r="AK29" s="183">
        <f t="shared" si="215"/>
        <v>0</v>
      </c>
      <c r="AL29" s="184">
        <f t="shared" si="216"/>
        <v>0</v>
      </c>
      <c r="AM29" s="185"/>
      <c r="AN29" s="182"/>
      <c r="AO29" s="183">
        <f t="shared" ref="AO29:AO31" si="238">AM29*AN29</f>
        <v>0</v>
      </c>
      <c r="AP29" s="183">
        <f t="shared" si="217"/>
        <v>0</v>
      </c>
      <c r="AQ29" s="184">
        <f t="shared" si="218"/>
        <v>0</v>
      </c>
      <c r="AR29" s="185"/>
      <c r="AS29" s="182"/>
      <c r="AT29" s="183">
        <f t="shared" ref="AT29:AT31" si="239">AR29*AS29</f>
        <v>0</v>
      </c>
      <c r="AU29" s="183">
        <f t="shared" si="219"/>
        <v>0</v>
      </c>
      <c r="AV29" s="184">
        <f t="shared" si="220"/>
        <v>0</v>
      </c>
      <c r="AW29" s="185"/>
      <c r="AX29" s="182"/>
      <c r="AY29" s="183">
        <f t="shared" ref="AY29:AY31" si="240">AW29*AX29</f>
        <v>0</v>
      </c>
      <c r="AZ29" s="183">
        <f t="shared" si="221"/>
        <v>0</v>
      </c>
      <c r="BA29" s="184">
        <f t="shared" si="222"/>
        <v>0</v>
      </c>
      <c r="BB29" s="185"/>
      <c r="BC29" s="182"/>
      <c r="BD29" s="183">
        <f t="shared" ref="BD29:BD31" si="241">BB29*BC29</f>
        <v>0</v>
      </c>
      <c r="BE29" s="183">
        <f t="shared" si="223"/>
        <v>0</v>
      </c>
      <c r="BF29" s="184">
        <f t="shared" si="224"/>
        <v>0</v>
      </c>
      <c r="BG29" s="185"/>
      <c r="BH29" s="182"/>
      <c r="BI29" s="183">
        <f t="shared" ref="BI29:BI31" si="242">BG29*BH29</f>
        <v>0</v>
      </c>
      <c r="BJ29" s="183">
        <f t="shared" si="225"/>
        <v>0</v>
      </c>
      <c r="BK29" s="184">
        <f t="shared" si="226"/>
        <v>0</v>
      </c>
      <c r="BL29" s="186">
        <f t="shared" si="227"/>
        <v>0</v>
      </c>
      <c r="BM29" s="187">
        <f t="shared" si="228"/>
        <v>0</v>
      </c>
      <c r="BN29" s="184">
        <f t="shared" si="229"/>
        <v>0</v>
      </c>
    </row>
    <row r="30" spans="2:66" s="188" customFormat="1" ht="13.5">
      <c r="B30" s="207" t="str">
        <f>B$12</f>
        <v>………………………….</v>
      </c>
      <c r="C30" s="201" t="s">
        <v>95</v>
      </c>
      <c r="D30" s="181"/>
      <c r="E30" s="182"/>
      <c r="F30" s="183">
        <f t="shared" si="230"/>
        <v>0</v>
      </c>
      <c r="G30" s="183">
        <f t="shared" si="231"/>
        <v>0</v>
      </c>
      <c r="H30" s="184">
        <f t="shared" si="204"/>
        <v>0</v>
      </c>
      <c r="I30" s="185"/>
      <c r="J30" s="182"/>
      <c r="K30" s="183">
        <f t="shared" si="232"/>
        <v>0</v>
      </c>
      <c r="L30" s="183">
        <f t="shared" si="205"/>
        <v>0</v>
      </c>
      <c r="M30" s="184">
        <f t="shared" si="206"/>
        <v>0</v>
      </c>
      <c r="N30" s="185"/>
      <c r="O30" s="182"/>
      <c r="P30" s="183">
        <f t="shared" si="233"/>
        <v>0</v>
      </c>
      <c r="Q30" s="183">
        <f t="shared" si="207"/>
        <v>0</v>
      </c>
      <c r="R30" s="184">
        <f t="shared" si="208"/>
        <v>0</v>
      </c>
      <c r="S30" s="185"/>
      <c r="T30" s="182"/>
      <c r="U30" s="183">
        <f t="shared" si="234"/>
        <v>0</v>
      </c>
      <c r="V30" s="183">
        <f t="shared" si="209"/>
        <v>0</v>
      </c>
      <c r="W30" s="184">
        <f t="shared" si="210"/>
        <v>0</v>
      </c>
      <c r="X30" s="185"/>
      <c r="Y30" s="182"/>
      <c r="Z30" s="183">
        <f t="shared" si="235"/>
        <v>0</v>
      </c>
      <c r="AA30" s="183">
        <f t="shared" si="211"/>
        <v>0</v>
      </c>
      <c r="AB30" s="184">
        <f t="shared" si="212"/>
        <v>0</v>
      </c>
      <c r="AC30" s="185"/>
      <c r="AD30" s="182"/>
      <c r="AE30" s="183">
        <f t="shared" si="236"/>
        <v>0</v>
      </c>
      <c r="AF30" s="183">
        <f t="shared" si="213"/>
        <v>0</v>
      </c>
      <c r="AG30" s="184">
        <f t="shared" si="214"/>
        <v>0</v>
      </c>
      <c r="AH30" s="185"/>
      <c r="AI30" s="182"/>
      <c r="AJ30" s="183">
        <f t="shared" si="237"/>
        <v>0</v>
      </c>
      <c r="AK30" s="183">
        <f t="shared" si="215"/>
        <v>0</v>
      </c>
      <c r="AL30" s="184">
        <f t="shared" si="216"/>
        <v>0</v>
      </c>
      <c r="AM30" s="185"/>
      <c r="AN30" s="182"/>
      <c r="AO30" s="183">
        <f t="shared" si="238"/>
        <v>0</v>
      </c>
      <c r="AP30" s="183">
        <f t="shared" si="217"/>
        <v>0</v>
      </c>
      <c r="AQ30" s="184">
        <f t="shared" si="218"/>
        <v>0</v>
      </c>
      <c r="AR30" s="185"/>
      <c r="AS30" s="182"/>
      <c r="AT30" s="183">
        <f t="shared" si="239"/>
        <v>0</v>
      </c>
      <c r="AU30" s="183">
        <f t="shared" si="219"/>
        <v>0</v>
      </c>
      <c r="AV30" s="184">
        <f t="shared" si="220"/>
        <v>0</v>
      </c>
      <c r="AW30" s="185"/>
      <c r="AX30" s="182"/>
      <c r="AY30" s="183">
        <f t="shared" si="240"/>
        <v>0</v>
      </c>
      <c r="AZ30" s="183">
        <f t="shared" si="221"/>
        <v>0</v>
      </c>
      <c r="BA30" s="184">
        <f t="shared" si="222"/>
        <v>0</v>
      </c>
      <c r="BB30" s="185"/>
      <c r="BC30" s="182"/>
      <c r="BD30" s="183">
        <f t="shared" si="241"/>
        <v>0</v>
      </c>
      <c r="BE30" s="183">
        <f t="shared" si="223"/>
        <v>0</v>
      </c>
      <c r="BF30" s="184">
        <f t="shared" si="224"/>
        <v>0</v>
      </c>
      <c r="BG30" s="185"/>
      <c r="BH30" s="182"/>
      <c r="BI30" s="183">
        <f t="shared" si="242"/>
        <v>0</v>
      </c>
      <c r="BJ30" s="183">
        <f t="shared" si="225"/>
        <v>0</v>
      </c>
      <c r="BK30" s="184">
        <f t="shared" si="226"/>
        <v>0</v>
      </c>
      <c r="BL30" s="186">
        <f t="shared" si="227"/>
        <v>0</v>
      </c>
      <c r="BM30" s="187">
        <f t="shared" si="228"/>
        <v>0</v>
      </c>
      <c r="BN30" s="184">
        <f t="shared" si="229"/>
        <v>0</v>
      </c>
    </row>
    <row r="31" spans="2:66" s="188" customFormat="1" ht="13.5">
      <c r="B31" s="207" t="str">
        <f>B$13</f>
        <v>………………………….</v>
      </c>
      <c r="C31" s="201" t="s">
        <v>95</v>
      </c>
      <c r="D31" s="181"/>
      <c r="E31" s="182"/>
      <c r="F31" s="183">
        <f t="shared" si="230"/>
        <v>0</v>
      </c>
      <c r="G31" s="183">
        <f t="shared" si="231"/>
        <v>0</v>
      </c>
      <c r="H31" s="184">
        <f t="shared" si="204"/>
        <v>0</v>
      </c>
      <c r="I31" s="185"/>
      <c r="J31" s="182"/>
      <c r="K31" s="183">
        <f t="shared" si="232"/>
        <v>0</v>
      </c>
      <c r="L31" s="183">
        <f t="shared" si="205"/>
        <v>0</v>
      </c>
      <c r="M31" s="184">
        <f t="shared" si="206"/>
        <v>0</v>
      </c>
      <c r="N31" s="185"/>
      <c r="O31" s="182"/>
      <c r="P31" s="183">
        <f t="shared" si="233"/>
        <v>0</v>
      </c>
      <c r="Q31" s="183">
        <f t="shared" si="207"/>
        <v>0</v>
      </c>
      <c r="R31" s="184">
        <f t="shared" si="208"/>
        <v>0</v>
      </c>
      <c r="S31" s="185"/>
      <c r="T31" s="182"/>
      <c r="U31" s="183">
        <f t="shared" si="234"/>
        <v>0</v>
      </c>
      <c r="V31" s="183">
        <f t="shared" si="209"/>
        <v>0</v>
      </c>
      <c r="W31" s="184">
        <f t="shared" si="210"/>
        <v>0</v>
      </c>
      <c r="X31" s="185"/>
      <c r="Y31" s="182"/>
      <c r="Z31" s="183">
        <f t="shared" si="235"/>
        <v>0</v>
      </c>
      <c r="AA31" s="183">
        <f t="shared" si="211"/>
        <v>0</v>
      </c>
      <c r="AB31" s="184">
        <f t="shared" si="212"/>
        <v>0</v>
      </c>
      <c r="AC31" s="185"/>
      <c r="AD31" s="182"/>
      <c r="AE31" s="183">
        <f t="shared" si="236"/>
        <v>0</v>
      </c>
      <c r="AF31" s="183">
        <f t="shared" si="213"/>
        <v>0</v>
      </c>
      <c r="AG31" s="184">
        <f t="shared" si="214"/>
        <v>0</v>
      </c>
      <c r="AH31" s="185"/>
      <c r="AI31" s="182"/>
      <c r="AJ31" s="183">
        <f t="shared" si="237"/>
        <v>0</v>
      </c>
      <c r="AK31" s="183">
        <f t="shared" si="215"/>
        <v>0</v>
      </c>
      <c r="AL31" s="184">
        <f t="shared" si="216"/>
        <v>0</v>
      </c>
      <c r="AM31" s="185"/>
      <c r="AN31" s="182"/>
      <c r="AO31" s="183">
        <f t="shared" si="238"/>
        <v>0</v>
      </c>
      <c r="AP31" s="183">
        <f t="shared" si="217"/>
        <v>0</v>
      </c>
      <c r="AQ31" s="184">
        <f t="shared" si="218"/>
        <v>0</v>
      </c>
      <c r="AR31" s="185"/>
      <c r="AS31" s="182"/>
      <c r="AT31" s="183">
        <f t="shared" si="239"/>
        <v>0</v>
      </c>
      <c r="AU31" s="183">
        <f t="shared" si="219"/>
        <v>0</v>
      </c>
      <c r="AV31" s="184">
        <f t="shared" si="220"/>
        <v>0</v>
      </c>
      <c r="AW31" s="185"/>
      <c r="AX31" s="182"/>
      <c r="AY31" s="183">
        <f t="shared" si="240"/>
        <v>0</v>
      </c>
      <c r="AZ31" s="183">
        <f t="shared" si="221"/>
        <v>0</v>
      </c>
      <c r="BA31" s="184">
        <f t="shared" si="222"/>
        <v>0</v>
      </c>
      <c r="BB31" s="185"/>
      <c r="BC31" s="182"/>
      <c r="BD31" s="183">
        <f t="shared" si="241"/>
        <v>0</v>
      </c>
      <c r="BE31" s="183">
        <f t="shared" si="223"/>
        <v>0</v>
      </c>
      <c r="BF31" s="184">
        <f t="shared" si="224"/>
        <v>0</v>
      </c>
      <c r="BG31" s="185"/>
      <c r="BH31" s="182"/>
      <c r="BI31" s="183">
        <f t="shared" si="242"/>
        <v>0</v>
      </c>
      <c r="BJ31" s="183">
        <f t="shared" si="225"/>
        <v>0</v>
      </c>
      <c r="BK31" s="184">
        <f t="shared" si="226"/>
        <v>0</v>
      </c>
      <c r="BL31" s="186">
        <f t="shared" si="227"/>
        <v>0</v>
      </c>
      <c r="BM31" s="187">
        <f t="shared" si="228"/>
        <v>0</v>
      </c>
      <c r="BN31" s="184">
        <f t="shared" si="229"/>
        <v>0</v>
      </c>
    </row>
    <row r="32" spans="2:66" s="188" customFormat="1" ht="14.25" thickBot="1">
      <c r="B32" s="189" t="s">
        <v>96</v>
      </c>
      <c r="C32" s="190"/>
      <c r="D32" s="191"/>
      <c r="E32" s="192"/>
      <c r="F32" s="193">
        <f>ROUND(SUM(F28:F31),0)</f>
        <v>0</v>
      </c>
      <c r="G32" s="193">
        <f t="shared" ref="G32" si="243">ROUND(SUM(G28:G31),0)</f>
        <v>0</v>
      </c>
      <c r="H32" s="194">
        <f t="shared" ref="H32" si="244">ROUND(SUM(H28:H31),0)</f>
        <v>0</v>
      </c>
      <c r="I32" s="191"/>
      <c r="J32" s="192"/>
      <c r="K32" s="193">
        <f t="shared" ref="K32" si="245">ROUND(SUM(K28:K31),0)</f>
        <v>0</v>
      </c>
      <c r="L32" s="193">
        <f t="shared" ref="L32" si="246">ROUND(SUM(L28:L31),0)</f>
        <v>0</v>
      </c>
      <c r="M32" s="194">
        <f t="shared" ref="M32" si="247">ROUND(SUM(M28:M31),0)</f>
        <v>0</v>
      </c>
      <c r="N32" s="191"/>
      <c r="O32" s="192"/>
      <c r="P32" s="193">
        <f t="shared" ref="P32:Q32" si="248">ROUND(SUM(P28:P31),0)</f>
        <v>0</v>
      </c>
      <c r="Q32" s="193">
        <f t="shared" si="248"/>
        <v>0</v>
      </c>
      <c r="R32" s="194">
        <f t="shared" ref="R32" si="249">ROUND(SUM(R28:R31),0)</f>
        <v>0</v>
      </c>
      <c r="S32" s="191"/>
      <c r="T32" s="192"/>
      <c r="U32" s="193">
        <f t="shared" ref="U32:V32" si="250">ROUND(SUM(U28:U31),0)</f>
        <v>0</v>
      </c>
      <c r="V32" s="193">
        <f t="shared" si="250"/>
        <v>0</v>
      </c>
      <c r="W32" s="194">
        <f t="shared" ref="W32" si="251">ROUND(SUM(W28:W31),0)</f>
        <v>0</v>
      </c>
      <c r="X32" s="191"/>
      <c r="Y32" s="192"/>
      <c r="Z32" s="193">
        <f t="shared" ref="Z32:AA32" si="252">ROUND(SUM(Z28:Z31),0)</f>
        <v>0</v>
      </c>
      <c r="AA32" s="193">
        <f t="shared" si="252"/>
        <v>0</v>
      </c>
      <c r="AB32" s="194">
        <f t="shared" ref="AB32" si="253">ROUND(SUM(AB28:AB31),0)</f>
        <v>0</v>
      </c>
      <c r="AC32" s="191"/>
      <c r="AD32" s="192"/>
      <c r="AE32" s="193">
        <f t="shared" ref="AE32:AF32" si="254">ROUND(SUM(AE28:AE31),0)</f>
        <v>0</v>
      </c>
      <c r="AF32" s="193">
        <f t="shared" si="254"/>
        <v>0</v>
      </c>
      <c r="AG32" s="194">
        <f t="shared" ref="AG32" si="255">ROUND(SUM(AG28:AG31),0)</f>
        <v>0</v>
      </c>
      <c r="AH32" s="191"/>
      <c r="AI32" s="192"/>
      <c r="AJ32" s="193">
        <f t="shared" ref="AJ32:AK32" si="256">ROUND(SUM(AJ28:AJ31),0)</f>
        <v>0</v>
      </c>
      <c r="AK32" s="193">
        <f t="shared" si="256"/>
        <v>0</v>
      </c>
      <c r="AL32" s="194">
        <f t="shared" ref="AL32" si="257">ROUND(SUM(AL28:AL31),0)</f>
        <v>0</v>
      </c>
      <c r="AM32" s="191"/>
      <c r="AN32" s="192"/>
      <c r="AO32" s="193">
        <f t="shared" ref="AO32:AP32" si="258">ROUND(SUM(AO28:AO31),0)</f>
        <v>0</v>
      </c>
      <c r="AP32" s="193">
        <f t="shared" si="258"/>
        <v>0</v>
      </c>
      <c r="AQ32" s="194">
        <f t="shared" ref="AQ32" si="259">ROUND(SUM(AQ28:AQ31),0)</f>
        <v>0</v>
      </c>
      <c r="AR32" s="191"/>
      <c r="AS32" s="192"/>
      <c r="AT32" s="193">
        <f t="shared" ref="AT32:AU32" si="260">ROUND(SUM(AT28:AT31),0)</f>
        <v>0</v>
      </c>
      <c r="AU32" s="193">
        <f t="shared" si="260"/>
        <v>0</v>
      </c>
      <c r="AV32" s="194">
        <f t="shared" ref="AV32" si="261">ROUND(SUM(AV28:AV31),0)</f>
        <v>0</v>
      </c>
      <c r="AW32" s="191"/>
      <c r="AX32" s="192"/>
      <c r="AY32" s="193">
        <f t="shared" ref="AY32:AZ32" si="262">ROUND(SUM(AY28:AY31),0)</f>
        <v>0</v>
      </c>
      <c r="AZ32" s="193">
        <f t="shared" si="262"/>
        <v>0</v>
      </c>
      <c r="BA32" s="194">
        <f t="shared" ref="BA32" si="263">ROUND(SUM(BA28:BA31),0)</f>
        <v>0</v>
      </c>
      <c r="BB32" s="191"/>
      <c r="BC32" s="192"/>
      <c r="BD32" s="193">
        <f t="shared" ref="BD32:BE32" si="264">ROUND(SUM(BD28:BD31),0)</f>
        <v>0</v>
      </c>
      <c r="BE32" s="193">
        <f t="shared" si="264"/>
        <v>0</v>
      </c>
      <c r="BF32" s="194">
        <f t="shared" ref="BF32" si="265">ROUND(SUM(BF28:BF31),0)</f>
        <v>0</v>
      </c>
      <c r="BG32" s="191"/>
      <c r="BH32" s="192"/>
      <c r="BI32" s="193">
        <f t="shared" ref="BI32:BJ32" si="266">ROUND(SUM(BI28:BI31),0)</f>
        <v>0</v>
      </c>
      <c r="BJ32" s="193">
        <f t="shared" si="266"/>
        <v>0</v>
      </c>
      <c r="BK32" s="193">
        <f t="shared" ref="BK32" si="267">ROUND(SUM(BK28:BK31),0)</f>
        <v>0</v>
      </c>
      <c r="BL32" s="215">
        <f t="shared" ref="BL32" si="268">ROUND(SUM(BL28:BL31),0)</f>
        <v>0</v>
      </c>
      <c r="BM32" s="216">
        <f t="shared" ref="BM32" si="269">ROUND(SUM(BM28:BM31),0)</f>
        <v>0</v>
      </c>
      <c r="BN32" s="217">
        <f t="shared" ref="BN32" si="270">ROUND(SUM(BN28:BN31),0)</f>
        <v>0</v>
      </c>
    </row>
    <row r="33" spans="2:66" s="188" customFormat="1" ht="13.5">
      <c r="B33" s="202" t="str">
        <f>'ListăCh.El.'!B12</f>
        <v>2.2 Cheltuieli cu diurna personalului propriu</v>
      </c>
      <c r="C33" s="203"/>
      <c r="D33" s="204"/>
      <c r="E33" s="205"/>
      <c r="F33" s="205"/>
      <c r="G33" s="205"/>
      <c r="H33" s="206"/>
      <c r="I33" s="198"/>
      <c r="J33" s="199"/>
      <c r="K33" s="199"/>
      <c r="L33" s="199"/>
      <c r="M33" s="200"/>
      <c r="N33" s="198"/>
      <c r="O33" s="199"/>
      <c r="P33" s="199"/>
      <c r="Q33" s="199"/>
      <c r="R33" s="200"/>
      <c r="S33" s="198"/>
      <c r="T33" s="199"/>
      <c r="U33" s="199"/>
      <c r="V33" s="199"/>
      <c r="W33" s="200"/>
      <c r="X33" s="198"/>
      <c r="Y33" s="199"/>
      <c r="Z33" s="199"/>
      <c r="AA33" s="199"/>
      <c r="AB33" s="200"/>
      <c r="AC33" s="198"/>
      <c r="AD33" s="199"/>
      <c r="AE33" s="199"/>
      <c r="AF33" s="199"/>
      <c r="AG33" s="200"/>
      <c r="AH33" s="198"/>
      <c r="AI33" s="199"/>
      <c r="AJ33" s="199"/>
      <c r="AK33" s="199"/>
      <c r="AL33" s="200"/>
      <c r="AM33" s="198"/>
      <c r="AN33" s="199"/>
      <c r="AO33" s="199"/>
      <c r="AP33" s="199"/>
      <c r="AQ33" s="200"/>
      <c r="AR33" s="198"/>
      <c r="AS33" s="199"/>
      <c r="AT33" s="199"/>
      <c r="AU33" s="199"/>
      <c r="AV33" s="200"/>
      <c r="AW33" s="198"/>
      <c r="AX33" s="199"/>
      <c r="AY33" s="199"/>
      <c r="AZ33" s="199"/>
      <c r="BA33" s="200"/>
      <c r="BB33" s="198"/>
      <c r="BC33" s="199"/>
      <c r="BD33" s="199"/>
      <c r="BE33" s="199"/>
      <c r="BF33" s="200"/>
      <c r="BG33" s="198"/>
      <c r="BH33" s="199"/>
      <c r="BI33" s="199"/>
      <c r="BJ33" s="199"/>
      <c r="BK33" s="200"/>
      <c r="BL33" s="197"/>
      <c r="BM33" s="199"/>
      <c r="BN33" s="200"/>
    </row>
    <row r="34" spans="2:66" s="188" customFormat="1" ht="27">
      <c r="B34" s="207" t="str">
        <f>B$10</f>
        <v>programator</v>
      </c>
      <c r="C34" s="201" t="s">
        <v>97</v>
      </c>
      <c r="D34" s="181"/>
      <c r="E34" s="182"/>
      <c r="F34" s="183">
        <f>D34*E34</f>
        <v>0</v>
      </c>
      <c r="G34" s="183">
        <v>0</v>
      </c>
      <c r="H34" s="184">
        <f t="shared" ref="H34:H36" si="271">ROUND(F34+G34,2)</f>
        <v>0</v>
      </c>
      <c r="I34" s="185"/>
      <c r="J34" s="182"/>
      <c r="K34" s="183">
        <f>I34*J34</f>
        <v>0</v>
      </c>
      <c r="L34" s="183">
        <f t="shared" ref="L34:L37" si="272">G34</f>
        <v>0</v>
      </c>
      <c r="M34" s="184">
        <f t="shared" ref="M34:M37" si="273">ROUND(K34+L34,2)</f>
        <v>0</v>
      </c>
      <c r="N34" s="185"/>
      <c r="O34" s="182"/>
      <c r="P34" s="183">
        <f>N34*O34</f>
        <v>0</v>
      </c>
      <c r="Q34" s="183">
        <f t="shared" ref="Q34:Q37" si="274">L34</f>
        <v>0</v>
      </c>
      <c r="R34" s="184">
        <f t="shared" ref="R34:R37" si="275">ROUND(P34+Q34,2)</f>
        <v>0</v>
      </c>
      <c r="S34" s="185"/>
      <c r="T34" s="182"/>
      <c r="U34" s="183">
        <f>S34*T34</f>
        <v>0</v>
      </c>
      <c r="V34" s="183">
        <f t="shared" ref="V34:V37" si="276">Q34</f>
        <v>0</v>
      </c>
      <c r="W34" s="184">
        <f t="shared" ref="W34:W37" si="277">ROUND(U34+V34,2)</f>
        <v>0</v>
      </c>
      <c r="X34" s="185"/>
      <c r="Y34" s="182"/>
      <c r="Z34" s="183">
        <f>X34*Y34</f>
        <v>0</v>
      </c>
      <c r="AA34" s="183">
        <f t="shared" ref="AA34:AA37" si="278">V34</f>
        <v>0</v>
      </c>
      <c r="AB34" s="184">
        <f t="shared" ref="AB34:AB37" si="279">ROUND(Z34+AA34,2)</f>
        <v>0</v>
      </c>
      <c r="AC34" s="185"/>
      <c r="AD34" s="182"/>
      <c r="AE34" s="183">
        <f>AC34*AD34</f>
        <v>0</v>
      </c>
      <c r="AF34" s="183">
        <f t="shared" ref="AF34:AF37" si="280">AA34</f>
        <v>0</v>
      </c>
      <c r="AG34" s="184">
        <f t="shared" ref="AG34:AG37" si="281">ROUND(AE34+AF34,2)</f>
        <v>0</v>
      </c>
      <c r="AH34" s="185"/>
      <c r="AI34" s="182"/>
      <c r="AJ34" s="183">
        <f>AH34*AI34</f>
        <v>0</v>
      </c>
      <c r="AK34" s="183">
        <f t="shared" ref="AK34:AK37" si="282">AF34</f>
        <v>0</v>
      </c>
      <c r="AL34" s="184">
        <f t="shared" ref="AL34:AL37" si="283">ROUND(AJ34+AK34,2)</f>
        <v>0</v>
      </c>
      <c r="AM34" s="185"/>
      <c r="AN34" s="182"/>
      <c r="AO34" s="183">
        <f>AM34*AN34</f>
        <v>0</v>
      </c>
      <c r="AP34" s="183">
        <f t="shared" ref="AP34:AP37" si="284">AK34</f>
        <v>0</v>
      </c>
      <c r="AQ34" s="184">
        <f t="shared" ref="AQ34:AQ37" si="285">ROUND(AO34+AP34,2)</f>
        <v>0</v>
      </c>
      <c r="AR34" s="185"/>
      <c r="AS34" s="182"/>
      <c r="AT34" s="183">
        <f>AR34*AS34</f>
        <v>0</v>
      </c>
      <c r="AU34" s="183">
        <f t="shared" ref="AU34:AU37" si="286">AP34</f>
        <v>0</v>
      </c>
      <c r="AV34" s="184">
        <f t="shared" ref="AV34:AV37" si="287">ROUND(AT34+AU34,2)</f>
        <v>0</v>
      </c>
      <c r="AW34" s="185"/>
      <c r="AX34" s="182"/>
      <c r="AY34" s="183">
        <f>AW34*AX34</f>
        <v>0</v>
      </c>
      <c r="AZ34" s="183">
        <f t="shared" ref="AZ34:AZ37" si="288">AU34</f>
        <v>0</v>
      </c>
      <c r="BA34" s="184">
        <f t="shared" ref="BA34:BA37" si="289">ROUND(AY34+AZ34,2)</f>
        <v>0</v>
      </c>
      <c r="BB34" s="185"/>
      <c r="BC34" s="182"/>
      <c r="BD34" s="183">
        <f>BB34*BC34</f>
        <v>0</v>
      </c>
      <c r="BE34" s="183">
        <f t="shared" ref="BE34:BE37" si="290">AZ34</f>
        <v>0</v>
      </c>
      <c r="BF34" s="184">
        <f t="shared" ref="BF34:BF37" si="291">ROUND(BD34+BE34,2)</f>
        <v>0</v>
      </c>
      <c r="BG34" s="185"/>
      <c r="BH34" s="182"/>
      <c r="BI34" s="183">
        <f>BG34*BH34</f>
        <v>0</v>
      </c>
      <c r="BJ34" s="183">
        <f t="shared" ref="BJ34:BJ37" si="292">BE34</f>
        <v>0</v>
      </c>
      <c r="BK34" s="184">
        <f t="shared" ref="BK34:BK37" si="293">ROUND(BI34+BJ34,2)</f>
        <v>0</v>
      </c>
      <c r="BL34" s="186">
        <f t="shared" ref="BL34:BL37" si="294">ROUND(SUM(F34,K34,P34,U34,Z34,AE34,AJ34,AO34,AT34,AY34,BD34,BI34),2)</f>
        <v>0</v>
      </c>
      <c r="BM34" s="187">
        <f t="shared" ref="BM34:BM37" si="295">ROUND(SUM(G34,L34,Q34,V34,AA34,AF34,AK34,AP34,AU34,AZ34,BE34,BJ34),2)</f>
        <v>0</v>
      </c>
      <c r="BN34" s="184">
        <f t="shared" ref="BN34:BN37" si="296">ROUND(BL34+BM34,2)</f>
        <v>0</v>
      </c>
    </row>
    <row r="35" spans="2:66" s="188" customFormat="1" ht="27">
      <c r="B35" s="207" t="str">
        <f>B$11</f>
        <v>Funcția 2: [se va specifica funcția persoanei/persoanelor nou angajate]</v>
      </c>
      <c r="C35" s="201" t="s">
        <v>97</v>
      </c>
      <c r="D35" s="181"/>
      <c r="E35" s="182"/>
      <c r="F35" s="183">
        <f t="shared" ref="F35:F37" si="297">D35*E35</f>
        <v>0</v>
      </c>
      <c r="G35" s="183">
        <v>0</v>
      </c>
      <c r="H35" s="184">
        <f t="shared" si="271"/>
        <v>0</v>
      </c>
      <c r="I35" s="185"/>
      <c r="J35" s="182"/>
      <c r="K35" s="183">
        <f t="shared" ref="K35:K37" si="298">I35*J35</f>
        <v>0</v>
      </c>
      <c r="L35" s="183">
        <f t="shared" si="272"/>
        <v>0</v>
      </c>
      <c r="M35" s="184">
        <f t="shared" si="273"/>
        <v>0</v>
      </c>
      <c r="N35" s="185"/>
      <c r="O35" s="182"/>
      <c r="P35" s="183">
        <f t="shared" ref="P35:P37" si="299">N35*O35</f>
        <v>0</v>
      </c>
      <c r="Q35" s="183">
        <f t="shared" si="274"/>
        <v>0</v>
      </c>
      <c r="R35" s="184">
        <f t="shared" si="275"/>
        <v>0</v>
      </c>
      <c r="S35" s="185"/>
      <c r="T35" s="182"/>
      <c r="U35" s="183">
        <f t="shared" ref="U35:U37" si="300">S35*T35</f>
        <v>0</v>
      </c>
      <c r="V35" s="183">
        <f t="shared" si="276"/>
        <v>0</v>
      </c>
      <c r="W35" s="184">
        <f t="shared" si="277"/>
        <v>0</v>
      </c>
      <c r="X35" s="185"/>
      <c r="Y35" s="182"/>
      <c r="Z35" s="183">
        <f t="shared" ref="Z35:Z37" si="301">X35*Y35</f>
        <v>0</v>
      </c>
      <c r="AA35" s="183">
        <f t="shared" si="278"/>
        <v>0</v>
      </c>
      <c r="AB35" s="184">
        <f t="shared" si="279"/>
        <v>0</v>
      </c>
      <c r="AC35" s="185"/>
      <c r="AD35" s="182"/>
      <c r="AE35" s="183">
        <f t="shared" ref="AE35:AE37" si="302">AC35*AD35</f>
        <v>0</v>
      </c>
      <c r="AF35" s="183">
        <f t="shared" si="280"/>
        <v>0</v>
      </c>
      <c r="AG35" s="184">
        <f t="shared" si="281"/>
        <v>0</v>
      </c>
      <c r="AH35" s="185"/>
      <c r="AI35" s="182"/>
      <c r="AJ35" s="183">
        <f t="shared" ref="AJ35:AJ37" si="303">AH35*AI35</f>
        <v>0</v>
      </c>
      <c r="AK35" s="183">
        <f t="shared" si="282"/>
        <v>0</v>
      </c>
      <c r="AL35" s="184">
        <f t="shared" si="283"/>
        <v>0</v>
      </c>
      <c r="AM35" s="185"/>
      <c r="AN35" s="182"/>
      <c r="AO35" s="183">
        <f t="shared" ref="AO35:AO37" si="304">AM35*AN35</f>
        <v>0</v>
      </c>
      <c r="AP35" s="183">
        <f t="shared" si="284"/>
        <v>0</v>
      </c>
      <c r="AQ35" s="184">
        <f t="shared" si="285"/>
        <v>0</v>
      </c>
      <c r="AR35" s="185"/>
      <c r="AS35" s="182"/>
      <c r="AT35" s="183">
        <f t="shared" ref="AT35:AT37" si="305">AR35*AS35</f>
        <v>0</v>
      </c>
      <c r="AU35" s="183">
        <f t="shared" si="286"/>
        <v>0</v>
      </c>
      <c r="AV35" s="184">
        <f t="shared" si="287"/>
        <v>0</v>
      </c>
      <c r="AW35" s="185"/>
      <c r="AX35" s="182"/>
      <c r="AY35" s="183">
        <f t="shared" ref="AY35:AY37" si="306">AW35*AX35</f>
        <v>0</v>
      </c>
      <c r="AZ35" s="183">
        <f t="shared" si="288"/>
        <v>0</v>
      </c>
      <c r="BA35" s="184">
        <f t="shared" si="289"/>
        <v>0</v>
      </c>
      <c r="BB35" s="185"/>
      <c r="BC35" s="182"/>
      <c r="BD35" s="183">
        <f t="shared" ref="BD35:BD37" si="307">BB35*BC35</f>
        <v>0</v>
      </c>
      <c r="BE35" s="183">
        <f t="shared" si="290"/>
        <v>0</v>
      </c>
      <c r="BF35" s="184">
        <f t="shared" si="291"/>
        <v>0</v>
      </c>
      <c r="BG35" s="185"/>
      <c r="BH35" s="182"/>
      <c r="BI35" s="183">
        <f t="shared" ref="BI35:BI37" si="308">BG35*BH35</f>
        <v>0</v>
      </c>
      <c r="BJ35" s="183">
        <f t="shared" si="292"/>
        <v>0</v>
      </c>
      <c r="BK35" s="184">
        <f t="shared" si="293"/>
        <v>0</v>
      </c>
      <c r="BL35" s="186">
        <f t="shared" si="294"/>
        <v>0</v>
      </c>
      <c r="BM35" s="187">
        <f t="shared" si="295"/>
        <v>0</v>
      </c>
      <c r="BN35" s="184">
        <f t="shared" si="296"/>
        <v>0</v>
      </c>
    </row>
    <row r="36" spans="2:66" s="188" customFormat="1" ht="13.5">
      <c r="B36" s="207" t="str">
        <f>B$12</f>
        <v>………………………….</v>
      </c>
      <c r="C36" s="201" t="s">
        <v>97</v>
      </c>
      <c r="D36" s="181"/>
      <c r="E36" s="182"/>
      <c r="F36" s="183">
        <f t="shared" si="297"/>
        <v>0</v>
      </c>
      <c r="G36" s="183">
        <v>0</v>
      </c>
      <c r="H36" s="184">
        <f t="shared" si="271"/>
        <v>0</v>
      </c>
      <c r="I36" s="185"/>
      <c r="J36" s="182"/>
      <c r="K36" s="183">
        <f t="shared" si="298"/>
        <v>0</v>
      </c>
      <c r="L36" s="183">
        <f t="shared" si="272"/>
        <v>0</v>
      </c>
      <c r="M36" s="184">
        <f t="shared" si="273"/>
        <v>0</v>
      </c>
      <c r="N36" s="185"/>
      <c r="O36" s="182"/>
      <c r="P36" s="183">
        <f t="shared" si="299"/>
        <v>0</v>
      </c>
      <c r="Q36" s="183">
        <f t="shared" si="274"/>
        <v>0</v>
      </c>
      <c r="R36" s="184">
        <f t="shared" si="275"/>
        <v>0</v>
      </c>
      <c r="S36" s="185"/>
      <c r="T36" s="182"/>
      <c r="U36" s="183">
        <f t="shared" si="300"/>
        <v>0</v>
      </c>
      <c r="V36" s="183">
        <f t="shared" si="276"/>
        <v>0</v>
      </c>
      <c r="W36" s="184">
        <f t="shared" si="277"/>
        <v>0</v>
      </c>
      <c r="X36" s="185"/>
      <c r="Y36" s="182"/>
      <c r="Z36" s="183">
        <f t="shared" si="301"/>
        <v>0</v>
      </c>
      <c r="AA36" s="183">
        <f t="shared" si="278"/>
        <v>0</v>
      </c>
      <c r="AB36" s="184">
        <f t="shared" si="279"/>
        <v>0</v>
      </c>
      <c r="AC36" s="185"/>
      <c r="AD36" s="182"/>
      <c r="AE36" s="183">
        <f t="shared" si="302"/>
        <v>0</v>
      </c>
      <c r="AF36" s="183">
        <f t="shared" si="280"/>
        <v>0</v>
      </c>
      <c r="AG36" s="184">
        <f t="shared" si="281"/>
        <v>0</v>
      </c>
      <c r="AH36" s="185"/>
      <c r="AI36" s="182"/>
      <c r="AJ36" s="183">
        <f t="shared" si="303"/>
        <v>0</v>
      </c>
      <c r="AK36" s="183">
        <f t="shared" si="282"/>
        <v>0</v>
      </c>
      <c r="AL36" s="184">
        <f t="shared" si="283"/>
        <v>0</v>
      </c>
      <c r="AM36" s="185"/>
      <c r="AN36" s="182"/>
      <c r="AO36" s="183">
        <f t="shared" si="304"/>
        <v>0</v>
      </c>
      <c r="AP36" s="183">
        <f t="shared" si="284"/>
        <v>0</v>
      </c>
      <c r="AQ36" s="184">
        <f t="shared" si="285"/>
        <v>0</v>
      </c>
      <c r="AR36" s="185"/>
      <c r="AS36" s="182"/>
      <c r="AT36" s="183">
        <f t="shared" si="305"/>
        <v>0</v>
      </c>
      <c r="AU36" s="183">
        <f t="shared" si="286"/>
        <v>0</v>
      </c>
      <c r="AV36" s="184">
        <f t="shared" si="287"/>
        <v>0</v>
      </c>
      <c r="AW36" s="185"/>
      <c r="AX36" s="182"/>
      <c r="AY36" s="183">
        <f t="shared" si="306"/>
        <v>0</v>
      </c>
      <c r="AZ36" s="183">
        <f t="shared" si="288"/>
        <v>0</v>
      </c>
      <c r="BA36" s="184">
        <f t="shared" si="289"/>
        <v>0</v>
      </c>
      <c r="BB36" s="185"/>
      <c r="BC36" s="182"/>
      <c r="BD36" s="183">
        <f t="shared" si="307"/>
        <v>0</v>
      </c>
      <c r="BE36" s="183">
        <f t="shared" si="290"/>
        <v>0</v>
      </c>
      <c r="BF36" s="184">
        <f t="shared" si="291"/>
        <v>0</v>
      </c>
      <c r="BG36" s="185"/>
      <c r="BH36" s="182"/>
      <c r="BI36" s="183">
        <f t="shared" si="308"/>
        <v>0</v>
      </c>
      <c r="BJ36" s="183">
        <f t="shared" si="292"/>
        <v>0</v>
      </c>
      <c r="BK36" s="184">
        <f t="shared" si="293"/>
        <v>0</v>
      </c>
      <c r="BL36" s="186">
        <f t="shared" si="294"/>
        <v>0</v>
      </c>
      <c r="BM36" s="187">
        <f t="shared" si="295"/>
        <v>0</v>
      </c>
      <c r="BN36" s="184">
        <f t="shared" si="296"/>
        <v>0</v>
      </c>
    </row>
    <row r="37" spans="2:66" s="188" customFormat="1" ht="13.5">
      <c r="B37" s="207" t="str">
        <f>B$13</f>
        <v>………………………….</v>
      </c>
      <c r="C37" s="201" t="s">
        <v>97</v>
      </c>
      <c r="D37" s="181"/>
      <c r="E37" s="182"/>
      <c r="F37" s="183">
        <f t="shared" si="297"/>
        <v>0</v>
      </c>
      <c r="G37" s="183">
        <v>0</v>
      </c>
      <c r="H37" s="184">
        <f>ROUND(F37+G37,2)</f>
        <v>0</v>
      </c>
      <c r="I37" s="185"/>
      <c r="J37" s="182"/>
      <c r="K37" s="183">
        <f t="shared" si="298"/>
        <v>0</v>
      </c>
      <c r="L37" s="183">
        <f t="shared" si="272"/>
        <v>0</v>
      </c>
      <c r="M37" s="184">
        <f t="shared" si="273"/>
        <v>0</v>
      </c>
      <c r="N37" s="185"/>
      <c r="O37" s="182"/>
      <c r="P37" s="183">
        <f t="shared" si="299"/>
        <v>0</v>
      </c>
      <c r="Q37" s="183">
        <f t="shared" si="274"/>
        <v>0</v>
      </c>
      <c r="R37" s="184">
        <f t="shared" si="275"/>
        <v>0</v>
      </c>
      <c r="S37" s="185"/>
      <c r="T37" s="182"/>
      <c r="U37" s="183">
        <f t="shared" si="300"/>
        <v>0</v>
      </c>
      <c r="V37" s="183">
        <f t="shared" si="276"/>
        <v>0</v>
      </c>
      <c r="W37" s="184">
        <f t="shared" si="277"/>
        <v>0</v>
      </c>
      <c r="X37" s="185"/>
      <c r="Y37" s="182"/>
      <c r="Z37" s="183">
        <f t="shared" si="301"/>
        <v>0</v>
      </c>
      <c r="AA37" s="183">
        <f t="shared" si="278"/>
        <v>0</v>
      </c>
      <c r="AB37" s="184">
        <f t="shared" si="279"/>
        <v>0</v>
      </c>
      <c r="AC37" s="185"/>
      <c r="AD37" s="182"/>
      <c r="AE37" s="183">
        <f t="shared" si="302"/>
        <v>0</v>
      </c>
      <c r="AF37" s="183">
        <f t="shared" si="280"/>
        <v>0</v>
      </c>
      <c r="AG37" s="184">
        <f t="shared" si="281"/>
        <v>0</v>
      </c>
      <c r="AH37" s="185"/>
      <c r="AI37" s="182"/>
      <c r="AJ37" s="183">
        <f t="shared" si="303"/>
        <v>0</v>
      </c>
      <c r="AK37" s="183">
        <f t="shared" si="282"/>
        <v>0</v>
      </c>
      <c r="AL37" s="184">
        <f t="shared" si="283"/>
        <v>0</v>
      </c>
      <c r="AM37" s="185"/>
      <c r="AN37" s="182"/>
      <c r="AO37" s="183">
        <f t="shared" si="304"/>
        <v>0</v>
      </c>
      <c r="AP37" s="183">
        <f t="shared" si="284"/>
        <v>0</v>
      </c>
      <c r="AQ37" s="184">
        <f t="shared" si="285"/>
        <v>0</v>
      </c>
      <c r="AR37" s="185"/>
      <c r="AS37" s="182"/>
      <c r="AT37" s="183">
        <f t="shared" si="305"/>
        <v>0</v>
      </c>
      <c r="AU37" s="183">
        <f t="shared" si="286"/>
        <v>0</v>
      </c>
      <c r="AV37" s="184">
        <f t="shared" si="287"/>
        <v>0</v>
      </c>
      <c r="AW37" s="185"/>
      <c r="AX37" s="182"/>
      <c r="AY37" s="183">
        <f t="shared" si="306"/>
        <v>0</v>
      </c>
      <c r="AZ37" s="183">
        <f t="shared" si="288"/>
        <v>0</v>
      </c>
      <c r="BA37" s="184">
        <f t="shared" si="289"/>
        <v>0</v>
      </c>
      <c r="BB37" s="185"/>
      <c r="BC37" s="182"/>
      <c r="BD37" s="183">
        <f t="shared" si="307"/>
        <v>0</v>
      </c>
      <c r="BE37" s="183">
        <f t="shared" si="290"/>
        <v>0</v>
      </c>
      <c r="BF37" s="184">
        <f t="shared" si="291"/>
        <v>0</v>
      </c>
      <c r="BG37" s="185"/>
      <c r="BH37" s="182"/>
      <c r="BI37" s="183">
        <f t="shared" si="308"/>
        <v>0</v>
      </c>
      <c r="BJ37" s="183">
        <f t="shared" si="292"/>
        <v>0</v>
      </c>
      <c r="BK37" s="184">
        <f t="shared" si="293"/>
        <v>0</v>
      </c>
      <c r="BL37" s="186">
        <f t="shared" si="294"/>
        <v>0</v>
      </c>
      <c r="BM37" s="187">
        <f t="shared" si="295"/>
        <v>0</v>
      </c>
      <c r="BN37" s="184">
        <f t="shared" si="296"/>
        <v>0</v>
      </c>
    </row>
    <row r="38" spans="2:66" s="188" customFormat="1" ht="14.25" thickBot="1">
      <c r="B38" s="189" t="s">
        <v>98</v>
      </c>
      <c r="C38" s="190"/>
      <c r="D38" s="191"/>
      <c r="E38" s="192"/>
      <c r="F38" s="193">
        <f>ROUND(SUM(F34:F37),0)</f>
        <v>0</v>
      </c>
      <c r="G38" s="193">
        <f t="shared" ref="G38" si="309">ROUND(SUM(G34:G37),0)</f>
        <v>0</v>
      </c>
      <c r="H38" s="194">
        <f t="shared" ref="H38" si="310">ROUND(SUM(H34:H37),0)</f>
        <v>0</v>
      </c>
      <c r="I38" s="191"/>
      <c r="J38" s="192"/>
      <c r="K38" s="193">
        <f t="shared" ref="K38" si="311">ROUND(SUM(K34:K37),0)</f>
        <v>0</v>
      </c>
      <c r="L38" s="193">
        <f t="shared" ref="L38" si="312">ROUND(SUM(L34:L37),0)</f>
        <v>0</v>
      </c>
      <c r="M38" s="194">
        <f t="shared" ref="M38" si="313">ROUND(SUM(M34:M37),0)</f>
        <v>0</v>
      </c>
      <c r="N38" s="191"/>
      <c r="O38" s="192"/>
      <c r="P38" s="193">
        <f t="shared" ref="P38:Q38" si="314">ROUND(SUM(P34:P37),0)</f>
        <v>0</v>
      </c>
      <c r="Q38" s="193">
        <f t="shared" si="314"/>
        <v>0</v>
      </c>
      <c r="R38" s="194">
        <f t="shared" ref="R38" si="315">ROUND(SUM(R34:R37),0)</f>
        <v>0</v>
      </c>
      <c r="S38" s="191"/>
      <c r="T38" s="192"/>
      <c r="U38" s="193">
        <f t="shared" ref="U38:V38" si="316">ROUND(SUM(U34:U37),0)</f>
        <v>0</v>
      </c>
      <c r="V38" s="193">
        <f t="shared" si="316"/>
        <v>0</v>
      </c>
      <c r="W38" s="194">
        <f t="shared" ref="W38" si="317">ROUND(SUM(W34:W37),0)</f>
        <v>0</v>
      </c>
      <c r="X38" s="191"/>
      <c r="Y38" s="192"/>
      <c r="Z38" s="193">
        <f t="shared" ref="Z38:AA38" si="318">ROUND(SUM(Z34:Z37),0)</f>
        <v>0</v>
      </c>
      <c r="AA38" s="193">
        <f t="shared" si="318"/>
        <v>0</v>
      </c>
      <c r="AB38" s="194">
        <f t="shared" ref="AB38" si="319">ROUND(SUM(AB34:AB37),0)</f>
        <v>0</v>
      </c>
      <c r="AC38" s="191"/>
      <c r="AD38" s="192"/>
      <c r="AE38" s="193">
        <f t="shared" ref="AE38:AF38" si="320">ROUND(SUM(AE34:AE37),0)</f>
        <v>0</v>
      </c>
      <c r="AF38" s="193">
        <f t="shared" si="320"/>
        <v>0</v>
      </c>
      <c r="AG38" s="194">
        <f t="shared" ref="AG38" si="321">ROUND(SUM(AG34:AG37),0)</f>
        <v>0</v>
      </c>
      <c r="AH38" s="191"/>
      <c r="AI38" s="192"/>
      <c r="AJ38" s="193">
        <f t="shared" ref="AJ38:AK38" si="322">ROUND(SUM(AJ34:AJ37),0)</f>
        <v>0</v>
      </c>
      <c r="AK38" s="193">
        <f t="shared" si="322"/>
        <v>0</v>
      </c>
      <c r="AL38" s="194">
        <f t="shared" ref="AL38" si="323">ROUND(SUM(AL34:AL37),0)</f>
        <v>0</v>
      </c>
      <c r="AM38" s="191"/>
      <c r="AN38" s="192"/>
      <c r="AO38" s="193">
        <f t="shared" ref="AO38:AP38" si="324">ROUND(SUM(AO34:AO37),0)</f>
        <v>0</v>
      </c>
      <c r="AP38" s="193">
        <f t="shared" si="324"/>
        <v>0</v>
      </c>
      <c r="AQ38" s="194">
        <f t="shared" ref="AQ38" si="325">ROUND(SUM(AQ34:AQ37),0)</f>
        <v>0</v>
      </c>
      <c r="AR38" s="191"/>
      <c r="AS38" s="192"/>
      <c r="AT38" s="193">
        <f t="shared" ref="AT38:AU38" si="326">ROUND(SUM(AT34:AT37),0)</f>
        <v>0</v>
      </c>
      <c r="AU38" s="193">
        <f t="shared" si="326"/>
        <v>0</v>
      </c>
      <c r="AV38" s="194">
        <f t="shared" ref="AV38" si="327">ROUND(SUM(AV34:AV37),0)</f>
        <v>0</v>
      </c>
      <c r="AW38" s="191"/>
      <c r="AX38" s="192"/>
      <c r="AY38" s="193">
        <f t="shared" ref="AY38:AZ38" si="328">ROUND(SUM(AY34:AY37),0)</f>
        <v>0</v>
      </c>
      <c r="AZ38" s="193">
        <f t="shared" si="328"/>
        <v>0</v>
      </c>
      <c r="BA38" s="194">
        <f t="shared" ref="BA38" si="329">ROUND(SUM(BA34:BA37),0)</f>
        <v>0</v>
      </c>
      <c r="BB38" s="191"/>
      <c r="BC38" s="192"/>
      <c r="BD38" s="193">
        <f t="shared" ref="BD38:BE38" si="330">ROUND(SUM(BD34:BD37),0)</f>
        <v>0</v>
      </c>
      <c r="BE38" s="193">
        <f t="shared" si="330"/>
        <v>0</v>
      </c>
      <c r="BF38" s="194">
        <f t="shared" ref="BF38" si="331">ROUND(SUM(BF34:BF37),0)</f>
        <v>0</v>
      </c>
      <c r="BG38" s="191"/>
      <c r="BH38" s="192"/>
      <c r="BI38" s="193">
        <f t="shared" ref="BI38:BJ38" si="332">ROUND(SUM(BI34:BI37),0)</f>
        <v>0</v>
      </c>
      <c r="BJ38" s="193">
        <f t="shared" si="332"/>
        <v>0</v>
      </c>
      <c r="BK38" s="194">
        <f t="shared" ref="BK38" si="333">ROUND(SUM(BK34:BK37),0)</f>
        <v>0</v>
      </c>
      <c r="BL38" s="209">
        <f t="shared" ref="BL38" si="334">ROUND(SUM(BL34:BL37),0)</f>
        <v>0</v>
      </c>
      <c r="BM38" s="210">
        <f t="shared" ref="BM38" si="335">ROUND(SUM(BM34:BM37),0)</f>
        <v>0</v>
      </c>
      <c r="BN38" s="211">
        <f t="shared" ref="BN38" si="336">ROUND(SUM(BN34:BN37),0)</f>
        <v>0</v>
      </c>
    </row>
    <row r="39" spans="2:66" s="188" customFormat="1" ht="13.5">
      <c r="B39" s="202" t="str">
        <f>'ListăCh.El.'!B13</f>
        <v>2.3 Cheltuieli pentru transportul persoanelor</v>
      </c>
      <c r="C39" s="203"/>
      <c r="D39" s="204"/>
      <c r="E39" s="205"/>
      <c r="F39" s="205"/>
      <c r="G39" s="205"/>
      <c r="H39" s="206"/>
      <c r="I39" s="198"/>
      <c r="J39" s="199"/>
      <c r="K39" s="199"/>
      <c r="L39" s="199"/>
      <c r="M39" s="200"/>
      <c r="N39" s="198"/>
      <c r="O39" s="199"/>
      <c r="P39" s="199"/>
      <c r="Q39" s="199"/>
      <c r="R39" s="200"/>
      <c r="S39" s="198"/>
      <c r="T39" s="199"/>
      <c r="U39" s="199"/>
      <c r="V39" s="199"/>
      <c r="W39" s="200"/>
      <c r="X39" s="198"/>
      <c r="Y39" s="199"/>
      <c r="Z39" s="199"/>
      <c r="AA39" s="199"/>
      <c r="AB39" s="200"/>
      <c r="AC39" s="198"/>
      <c r="AD39" s="199"/>
      <c r="AE39" s="199"/>
      <c r="AF39" s="199"/>
      <c r="AG39" s="200"/>
      <c r="AH39" s="198"/>
      <c r="AI39" s="199"/>
      <c r="AJ39" s="199"/>
      <c r="AK39" s="199"/>
      <c r="AL39" s="200"/>
      <c r="AM39" s="198"/>
      <c r="AN39" s="199"/>
      <c r="AO39" s="199"/>
      <c r="AP39" s="199"/>
      <c r="AQ39" s="200"/>
      <c r="AR39" s="198"/>
      <c r="AS39" s="199"/>
      <c r="AT39" s="199"/>
      <c r="AU39" s="199"/>
      <c r="AV39" s="200"/>
      <c r="AW39" s="198"/>
      <c r="AX39" s="199"/>
      <c r="AY39" s="199"/>
      <c r="AZ39" s="199"/>
      <c r="BA39" s="200"/>
      <c r="BB39" s="198"/>
      <c r="BC39" s="199"/>
      <c r="BD39" s="199"/>
      <c r="BE39" s="199"/>
      <c r="BF39" s="200"/>
      <c r="BG39" s="198"/>
      <c r="BH39" s="199"/>
      <c r="BI39" s="199"/>
      <c r="BJ39" s="199"/>
      <c r="BK39" s="200"/>
      <c r="BL39" s="218"/>
      <c r="BM39" s="205"/>
      <c r="BN39" s="206"/>
    </row>
    <row r="40" spans="2:66" s="188" customFormat="1" ht="27">
      <c r="B40" s="207" t="str">
        <f>B$10</f>
        <v>programator</v>
      </c>
      <c r="C40" s="408"/>
      <c r="D40" s="181"/>
      <c r="E40" s="182"/>
      <c r="F40" s="183">
        <f>D40*E40</f>
        <v>0</v>
      </c>
      <c r="G40" s="183">
        <f>ROUND(F40*19%,2)</f>
        <v>0</v>
      </c>
      <c r="H40" s="184">
        <f t="shared" ref="H40:H43" si="337">ROUND(F40+G40,2)</f>
        <v>0</v>
      </c>
      <c r="I40" s="185"/>
      <c r="J40" s="182"/>
      <c r="K40" s="183">
        <f>I40*J40</f>
        <v>0</v>
      </c>
      <c r="L40" s="183">
        <f t="shared" ref="L40:L43" si="338">G40</f>
        <v>0</v>
      </c>
      <c r="M40" s="184">
        <f t="shared" ref="M40:M43" si="339">ROUND(K40+L40,2)</f>
        <v>0</v>
      </c>
      <c r="N40" s="185"/>
      <c r="O40" s="182"/>
      <c r="P40" s="183">
        <f>N40*O40</f>
        <v>0</v>
      </c>
      <c r="Q40" s="183">
        <f t="shared" ref="Q40:Q43" si="340">L40</f>
        <v>0</v>
      </c>
      <c r="R40" s="184">
        <f t="shared" ref="R40:R43" si="341">ROUND(P40+Q40,2)</f>
        <v>0</v>
      </c>
      <c r="S40" s="185"/>
      <c r="T40" s="182"/>
      <c r="U40" s="183">
        <f>S40*T40</f>
        <v>0</v>
      </c>
      <c r="V40" s="183">
        <f t="shared" ref="V40:V43" si="342">Q40</f>
        <v>0</v>
      </c>
      <c r="W40" s="184">
        <f t="shared" ref="W40:W43" si="343">ROUND(U40+V40,2)</f>
        <v>0</v>
      </c>
      <c r="X40" s="185"/>
      <c r="Y40" s="182"/>
      <c r="Z40" s="183">
        <f>X40*Y40</f>
        <v>0</v>
      </c>
      <c r="AA40" s="183">
        <f t="shared" ref="AA40:AA43" si="344">V40</f>
        <v>0</v>
      </c>
      <c r="AB40" s="184">
        <f t="shared" ref="AB40:AB43" si="345">ROUND(Z40+AA40,2)</f>
        <v>0</v>
      </c>
      <c r="AC40" s="185"/>
      <c r="AD40" s="182"/>
      <c r="AE40" s="183">
        <f>AC40*AD40</f>
        <v>0</v>
      </c>
      <c r="AF40" s="183">
        <f t="shared" ref="AF40:AF43" si="346">AA40</f>
        <v>0</v>
      </c>
      <c r="AG40" s="184">
        <f t="shared" ref="AG40:AG43" si="347">ROUND(AE40+AF40,2)</f>
        <v>0</v>
      </c>
      <c r="AH40" s="185"/>
      <c r="AI40" s="182"/>
      <c r="AJ40" s="183">
        <f>AH40*AI40</f>
        <v>0</v>
      </c>
      <c r="AK40" s="183">
        <f t="shared" ref="AK40:AK43" si="348">AF40</f>
        <v>0</v>
      </c>
      <c r="AL40" s="184">
        <f t="shared" ref="AL40:AL43" si="349">ROUND(AJ40+AK40,2)</f>
        <v>0</v>
      </c>
      <c r="AM40" s="185"/>
      <c r="AN40" s="182"/>
      <c r="AO40" s="183">
        <f>AM40*AN40</f>
        <v>0</v>
      </c>
      <c r="AP40" s="183">
        <f t="shared" ref="AP40:AP43" si="350">AK40</f>
        <v>0</v>
      </c>
      <c r="AQ40" s="184">
        <f t="shared" ref="AQ40:AQ43" si="351">ROUND(AO40+AP40,2)</f>
        <v>0</v>
      </c>
      <c r="AR40" s="185"/>
      <c r="AS40" s="182"/>
      <c r="AT40" s="183">
        <f>AR40*AS40</f>
        <v>0</v>
      </c>
      <c r="AU40" s="183">
        <f t="shared" ref="AU40:AU43" si="352">AP40</f>
        <v>0</v>
      </c>
      <c r="AV40" s="184">
        <f t="shared" ref="AV40:AV43" si="353">ROUND(AT40+AU40,2)</f>
        <v>0</v>
      </c>
      <c r="AW40" s="185"/>
      <c r="AX40" s="182"/>
      <c r="AY40" s="183">
        <f>AW40*AX40</f>
        <v>0</v>
      </c>
      <c r="AZ40" s="183">
        <f t="shared" ref="AZ40:AZ43" si="354">AU40</f>
        <v>0</v>
      </c>
      <c r="BA40" s="184">
        <f t="shared" ref="BA40:BA43" si="355">ROUND(AY40+AZ40,2)</f>
        <v>0</v>
      </c>
      <c r="BB40" s="185"/>
      <c r="BC40" s="182"/>
      <c r="BD40" s="183">
        <f>BB40*BC40</f>
        <v>0</v>
      </c>
      <c r="BE40" s="183">
        <f t="shared" ref="BE40:BE43" si="356">AZ40</f>
        <v>0</v>
      </c>
      <c r="BF40" s="184">
        <f t="shared" ref="BF40:BF43" si="357">ROUND(BD40+BE40,2)</f>
        <v>0</v>
      </c>
      <c r="BG40" s="185"/>
      <c r="BH40" s="182"/>
      <c r="BI40" s="183">
        <f>BG40*BH40</f>
        <v>0</v>
      </c>
      <c r="BJ40" s="183">
        <f t="shared" ref="BJ40:BJ43" si="358">BE40</f>
        <v>0</v>
      </c>
      <c r="BK40" s="184">
        <f t="shared" ref="BK40:BK43" si="359">ROUND(BI40+BJ40,2)</f>
        <v>0</v>
      </c>
      <c r="BL40" s="186">
        <f t="shared" ref="BL40:BL43" si="360">ROUND(SUM(F40,K40,P40,U40,Z40,AE40,AJ40,AO40,AT40,AY40,BD40,BI40),2)</f>
        <v>0</v>
      </c>
      <c r="BM40" s="187">
        <f t="shared" ref="BM40:BM43" si="361">ROUND(SUM(G40,L40,Q40,V40,AA40,AF40,AK40,AP40,AU40,AZ40,BE40,BJ40),2)</f>
        <v>0</v>
      </c>
      <c r="BN40" s="184">
        <f t="shared" ref="BN40:BN43" si="362">ROUND(BL40+BM40,2)</f>
        <v>0</v>
      </c>
    </row>
    <row r="41" spans="2:66" s="188" customFormat="1" ht="27">
      <c r="B41" s="207" t="str">
        <f>B$11</f>
        <v>Funcția 2: [se va specifica funcția persoanei/persoanelor nou angajate]</v>
      </c>
      <c r="C41" s="408"/>
      <c r="D41" s="181"/>
      <c r="E41" s="182"/>
      <c r="F41" s="183">
        <f t="shared" ref="F41:F43" si="363">D41*E41</f>
        <v>0</v>
      </c>
      <c r="G41" s="183">
        <f t="shared" ref="G41:G43" si="364">ROUND(F41*19%,2)</f>
        <v>0</v>
      </c>
      <c r="H41" s="184">
        <f t="shared" si="337"/>
        <v>0</v>
      </c>
      <c r="I41" s="185"/>
      <c r="J41" s="182"/>
      <c r="K41" s="183">
        <f t="shared" ref="K41:K43" si="365">I41*J41</f>
        <v>0</v>
      </c>
      <c r="L41" s="183">
        <f t="shared" si="338"/>
        <v>0</v>
      </c>
      <c r="M41" s="184">
        <f t="shared" si="339"/>
        <v>0</v>
      </c>
      <c r="N41" s="185"/>
      <c r="O41" s="182"/>
      <c r="P41" s="183">
        <f t="shared" ref="P41:P43" si="366">N41*O41</f>
        <v>0</v>
      </c>
      <c r="Q41" s="183">
        <f t="shared" si="340"/>
        <v>0</v>
      </c>
      <c r="R41" s="184">
        <f t="shared" si="341"/>
        <v>0</v>
      </c>
      <c r="S41" s="185"/>
      <c r="T41" s="182"/>
      <c r="U41" s="183">
        <f t="shared" ref="U41:U43" si="367">S41*T41</f>
        <v>0</v>
      </c>
      <c r="V41" s="183">
        <f t="shared" si="342"/>
        <v>0</v>
      </c>
      <c r="W41" s="184">
        <f t="shared" si="343"/>
        <v>0</v>
      </c>
      <c r="X41" s="185"/>
      <c r="Y41" s="182"/>
      <c r="Z41" s="183">
        <f t="shared" ref="Z41:Z43" si="368">X41*Y41</f>
        <v>0</v>
      </c>
      <c r="AA41" s="183">
        <f t="shared" si="344"/>
        <v>0</v>
      </c>
      <c r="AB41" s="184">
        <f t="shared" si="345"/>
        <v>0</v>
      </c>
      <c r="AC41" s="185"/>
      <c r="AD41" s="182"/>
      <c r="AE41" s="183">
        <f t="shared" ref="AE41:AE43" si="369">AC41*AD41</f>
        <v>0</v>
      </c>
      <c r="AF41" s="183">
        <f t="shared" si="346"/>
        <v>0</v>
      </c>
      <c r="AG41" s="184">
        <f t="shared" si="347"/>
        <v>0</v>
      </c>
      <c r="AH41" s="185"/>
      <c r="AI41" s="182"/>
      <c r="AJ41" s="183">
        <f t="shared" ref="AJ41:AJ43" si="370">AH41*AI41</f>
        <v>0</v>
      </c>
      <c r="AK41" s="183">
        <f t="shared" si="348"/>
        <v>0</v>
      </c>
      <c r="AL41" s="184">
        <f t="shared" si="349"/>
        <v>0</v>
      </c>
      <c r="AM41" s="185"/>
      <c r="AN41" s="182"/>
      <c r="AO41" s="183">
        <f t="shared" ref="AO41:AO43" si="371">AM41*AN41</f>
        <v>0</v>
      </c>
      <c r="AP41" s="183">
        <f t="shared" si="350"/>
        <v>0</v>
      </c>
      <c r="AQ41" s="184">
        <f t="shared" si="351"/>
        <v>0</v>
      </c>
      <c r="AR41" s="185"/>
      <c r="AS41" s="182"/>
      <c r="AT41" s="183">
        <f t="shared" ref="AT41:AT43" si="372">AR41*AS41</f>
        <v>0</v>
      </c>
      <c r="AU41" s="183">
        <f t="shared" si="352"/>
        <v>0</v>
      </c>
      <c r="AV41" s="184">
        <f t="shared" si="353"/>
        <v>0</v>
      </c>
      <c r="AW41" s="185"/>
      <c r="AX41" s="182"/>
      <c r="AY41" s="183">
        <f t="shared" ref="AY41:AY43" si="373">AW41*AX41</f>
        <v>0</v>
      </c>
      <c r="AZ41" s="183">
        <f t="shared" si="354"/>
        <v>0</v>
      </c>
      <c r="BA41" s="184">
        <f t="shared" si="355"/>
        <v>0</v>
      </c>
      <c r="BB41" s="185"/>
      <c r="BC41" s="182"/>
      <c r="BD41" s="183">
        <f t="shared" ref="BD41:BD43" si="374">BB41*BC41</f>
        <v>0</v>
      </c>
      <c r="BE41" s="183">
        <f t="shared" si="356"/>
        <v>0</v>
      </c>
      <c r="BF41" s="184">
        <f t="shared" si="357"/>
        <v>0</v>
      </c>
      <c r="BG41" s="185"/>
      <c r="BH41" s="182"/>
      <c r="BI41" s="183">
        <f t="shared" ref="BI41:BI43" si="375">BG41*BH41</f>
        <v>0</v>
      </c>
      <c r="BJ41" s="183">
        <f t="shared" si="358"/>
        <v>0</v>
      </c>
      <c r="BK41" s="184">
        <f t="shared" si="359"/>
        <v>0</v>
      </c>
      <c r="BL41" s="186">
        <f t="shared" si="360"/>
        <v>0</v>
      </c>
      <c r="BM41" s="187">
        <f t="shared" si="361"/>
        <v>0</v>
      </c>
      <c r="BN41" s="184">
        <f t="shared" si="362"/>
        <v>0</v>
      </c>
    </row>
    <row r="42" spans="2:66" s="188" customFormat="1" ht="13.5">
      <c r="B42" s="207" t="str">
        <f>B$12</f>
        <v>………………………….</v>
      </c>
      <c r="C42" s="408"/>
      <c r="D42" s="181"/>
      <c r="E42" s="182"/>
      <c r="F42" s="183">
        <f t="shared" si="363"/>
        <v>0</v>
      </c>
      <c r="G42" s="183">
        <f t="shared" si="364"/>
        <v>0</v>
      </c>
      <c r="H42" s="184">
        <f t="shared" si="337"/>
        <v>0</v>
      </c>
      <c r="I42" s="185"/>
      <c r="J42" s="182"/>
      <c r="K42" s="183">
        <f t="shared" si="365"/>
        <v>0</v>
      </c>
      <c r="L42" s="183">
        <f t="shared" si="338"/>
        <v>0</v>
      </c>
      <c r="M42" s="184">
        <f t="shared" si="339"/>
        <v>0</v>
      </c>
      <c r="N42" s="185"/>
      <c r="O42" s="182"/>
      <c r="P42" s="183">
        <f t="shared" si="366"/>
        <v>0</v>
      </c>
      <c r="Q42" s="183">
        <f t="shared" si="340"/>
        <v>0</v>
      </c>
      <c r="R42" s="184">
        <f t="shared" si="341"/>
        <v>0</v>
      </c>
      <c r="S42" s="185"/>
      <c r="T42" s="182"/>
      <c r="U42" s="183">
        <f t="shared" si="367"/>
        <v>0</v>
      </c>
      <c r="V42" s="183">
        <f t="shared" si="342"/>
        <v>0</v>
      </c>
      <c r="W42" s="184">
        <f t="shared" si="343"/>
        <v>0</v>
      </c>
      <c r="X42" s="185"/>
      <c r="Y42" s="182"/>
      <c r="Z42" s="183">
        <f t="shared" si="368"/>
        <v>0</v>
      </c>
      <c r="AA42" s="183">
        <f t="shared" si="344"/>
        <v>0</v>
      </c>
      <c r="AB42" s="184">
        <f t="shared" si="345"/>
        <v>0</v>
      </c>
      <c r="AC42" s="185"/>
      <c r="AD42" s="182"/>
      <c r="AE42" s="183">
        <f t="shared" si="369"/>
        <v>0</v>
      </c>
      <c r="AF42" s="183">
        <f t="shared" si="346"/>
        <v>0</v>
      </c>
      <c r="AG42" s="184">
        <f t="shared" si="347"/>
        <v>0</v>
      </c>
      <c r="AH42" s="185"/>
      <c r="AI42" s="182"/>
      <c r="AJ42" s="183">
        <f t="shared" si="370"/>
        <v>0</v>
      </c>
      <c r="AK42" s="183">
        <f t="shared" si="348"/>
        <v>0</v>
      </c>
      <c r="AL42" s="184">
        <f t="shared" si="349"/>
        <v>0</v>
      </c>
      <c r="AM42" s="185"/>
      <c r="AN42" s="182"/>
      <c r="AO42" s="183">
        <f t="shared" si="371"/>
        <v>0</v>
      </c>
      <c r="AP42" s="183">
        <f t="shared" si="350"/>
        <v>0</v>
      </c>
      <c r="AQ42" s="184">
        <f t="shared" si="351"/>
        <v>0</v>
      </c>
      <c r="AR42" s="185"/>
      <c r="AS42" s="182"/>
      <c r="AT42" s="183">
        <f t="shared" si="372"/>
        <v>0</v>
      </c>
      <c r="AU42" s="183">
        <f t="shared" si="352"/>
        <v>0</v>
      </c>
      <c r="AV42" s="184">
        <f t="shared" si="353"/>
        <v>0</v>
      </c>
      <c r="AW42" s="185"/>
      <c r="AX42" s="182"/>
      <c r="AY42" s="183">
        <f t="shared" si="373"/>
        <v>0</v>
      </c>
      <c r="AZ42" s="183">
        <f t="shared" si="354"/>
        <v>0</v>
      </c>
      <c r="BA42" s="184">
        <f t="shared" si="355"/>
        <v>0</v>
      </c>
      <c r="BB42" s="185"/>
      <c r="BC42" s="182"/>
      <c r="BD42" s="183">
        <f t="shared" si="374"/>
        <v>0</v>
      </c>
      <c r="BE42" s="183">
        <f t="shared" si="356"/>
        <v>0</v>
      </c>
      <c r="BF42" s="184">
        <f t="shared" si="357"/>
        <v>0</v>
      </c>
      <c r="BG42" s="185"/>
      <c r="BH42" s="182"/>
      <c r="BI42" s="183">
        <f t="shared" si="375"/>
        <v>0</v>
      </c>
      <c r="BJ42" s="183">
        <f t="shared" si="358"/>
        <v>0</v>
      </c>
      <c r="BK42" s="184">
        <f t="shared" si="359"/>
        <v>0</v>
      </c>
      <c r="BL42" s="186">
        <f t="shared" si="360"/>
        <v>0</v>
      </c>
      <c r="BM42" s="187">
        <f t="shared" si="361"/>
        <v>0</v>
      </c>
      <c r="BN42" s="184">
        <f t="shared" si="362"/>
        <v>0</v>
      </c>
    </row>
    <row r="43" spans="2:66" s="188" customFormat="1" ht="13.5">
      <c r="B43" s="207" t="str">
        <f>B$13</f>
        <v>………………………….</v>
      </c>
      <c r="C43" s="408"/>
      <c r="D43" s="181"/>
      <c r="E43" s="182"/>
      <c r="F43" s="183">
        <f t="shared" si="363"/>
        <v>0</v>
      </c>
      <c r="G43" s="183">
        <f t="shared" si="364"/>
        <v>0</v>
      </c>
      <c r="H43" s="184">
        <f t="shared" si="337"/>
        <v>0</v>
      </c>
      <c r="I43" s="185"/>
      <c r="J43" s="182"/>
      <c r="K43" s="183">
        <f t="shared" si="365"/>
        <v>0</v>
      </c>
      <c r="L43" s="183">
        <f t="shared" si="338"/>
        <v>0</v>
      </c>
      <c r="M43" s="184">
        <f t="shared" si="339"/>
        <v>0</v>
      </c>
      <c r="N43" s="185"/>
      <c r="O43" s="182"/>
      <c r="P43" s="183">
        <f t="shared" si="366"/>
        <v>0</v>
      </c>
      <c r="Q43" s="183">
        <f t="shared" si="340"/>
        <v>0</v>
      </c>
      <c r="R43" s="184">
        <f t="shared" si="341"/>
        <v>0</v>
      </c>
      <c r="S43" s="185"/>
      <c r="T43" s="182"/>
      <c r="U43" s="183">
        <f t="shared" si="367"/>
        <v>0</v>
      </c>
      <c r="V43" s="183">
        <f t="shared" si="342"/>
        <v>0</v>
      </c>
      <c r="W43" s="184">
        <f t="shared" si="343"/>
        <v>0</v>
      </c>
      <c r="X43" s="185"/>
      <c r="Y43" s="182"/>
      <c r="Z43" s="183">
        <f t="shared" si="368"/>
        <v>0</v>
      </c>
      <c r="AA43" s="183">
        <f t="shared" si="344"/>
        <v>0</v>
      </c>
      <c r="AB43" s="184">
        <f t="shared" si="345"/>
        <v>0</v>
      </c>
      <c r="AC43" s="185"/>
      <c r="AD43" s="182"/>
      <c r="AE43" s="183">
        <f t="shared" si="369"/>
        <v>0</v>
      </c>
      <c r="AF43" s="183">
        <f t="shared" si="346"/>
        <v>0</v>
      </c>
      <c r="AG43" s="184">
        <f t="shared" si="347"/>
        <v>0</v>
      </c>
      <c r="AH43" s="185"/>
      <c r="AI43" s="182"/>
      <c r="AJ43" s="183">
        <f t="shared" si="370"/>
        <v>0</v>
      </c>
      <c r="AK43" s="183">
        <f t="shared" si="348"/>
        <v>0</v>
      </c>
      <c r="AL43" s="184">
        <f t="shared" si="349"/>
        <v>0</v>
      </c>
      <c r="AM43" s="185"/>
      <c r="AN43" s="182"/>
      <c r="AO43" s="183">
        <f t="shared" si="371"/>
        <v>0</v>
      </c>
      <c r="AP43" s="183">
        <f t="shared" si="350"/>
        <v>0</v>
      </c>
      <c r="AQ43" s="184">
        <f t="shared" si="351"/>
        <v>0</v>
      </c>
      <c r="AR43" s="185"/>
      <c r="AS43" s="182"/>
      <c r="AT43" s="183">
        <f t="shared" si="372"/>
        <v>0</v>
      </c>
      <c r="AU43" s="183">
        <f t="shared" si="352"/>
        <v>0</v>
      </c>
      <c r="AV43" s="184">
        <f t="shared" si="353"/>
        <v>0</v>
      </c>
      <c r="AW43" s="185"/>
      <c r="AX43" s="182"/>
      <c r="AY43" s="183">
        <f t="shared" si="373"/>
        <v>0</v>
      </c>
      <c r="AZ43" s="183">
        <f t="shared" si="354"/>
        <v>0</v>
      </c>
      <c r="BA43" s="184">
        <f t="shared" si="355"/>
        <v>0</v>
      </c>
      <c r="BB43" s="185"/>
      <c r="BC43" s="182"/>
      <c r="BD43" s="183">
        <f t="shared" si="374"/>
        <v>0</v>
      </c>
      <c r="BE43" s="183">
        <f t="shared" si="356"/>
        <v>0</v>
      </c>
      <c r="BF43" s="184">
        <f t="shared" si="357"/>
        <v>0</v>
      </c>
      <c r="BG43" s="185"/>
      <c r="BH43" s="182"/>
      <c r="BI43" s="183">
        <f t="shared" si="375"/>
        <v>0</v>
      </c>
      <c r="BJ43" s="183">
        <f t="shared" si="358"/>
        <v>0</v>
      </c>
      <c r="BK43" s="184">
        <f t="shared" si="359"/>
        <v>0</v>
      </c>
      <c r="BL43" s="186">
        <f t="shared" si="360"/>
        <v>0</v>
      </c>
      <c r="BM43" s="187">
        <f t="shared" si="361"/>
        <v>0</v>
      </c>
      <c r="BN43" s="184">
        <f t="shared" si="362"/>
        <v>0</v>
      </c>
    </row>
    <row r="44" spans="2:66" s="188" customFormat="1" ht="14.25" thickBot="1">
      <c r="B44" s="189" t="s">
        <v>99</v>
      </c>
      <c r="C44" s="190"/>
      <c r="D44" s="191"/>
      <c r="E44" s="192"/>
      <c r="F44" s="193">
        <f>ROUND(SUM(F40:F43),0)</f>
        <v>0</v>
      </c>
      <c r="G44" s="193">
        <f t="shared" ref="G44" si="376">ROUND(SUM(G40:G43),0)</f>
        <v>0</v>
      </c>
      <c r="H44" s="194">
        <f t="shared" ref="H44" si="377">ROUND(SUM(H40:H43),0)</f>
        <v>0</v>
      </c>
      <c r="I44" s="191"/>
      <c r="J44" s="192"/>
      <c r="K44" s="193">
        <f t="shared" ref="K44" si="378">ROUND(SUM(K40:K43),0)</f>
        <v>0</v>
      </c>
      <c r="L44" s="193">
        <f t="shared" ref="L44" si="379">ROUND(SUM(L40:L43),0)</f>
        <v>0</v>
      </c>
      <c r="M44" s="194">
        <f t="shared" ref="M44" si="380">ROUND(SUM(M40:M43),0)</f>
        <v>0</v>
      </c>
      <c r="N44" s="191"/>
      <c r="O44" s="192"/>
      <c r="P44" s="193">
        <f t="shared" ref="P44:Q44" si="381">ROUND(SUM(P40:P43),0)</f>
        <v>0</v>
      </c>
      <c r="Q44" s="193">
        <f t="shared" si="381"/>
        <v>0</v>
      </c>
      <c r="R44" s="194">
        <f t="shared" ref="R44" si="382">ROUND(SUM(R40:R43),0)</f>
        <v>0</v>
      </c>
      <c r="S44" s="191"/>
      <c r="T44" s="192"/>
      <c r="U44" s="193">
        <f t="shared" ref="U44:V44" si="383">ROUND(SUM(U40:U43),0)</f>
        <v>0</v>
      </c>
      <c r="V44" s="193">
        <f t="shared" si="383"/>
        <v>0</v>
      </c>
      <c r="W44" s="194">
        <f t="shared" ref="W44" si="384">ROUND(SUM(W40:W43),0)</f>
        <v>0</v>
      </c>
      <c r="X44" s="191"/>
      <c r="Y44" s="192"/>
      <c r="Z44" s="193">
        <f t="shared" ref="Z44:AA44" si="385">ROUND(SUM(Z40:Z43),0)</f>
        <v>0</v>
      </c>
      <c r="AA44" s="193">
        <f t="shared" si="385"/>
        <v>0</v>
      </c>
      <c r="AB44" s="194">
        <f t="shared" ref="AB44" si="386">ROUND(SUM(AB40:AB43),0)</f>
        <v>0</v>
      </c>
      <c r="AC44" s="191"/>
      <c r="AD44" s="192"/>
      <c r="AE44" s="193">
        <f t="shared" ref="AE44:AF44" si="387">ROUND(SUM(AE40:AE43),0)</f>
        <v>0</v>
      </c>
      <c r="AF44" s="193">
        <f t="shared" si="387"/>
        <v>0</v>
      </c>
      <c r="AG44" s="194">
        <f t="shared" ref="AG44" si="388">ROUND(SUM(AG40:AG43),0)</f>
        <v>0</v>
      </c>
      <c r="AH44" s="191"/>
      <c r="AI44" s="192"/>
      <c r="AJ44" s="193">
        <f t="shared" ref="AJ44:AK44" si="389">ROUND(SUM(AJ40:AJ43),0)</f>
        <v>0</v>
      </c>
      <c r="AK44" s="193">
        <f t="shared" si="389"/>
        <v>0</v>
      </c>
      <c r="AL44" s="194">
        <f t="shared" ref="AL44" si="390">ROUND(SUM(AL40:AL43),0)</f>
        <v>0</v>
      </c>
      <c r="AM44" s="191"/>
      <c r="AN44" s="192"/>
      <c r="AO44" s="193">
        <f t="shared" ref="AO44:AP44" si="391">ROUND(SUM(AO40:AO43),0)</f>
        <v>0</v>
      </c>
      <c r="AP44" s="193">
        <f t="shared" si="391"/>
        <v>0</v>
      </c>
      <c r="AQ44" s="194">
        <f t="shared" ref="AQ44" si="392">ROUND(SUM(AQ40:AQ43),0)</f>
        <v>0</v>
      </c>
      <c r="AR44" s="191"/>
      <c r="AS44" s="192"/>
      <c r="AT44" s="193">
        <f t="shared" ref="AT44:AU44" si="393">ROUND(SUM(AT40:AT43),0)</f>
        <v>0</v>
      </c>
      <c r="AU44" s="193">
        <f t="shared" si="393"/>
        <v>0</v>
      </c>
      <c r="AV44" s="194">
        <f t="shared" ref="AV44" si="394">ROUND(SUM(AV40:AV43),0)</f>
        <v>0</v>
      </c>
      <c r="AW44" s="191"/>
      <c r="AX44" s="192"/>
      <c r="AY44" s="193">
        <f t="shared" ref="AY44:AZ44" si="395">ROUND(SUM(AY40:AY43),0)</f>
        <v>0</v>
      </c>
      <c r="AZ44" s="193">
        <f t="shared" si="395"/>
        <v>0</v>
      </c>
      <c r="BA44" s="194">
        <f t="shared" ref="BA44" si="396">ROUND(SUM(BA40:BA43),0)</f>
        <v>0</v>
      </c>
      <c r="BB44" s="191"/>
      <c r="BC44" s="192"/>
      <c r="BD44" s="193">
        <f t="shared" ref="BD44:BE44" si="397">ROUND(SUM(BD40:BD43),0)</f>
        <v>0</v>
      </c>
      <c r="BE44" s="193">
        <f t="shared" si="397"/>
        <v>0</v>
      </c>
      <c r="BF44" s="194">
        <f t="shared" ref="BF44" si="398">ROUND(SUM(BF40:BF43),0)</f>
        <v>0</v>
      </c>
      <c r="BG44" s="191"/>
      <c r="BH44" s="192"/>
      <c r="BI44" s="193">
        <f t="shared" ref="BI44:BJ44" si="399">ROUND(SUM(BI40:BI43),0)</f>
        <v>0</v>
      </c>
      <c r="BJ44" s="193">
        <f t="shared" si="399"/>
        <v>0</v>
      </c>
      <c r="BK44" s="194">
        <f t="shared" ref="BK44" si="400">ROUND(SUM(BK40:BK43),0)</f>
        <v>0</v>
      </c>
      <c r="BL44" s="195">
        <f t="shared" ref="BL44" si="401">ROUND(SUM(BL40:BL43),0)</f>
        <v>0</v>
      </c>
      <c r="BM44" s="193">
        <f t="shared" ref="BM44" si="402">ROUND(SUM(BM40:BM43),0)</f>
        <v>0</v>
      </c>
      <c r="BN44" s="194">
        <f t="shared" ref="BN44" si="403">ROUND(SUM(BN40:BN43),0)</f>
        <v>0</v>
      </c>
    </row>
    <row r="45" spans="2:66" s="188" customFormat="1" ht="13.5">
      <c r="B45" s="202" t="str">
        <f>'ListăCh.El.'!B14</f>
        <v>2.4 Taxe și asigurări de călătorie și asigurări medicale aferente deplasării</v>
      </c>
      <c r="C45" s="203"/>
      <c r="D45" s="204"/>
      <c r="E45" s="205"/>
      <c r="F45" s="205"/>
      <c r="G45" s="205"/>
      <c r="H45" s="206"/>
      <c r="I45" s="198"/>
      <c r="J45" s="199"/>
      <c r="K45" s="199"/>
      <c r="L45" s="199"/>
      <c r="M45" s="200"/>
      <c r="N45" s="198"/>
      <c r="O45" s="199"/>
      <c r="P45" s="199"/>
      <c r="Q45" s="199"/>
      <c r="R45" s="200"/>
      <c r="S45" s="198"/>
      <c r="T45" s="199"/>
      <c r="U45" s="199"/>
      <c r="V45" s="199"/>
      <c r="W45" s="200"/>
      <c r="X45" s="198"/>
      <c r="Y45" s="199"/>
      <c r="Z45" s="199"/>
      <c r="AA45" s="199"/>
      <c r="AB45" s="200"/>
      <c r="AC45" s="198"/>
      <c r="AD45" s="199"/>
      <c r="AE45" s="199"/>
      <c r="AF45" s="199"/>
      <c r="AG45" s="200"/>
      <c r="AH45" s="198"/>
      <c r="AI45" s="199"/>
      <c r="AJ45" s="199"/>
      <c r="AK45" s="199"/>
      <c r="AL45" s="200"/>
      <c r="AM45" s="198"/>
      <c r="AN45" s="199"/>
      <c r="AO45" s="199"/>
      <c r="AP45" s="199"/>
      <c r="AQ45" s="200"/>
      <c r="AR45" s="198"/>
      <c r="AS45" s="199"/>
      <c r="AT45" s="199"/>
      <c r="AU45" s="199"/>
      <c r="AV45" s="200"/>
      <c r="AW45" s="198"/>
      <c r="AX45" s="199"/>
      <c r="AY45" s="199"/>
      <c r="AZ45" s="199"/>
      <c r="BA45" s="200"/>
      <c r="BB45" s="198"/>
      <c r="BC45" s="199"/>
      <c r="BD45" s="199"/>
      <c r="BE45" s="199"/>
      <c r="BF45" s="200"/>
      <c r="BG45" s="198"/>
      <c r="BH45" s="199"/>
      <c r="BI45" s="199"/>
      <c r="BJ45" s="199"/>
      <c r="BK45" s="200"/>
      <c r="BL45" s="218"/>
      <c r="BM45" s="205"/>
      <c r="BN45" s="206"/>
    </row>
    <row r="46" spans="2:66" s="188" customFormat="1" ht="27">
      <c r="B46" s="207" t="str">
        <f>B$10</f>
        <v>programator</v>
      </c>
      <c r="C46" s="408"/>
      <c r="D46" s="181"/>
      <c r="E46" s="182"/>
      <c r="F46" s="183">
        <f>D46*E46</f>
        <v>0</v>
      </c>
      <c r="G46" s="183">
        <v>0</v>
      </c>
      <c r="H46" s="184">
        <f t="shared" ref="H46:H48" si="404">ROUND(F46+G46,2)</f>
        <v>0</v>
      </c>
      <c r="I46" s="185"/>
      <c r="J46" s="182"/>
      <c r="K46" s="183">
        <f>I46*J46</f>
        <v>0</v>
      </c>
      <c r="L46" s="183">
        <f t="shared" ref="L46:L49" si="405">G46</f>
        <v>0</v>
      </c>
      <c r="M46" s="184">
        <f t="shared" ref="M46:M49" si="406">ROUND(K46+L46,2)</f>
        <v>0</v>
      </c>
      <c r="N46" s="185"/>
      <c r="O46" s="182"/>
      <c r="P46" s="183">
        <f>N46*O46</f>
        <v>0</v>
      </c>
      <c r="Q46" s="183">
        <f t="shared" ref="Q46:Q49" si="407">L46</f>
        <v>0</v>
      </c>
      <c r="R46" s="184">
        <f t="shared" ref="R46:R49" si="408">ROUND(P46+Q46,2)</f>
        <v>0</v>
      </c>
      <c r="S46" s="185"/>
      <c r="T46" s="182"/>
      <c r="U46" s="183">
        <f>S46*T46</f>
        <v>0</v>
      </c>
      <c r="V46" s="183">
        <f t="shared" ref="V46:V49" si="409">Q46</f>
        <v>0</v>
      </c>
      <c r="W46" s="184">
        <f t="shared" ref="W46:W49" si="410">ROUND(U46+V46,2)</f>
        <v>0</v>
      </c>
      <c r="X46" s="185"/>
      <c r="Y46" s="182"/>
      <c r="Z46" s="183">
        <f>X46*Y46</f>
        <v>0</v>
      </c>
      <c r="AA46" s="183">
        <f t="shared" ref="AA46:AA49" si="411">V46</f>
        <v>0</v>
      </c>
      <c r="AB46" s="184">
        <f t="shared" ref="AB46:AB49" si="412">ROUND(Z46+AA46,2)</f>
        <v>0</v>
      </c>
      <c r="AC46" s="185"/>
      <c r="AD46" s="182"/>
      <c r="AE46" s="183">
        <f>AC46*AD46</f>
        <v>0</v>
      </c>
      <c r="AF46" s="183">
        <f t="shared" ref="AF46:AF49" si="413">AA46</f>
        <v>0</v>
      </c>
      <c r="AG46" s="184">
        <f t="shared" ref="AG46:AG49" si="414">ROUND(AE46+AF46,2)</f>
        <v>0</v>
      </c>
      <c r="AH46" s="185"/>
      <c r="AI46" s="182"/>
      <c r="AJ46" s="183">
        <f>AH46*AI46</f>
        <v>0</v>
      </c>
      <c r="AK46" s="183">
        <f t="shared" ref="AK46:AK49" si="415">AF46</f>
        <v>0</v>
      </c>
      <c r="AL46" s="184">
        <f t="shared" ref="AL46:AL49" si="416">ROUND(AJ46+AK46,2)</f>
        <v>0</v>
      </c>
      <c r="AM46" s="185"/>
      <c r="AN46" s="182"/>
      <c r="AO46" s="183">
        <f>AM46*AN46</f>
        <v>0</v>
      </c>
      <c r="AP46" s="183">
        <f t="shared" ref="AP46:AP49" si="417">AK46</f>
        <v>0</v>
      </c>
      <c r="AQ46" s="184">
        <f t="shared" ref="AQ46:AQ49" si="418">ROUND(AO46+AP46,2)</f>
        <v>0</v>
      </c>
      <c r="AR46" s="185"/>
      <c r="AS46" s="182"/>
      <c r="AT46" s="183">
        <f>AR46*AS46</f>
        <v>0</v>
      </c>
      <c r="AU46" s="183">
        <f t="shared" ref="AU46:AU49" si="419">AP46</f>
        <v>0</v>
      </c>
      <c r="AV46" s="184">
        <f t="shared" ref="AV46:AV49" si="420">ROUND(AT46+AU46,2)</f>
        <v>0</v>
      </c>
      <c r="AW46" s="185"/>
      <c r="AX46" s="182"/>
      <c r="AY46" s="183">
        <f>AW46*AX46</f>
        <v>0</v>
      </c>
      <c r="AZ46" s="183">
        <f t="shared" ref="AZ46:AZ49" si="421">AU46</f>
        <v>0</v>
      </c>
      <c r="BA46" s="184">
        <f t="shared" ref="BA46:BA49" si="422">ROUND(AY46+AZ46,2)</f>
        <v>0</v>
      </c>
      <c r="BB46" s="185"/>
      <c r="BC46" s="182"/>
      <c r="BD46" s="183">
        <f>BB46*BC46</f>
        <v>0</v>
      </c>
      <c r="BE46" s="183">
        <f t="shared" ref="BE46:BE49" si="423">AZ46</f>
        <v>0</v>
      </c>
      <c r="BF46" s="184">
        <f t="shared" ref="BF46:BF49" si="424">ROUND(BD46+BE46,2)</f>
        <v>0</v>
      </c>
      <c r="BG46" s="185"/>
      <c r="BH46" s="182"/>
      <c r="BI46" s="183">
        <f>BG46*BH46</f>
        <v>0</v>
      </c>
      <c r="BJ46" s="183">
        <f t="shared" ref="BJ46:BJ49" si="425">BE46</f>
        <v>0</v>
      </c>
      <c r="BK46" s="184">
        <f t="shared" ref="BK46:BK49" si="426">ROUND(BI46+BJ46,2)</f>
        <v>0</v>
      </c>
      <c r="BL46" s="186">
        <f t="shared" ref="BL46:BL49" si="427">ROUND(SUM(F46,K46,P46,U46,Z46,AE46,AJ46,AO46,AT46,AY46,BD46,BI46),2)</f>
        <v>0</v>
      </c>
      <c r="BM46" s="187">
        <f t="shared" ref="BM46:BM49" si="428">ROUND(SUM(G46,L46,Q46,V46,AA46,AF46,AK46,AP46,AU46,AZ46,BE46,BJ46),2)</f>
        <v>0</v>
      </c>
      <c r="BN46" s="184">
        <f t="shared" ref="BN46:BN49" si="429">ROUND(BL46+BM46,2)</f>
        <v>0</v>
      </c>
    </row>
    <row r="47" spans="2:66" s="188" customFormat="1" ht="27">
      <c r="B47" s="207" t="str">
        <f>B$11</f>
        <v>Funcția 2: [se va specifica funcția persoanei/persoanelor nou angajate]</v>
      </c>
      <c r="C47" s="408"/>
      <c r="D47" s="181"/>
      <c r="E47" s="182"/>
      <c r="F47" s="183">
        <f t="shared" ref="F47:F49" si="430">D47*E47</f>
        <v>0</v>
      </c>
      <c r="G47" s="183">
        <v>0</v>
      </c>
      <c r="H47" s="184">
        <f t="shared" si="404"/>
        <v>0</v>
      </c>
      <c r="I47" s="185"/>
      <c r="J47" s="182"/>
      <c r="K47" s="183">
        <f t="shared" ref="K47:K49" si="431">I47*J47</f>
        <v>0</v>
      </c>
      <c r="L47" s="183">
        <f t="shared" si="405"/>
        <v>0</v>
      </c>
      <c r="M47" s="184">
        <f t="shared" si="406"/>
        <v>0</v>
      </c>
      <c r="N47" s="185"/>
      <c r="O47" s="182"/>
      <c r="P47" s="183">
        <f t="shared" ref="P47:P49" si="432">N47*O47</f>
        <v>0</v>
      </c>
      <c r="Q47" s="183">
        <f t="shared" si="407"/>
        <v>0</v>
      </c>
      <c r="R47" s="184">
        <f t="shared" si="408"/>
        <v>0</v>
      </c>
      <c r="S47" s="185"/>
      <c r="T47" s="182"/>
      <c r="U47" s="183">
        <f t="shared" ref="U47:U49" si="433">S47*T47</f>
        <v>0</v>
      </c>
      <c r="V47" s="183">
        <f t="shared" si="409"/>
        <v>0</v>
      </c>
      <c r="W47" s="184">
        <f t="shared" si="410"/>
        <v>0</v>
      </c>
      <c r="X47" s="185"/>
      <c r="Y47" s="182"/>
      <c r="Z47" s="183">
        <f t="shared" ref="Z47:Z49" si="434">X47*Y47</f>
        <v>0</v>
      </c>
      <c r="AA47" s="183">
        <f t="shared" si="411"/>
        <v>0</v>
      </c>
      <c r="AB47" s="184">
        <f t="shared" si="412"/>
        <v>0</v>
      </c>
      <c r="AC47" s="185"/>
      <c r="AD47" s="182"/>
      <c r="AE47" s="183">
        <f t="shared" ref="AE47:AE49" si="435">AC47*AD47</f>
        <v>0</v>
      </c>
      <c r="AF47" s="183">
        <f t="shared" si="413"/>
        <v>0</v>
      </c>
      <c r="AG47" s="184">
        <f t="shared" si="414"/>
        <v>0</v>
      </c>
      <c r="AH47" s="185"/>
      <c r="AI47" s="182"/>
      <c r="AJ47" s="183">
        <f t="shared" ref="AJ47:AJ49" si="436">AH47*AI47</f>
        <v>0</v>
      </c>
      <c r="AK47" s="183">
        <f t="shared" si="415"/>
        <v>0</v>
      </c>
      <c r="AL47" s="184">
        <f t="shared" si="416"/>
        <v>0</v>
      </c>
      <c r="AM47" s="185"/>
      <c r="AN47" s="182"/>
      <c r="AO47" s="183">
        <f t="shared" ref="AO47:AO49" si="437">AM47*AN47</f>
        <v>0</v>
      </c>
      <c r="AP47" s="183">
        <f t="shared" si="417"/>
        <v>0</v>
      </c>
      <c r="AQ47" s="184">
        <f t="shared" si="418"/>
        <v>0</v>
      </c>
      <c r="AR47" s="185"/>
      <c r="AS47" s="182"/>
      <c r="AT47" s="183">
        <f t="shared" ref="AT47:AT49" si="438">AR47*AS47</f>
        <v>0</v>
      </c>
      <c r="AU47" s="183">
        <f t="shared" si="419"/>
        <v>0</v>
      </c>
      <c r="AV47" s="184">
        <f t="shared" si="420"/>
        <v>0</v>
      </c>
      <c r="AW47" s="185"/>
      <c r="AX47" s="182"/>
      <c r="AY47" s="183">
        <f t="shared" ref="AY47:AY49" si="439">AW47*AX47</f>
        <v>0</v>
      </c>
      <c r="AZ47" s="183">
        <f t="shared" si="421"/>
        <v>0</v>
      </c>
      <c r="BA47" s="184">
        <f t="shared" si="422"/>
        <v>0</v>
      </c>
      <c r="BB47" s="185"/>
      <c r="BC47" s="182"/>
      <c r="BD47" s="183">
        <f t="shared" ref="BD47:BD49" si="440">BB47*BC47</f>
        <v>0</v>
      </c>
      <c r="BE47" s="183">
        <f t="shared" si="423"/>
        <v>0</v>
      </c>
      <c r="BF47" s="184">
        <f t="shared" si="424"/>
        <v>0</v>
      </c>
      <c r="BG47" s="185"/>
      <c r="BH47" s="182"/>
      <c r="BI47" s="183">
        <f t="shared" ref="BI47:BI49" si="441">BG47*BH47</f>
        <v>0</v>
      </c>
      <c r="BJ47" s="183">
        <f t="shared" si="425"/>
        <v>0</v>
      </c>
      <c r="BK47" s="184">
        <f t="shared" si="426"/>
        <v>0</v>
      </c>
      <c r="BL47" s="186">
        <f t="shared" si="427"/>
        <v>0</v>
      </c>
      <c r="BM47" s="187">
        <f t="shared" si="428"/>
        <v>0</v>
      </c>
      <c r="BN47" s="184">
        <f t="shared" si="429"/>
        <v>0</v>
      </c>
    </row>
    <row r="48" spans="2:66" s="188" customFormat="1" ht="13.5">
      <c r="B48" s="207" t="str">
        <f>B$12</f>
        <v>………………………….</v>
      </c>
      <c r="C48" s="408"/>
      <c r="D48" s="181"/>
      <c r="E48" s="182"/>
      <c r="F48" s="183">
        <f t="shared" si="430"/>
        <v>0</v>
      </c>
      <c r="G48" s="183">
        <v>0</v>
      </c>
      <c r="H48" s="184">
        <f t="shared" si="404"/>
        <v>0</v>
      </c>
      <c r="I48" s="185"/>
      <c r="J48" s="182"/>
      <c r="K48" s="183">
        <f t="shared" si="431"/>
        <v>0</v>
      </c>
      <c r="L48" s="183">
        <f t="shared" si="405"/>
        <v>0</v>
      </c>
      <c r="M48" s="184">
        <f t="shared" si="406"/>
        <v>0</v>
      </c>
      <c r="N48" s="185"/>
      <c r="O48" s="182"/>
      <c r="P48" s="183">
        <f t="shared" si="432"/>
        <v>0</v>
      </c>
      <c r="Q48" s="183">
        <f t="shared" si="407"/>
        <v>0</v>
      </c>
      <c r="R48" s="184">
        <f t="shared" si="408"/>
        <v>0</v>
      </c>
      <c r="S48" s="185"/>
      <c r="T48" s="182"/>
      <c r="U48" s="183">
        <f t="shared" si="433"/>
        <v>0</v>
      </c>
      <c r="V48" s="183">
        <f t="shared" si="409"/>
        <v>0</v>
      </c>
      <c r="W48" s="184">
        <f t="shared" si="410"/>
        <v>0</v>
      </c>
      <c r="X48" s="185"/>
      <c r="Y48" s="182"/>
      <c r="Z48" s="183">
        <f t="shared" si="434"/>
        <v>0</v>
      </c>
      <c r="AA48" s="183">
        <f t="shared" si="411"/>
        <v>0</v>
      </c>
      <c r="AB48" s="184">
        <f t="shared" si="412"/>
        <v>0</v>
      </c>
      <c r="AC48" s="185"/>
      <c r="AD48" s="182"/>
      <c r="AE48" s="183">
        <f t="shared" si="435"/>
        <v>0</v>
      </c>
      <c r="AF48" s="183">
        <f t="shared" si="413"/>
        <v>0</v>
      </c>
      <c r="AG48" s="184">
        <f t="shared" si="414"/>
        <v>0</v>
      </c>
      <c r="AH48" s="185"/>
      <c r="AI48" s="182"/>
      <c r="AJ48" s="183">
        <f t="shared" si="436"/>
        <v>0</v>
      </c>
      <c r="AK48" s="183">
        <f t="shared" si="415"/>
        <v>0</v>
      </c>
      <c r="AL48" s="184">
        <f t="shared" si="416"/>
        <v>0</v>
      </c>
      <c r="AM48" s="185"/>
      <c r="AN48" s="182"/>
      <c r="AO48" s="183">
        <f t="shared" si="437"/>
        <v>0</v>
      </c>
      <c r="AP48" s="183">
        <f t="shared" si="417"/>
        <v>0</v>
      </c>
      <c r="AQ48" s="184">
        <f t="shared" si="418"/>
        <v>0</v>
      </c>
      <c r="AR48" s="185"/>
      <c r="AS48" s="182"/>
      <c r="AT48" s="183">
        <f t="shared" si="438"/>
        <v>0</v>
      </c>
      <c r="AU48" s="183">
        <f t="shared" si="419"/>
        <v>0</v>
      </c>
      <c r="AV48" s="184">
        <f t="shared" si="420"/>
        <v>0</v>
      </c>
      <c r="AW48" s="185"/>
      <c r="AX48" s="182"/>
      <c r="AY48" s="183">
        <f t="shared" si="439"/>
        <v>0</v>
      </c>
      <c r="AZ48" s="183">
        <f t="shared" si="421"/>
        <v>0</v>
      </c>
      <c r="BA48" s="184">
        <f t="shared" si="422"/>
        <v>0</v>
      </c>
      <c r="BB48" s="185"/>
      <c r="BC48" s="182"/>
      <c r="BD48" s="183">
        <f t="shared" si="440"/>
        <v>0</v>
      </c>
      <c r="BE48" s="183">
        <f t="shared" si="423"/>
        <v>0</v>
      </c>
      <c r="BF48" s="184">
        <f t="shared" si="424"/>
        <v>0</v>
      </c>
      <c r="BG48" s="185"/>
      <c r="BH48" s="182"/>
      <c r="BI48" s="183">
        <f t="shared" si="441"/>
        <v>0</v>
      </c>
      <c r="BJ48" s="183">
        <f t="shared" si="425"/>
        <v>0</v>
      </c>
      <c r="BK48" s="184">
        <f t="shared" si="426"/>
        <v>0</v>
      </c>
      <c r="BL48" s="186">
        <f t="shared" si="427"/>
        <v>0</v>
      </c>
      <c r="BM48" s="187">
        <f t="shared" si="428"/>
        <v>0</v>
      </c>
      <c r="BN48" s="184">
        <f t="shared" si="429"/>
        <v>0</v>
      </c>
    </row>
    <row r="49" spans="2:66" s="188" customFormat="1" ht="13.5">
      <c r="B49" s="207" t="str">
        <f>B$13</f>
        <v>………………………….</v>
      </c>
      <c r="C49" s="408"/>
      <c r="D49" s="181"/>
      <c r="E49" s="182"/>
      <c r="F49" s="183">
        <f t="shared" si="430"/>
        <v>0</v>
      </c>
      <c r="G49" s="183">
        <v>0</v>
      </c>
      <c r="H49" s="184">
        <f>ROUND(F49+G49,2)</f>
        <v>0</v>
      </c>
      <c r="I49" s="185"/>
      <c r="J49" s="182"/>
      <c r="K49" s="183">
        <f t="shared" si="431"/>
        <v>0</v>
      </c>
      <c r="L49" s="183">
        <f t="shared" si="405"/>
        <v>0</v>
      </c>
      <c r="M49" s="184">
        <f t="shared" si="406"/>
        <v>0</v>
      </c>
      <c r="N49" s="185"/>
      <c r="O49" s="182"/>
      <c r="P49" s="183">
        <f t="shared" si="432"/>
        <v>0</v>
      </c>
      <c r="Q49" s="183">
        <f t="shared" si="407"/>
        <v>0</v>
      </c>
      <c r="R49" s="184">
        <f t="shared" si="408"/>
        <v>0</v>
      </c>
      <c r="S49" s="185"/>
      <c r="T49" s="182"/>
      <c r="U49" s="183">
        <f t="shared" si="433"/>
        <v>0</v>
      </c>
      <c r="V49" s="183">
        <f t="shared" si="409"/>
        <v>0</v>
      </c>
      <c r="W49" s="184">
        <f t="shared" si="410"/>
        <v>0</v>
      </c>
      <c r="X49" s="185"/>
      <c r="Y49" s="182"/>
      <c r="Z49" s="183">
        <f t="shared" si="434"/>
        <v>0</v>
      </c>
      <c r="AA49" s="183">
        <f t="shared" si="411"/>
        <v>0</v>
      </c>
      <c r="AB49" s="184">
        <f t="shared" si="412"/>
        <v>0</v>
      </c>
      <c r="AC49" s="185"/>
      <c r="AD49" s="182"/>
      <c r="AE49" s="183">
        <f t="shared" si="435"/>
        <v>0</v>
      </c>
      <c r="AF49" s="183">
        <f t="shared" si="413"/>
        <v>0</v>
      </c>
      <c r="AG49" s="184">
        <f t="shared" si="414"/>
        <v>0</v>
      </c>
      <c r="AH49" s="185"/>
      <c r="AI49" s="182"/>
      <c r="AJ49" s="183">
        <f t="shared" si="436"/>
        <v>0</v>
      </c>
      <c r="AK49" s="183">
        <f t="shared" si="415"/>
        <v>0</v>
      </c>
      <c r="AL49" s="184">
        <f t="shared" si="416"/>
        <v>0</v>
      </c>
      <c r="AM49" s="185"/>
      <c r="AN49" s="182"/>
      <c r="AO49" s="183">
        <f t="shared" si="437"/>
        <v>0</v>
      </c>
      <c r="AP49" s="183">
        <f t="shared" si="417"/>
        <v>0</v>
      </c>
      <c r="AQ49" s="184">
        <f t="shared" si="418"/>
        <v>0</v>
      </c>
      <c r="AR49" s="185"/>
      <c r="AS49" s="182"/>
      <c r="AT49" s="183">
        <f t="shared" si="438"/>
        <v>0</v>
      </c>
      <c r="AU49" s="183">
        <f t="shared" si="419"/>
        <v>0</v>
      </c>
      <c r="AV49" s="184">
        <f t="shared" si="420"/>
        <v>0</v>
      </c>
      <c r="AW49" s="185"/>
      <c r="AX49" s="182"/>
      <c r="AY49" s="183">
        <f t="shared" si="439"/>
        <v>0</v>
      </c>
      <c r="AZ49" s="183">
        <f t="shared" si="421"/>
        <v>0</v>
      </c>
      <c r="BA49" s="184">
        <f t="shared" si="422"/>
        <v>0</v>
      </c>
      <c r="BB49" s="185"/>
      <c r="BC49" s="182"/>
      <c r="BD49" s="183">
        <f t="shared" si="440"/>
        <v>0</v>
      </c>
      <c r="BE49" s="183">
        <f t="shared" si="423"/>
        <v>0</v>
      </c>
      <c r="BF49" s="184">
        <f t="shared" si="424"/>
        <v>0</v>
      </c>
      <c r="BG49" s="185"/>
      <c r="BH49" s="182"/>
      <c r="BI49" s="183">
        <f t="shared" si="441"/>
        <v>0</v>
      </c>
      <c r="BJ49" s="183">
        <f t="shared" si="425"/>
        <v>0</v>
      </c>
      <c r="BK49" s="184">
        <f t="shared" si="426"/>
        <v>0</v>
      </c>
      <c r="BL49" s="186">
        <f t="shared" si="427"/>
        <v>0</v>
      </c>
      <c r="BM49" s="187">
        <f t="shared" si="428"/>
        <v>0</v>
      </c>
      <c r="BN49" s="184">
        <f t="shared" si="429"/>
        <v>0</v>
      </c>
    </row>
    <row r="50" spans="2:66" s="188" customFormat="1" ht="14.25" thickBot="1">
      <c r="B50" s="189" t="s">
        <v>100</v>
      </c>
      <c r="C50" s="190"/>
      <c r="D50" s="191"/>
      <c r="E50" s="192"/>
      <c r="F50" s="193">
        <f>ROUND(SUM(F46:F49),0)</f>
        <v>0</v>
      </c>
      <c r="G50" s="193">
        <f t="shared" ref="G50" si="442">ROUND(SUM(G46:G49),0)</f>
        <v>0</v>
      </c>
      <c r="H50" s="194">
        <f t="shared" ref="H50" si="443">ROUND(SUM(H46:H49),0)</f>
        <v>0</v>
      </c>
      <c r="I50" s="191"/>
      <c r="J50" s="192"/>
      <c r="K50" s="193">
        <f t="shared" ref="K50" si="444">ROUND(SUM(K46:K49),0)</f>
        <v>0</v>
      </c>
      <c r="L50" s="193">
        <f t="shared" ref="L50" si="445">ROUND(SUM(L46:L49),0)</f>
        <v>0</v>
      </c>
      <c r="M50" s="194">
        <f t="shared" ref="M50" si="446">ROUND(SUM(M46:M49),0)</f>
        <v>0</v>
      </c>
      <c r="N50" s="191"/>
      <c r="O50" s="192"/>
      <c r="P50" s="193">
        <f t="shared" ref="P50:Q50" si="447">ROUND(SUM(P46:P49),0)</f>
        <v>0</v>
      </c>
      <c r="Q50" s="193">
        <f t="shared" si="447"/>
        <v>0</v>
      </c>
      <c r="R50" s="194">
        <f t="shared" ref="R50" si="448">ROUND(SUM(R46:R49),0)</f>
        <v>0</v>
      </c>
      <c r="S50" s="191"/>
      <c r="T50" s="192"/>
      <c r="U50" s="193">
        <f t="shared" ref="U50:V50" si="449">ROUND(SUM(U46:U49),0)</f>
        <v>0</v>
      </c>
      <c r="V50" s="193">
        <f t="shared" si="449"/>
        <v>0</v>
      </c>
      <c r="W50" s="194">
        <f t="shared" ref="W50" si="450">ROUND(SUM(W46:W49),0)</f>
        <v>0</v>
      </c>
      <c r="X50" s="191"/>
      <c r="Y50" s="192"/>
      <c r="Z50" s="193">
        <f t="shared" ref="Z50:AA50" si="451">ROUND(SUM(Z46:Z49),0)</f>
        <v>0</v>
      </c>
      <c r="AA50" s="193">
        <f t="shared" si="451"/>
        <v>0</v>
      </c>
      <c r="AB50" s="194">
        <f t="shared" ref="AB50" si="452">ROUND(SUM(AB46:AB49),0)</f>
        <v>0</v>
      </c>
      <c r="AC50" s="191"/>
      <c r="AD50" s="192"/>
      <c r="AE50" s="193">
        <f t="shared" ref="AE50:AF50" si="453">ROUND(SUM(AE46:AE49),0)</f>
        <v>0</v>
      </c>
      <c r="AF50" s="193">
        <f t="shared" si="453"/>
        <v>0</v>
      </c>
      <c r="AG50" s="194">
        <f t="shared" ref="AG50" si="454">ROUND(SUM(AG46:AG49),0)</f>
        <v>0</v>
      </c>
      <c r="AH50" s="191"/>
      <c r="AI50" s="192"/>
      <c r="AJ50" s="193">
        <f t="shared" ref="AJ50:AK50" si="455">ROUND(SUM(AJ46:AJ49),0)</f>
        <v>0</v>
      </c>
      <c r="AK50" s="193">
        <f t="shared" si="455"/>
        <v>0</v>
      </c>
      <c r="AL50" s="194">
        <f t="shared" ref="AL50" si="456">ROUND(SUM(AL46:AL49),0)</f>
        <v>0</v>
      </c>
      <c r="AM50" s="191"/>
      <c r="AN50" s="192"/>
      <c r="AO50" s="193">
        <f t="shared" ref="AO50:AP50" si="457">ROUND(SUM(AO46:AO49),0)</f>
        <v>0</v>
      </c>
      <c r="AP50" s="193">
        <f t="shared" si="457"/>
        <v>0</v>
      </c>
      <c r="AQ50" s="194">
        <f t="shared" ref="AQ50" si="458">ROUND(SUM(AQ46:AQ49),0)</f>
        <v>0</v>
      </c>
      <c r="AR50" s="191"/>
      <c r="AS50" s="192"/>
      <c r="AT50" s="193">
        <f t="shared" ref="AT50:AU50" si="459">ROUND(SUM(AT46:AT49),0)</f>
        <v>0</v>
      </c>
      <c r="AU50" s="193">
        <f t="shared" si="459"/>
        <v>0</v>
      </c>
      <c r="AV50" s="194">
        <f t="shared" ref="AV50" si="460">ROUND(SUM(AV46:AV49),0)</f>
        <v>0</v>
      </c>
      <c r="AW50" s="191"/>
      <c r="AX50" s="192"/>
      <c r="AY50" s="193">
        <f t="shared" ref="AY50:AZ50" si="461">ROUND(SUM(AY46:AY49),0)</f>
        <v>0</v>
      </c>
      <c r="AZ50" s="193">
        <f t="shared" si="461"/>
        <v>0</v>
      </c>
      <c r="BA50" s="194">
        <f t="shared" ref="BA50" si="462">ROUND(SUM(BA46:BA49),0)</f>
        <v>0</v>
      </c>
      <c r="BB50" s="191"/>
      <c r="BC50" s="192"/>
      <c r="BD50" s="193">
        <f t="shared" ref="BD50:BE50" si="463">ROUND(SUM(BD46:BD49),0)</f>
        <v>0</v>
      </c>
      <c r="BE50" s="193">
        <f t="shared" si="463"/>
        <v>0</v>
      </c>
      <c r="BF50" s="194">
        <f t="shared" ref="BF50" si="464">ROUND(SUM(BF46:BF49),0)</f>
        <v>0</v>
      </c>
      <c r="BG50" s="191"/>
      <c r="BH50" s="192"/>
      <c r="BI50" s="193">
        <f t="shared" ref="BI50:BJ50" si="465">ROUND(SUM(BI46:BI49),0)</f>
        <v>0</v>
      </c>
      <c r="BJ50" s="193">
        <f t="shared" si="465"/>
        <v>0</v>
      </c>
      <c r="BK50" s="194">
        <f t="shared" ref="BK50" si="466">ROUND(SUM(BK46:BK49),0)</f>
        <v>0</v>
      </c>
      <c r="BL50" s="195">
        <f t="shared" ref="BL50" si="467">ROUND(SUM(BL46:BL49),0)</f>
        <v>0</v>
      </c>
      <c r="BM50" s="193">
        <f t="shared" ref="BM50" si="468">ROUND(SUM(BM46:BM49),0)</f>
        <v>0</v>
      </c>
      <c r="BN50" s="194">
        <f t="shared" ref="BN50" si="469">ROUND(SUM(BN46:BN49),0)</f>
        <v>0</v>
      </c>
    </row>
    <row r="51" spans="2:66" s="188" customFormat="1" ht="13.5">
      <c r="B51" s="202" t="str">
        <f>'ListăCh.El.'!B15</f>
        <v>3. Cheltuieli aferente diverselor achiziții de servicii specializate, pentru care beneficiarul ajutorului de minimis nu are expertiza necesară</v>
      </c>
      <c r="C51" s="203"/>
      <c r="D51" s="204"/>
      <c r="E51" s="205"/>
      <c r="F51" s="205"/>
      <c r="G51" s="205"/>
      <c r="H51" s="206"/>
      <c r="I51" s="198"/>
      <c r="J51" s="199"/>
      <c r="K51" s="199"/>
      <c r="L51" s="199"/>
      <c r="M51" s="200"/>
      <c r="N51" s="198"/>
      <c r="O51" s="199"/>
      <c r="P51" s="199"/>
      <c r="Q51" s="199"/>
      <c r="R51" s="200"/>
      <c r="S51" s="198"/>
      <c r="T51" s="199"/>
      <c r="U51" s="199"/>
      <c r="V51" s="199"/>
      <c r="W51" s="200"/>
      <c r="X51" s="198"/>
      <c r="Y51" s="199"/>
      <c r="Z51" s="199"/>
      <c r="AA51" s="199"/>
      <c r="AB51" s="200"/>
      <c r="AC51" s="198"/>
      <c r="AD51" s="199"/>
      <c r="AE51" s="199"/>
      <c r="AF51" s="199"/>
      <c r="AG51" s="200"/>
      <c r="AH51" s="198"/>
      <c r="AI51" s="199"/>
      <c r="AJ51" s="199"/>
      <c r="AK51" s="199"/>
      <c r="AL51" s="200"/>
      <c r="AM51" s="198"/>
      <c r="AN51" s="199"/>
      <c r="AO51" s="199"/>
      <c r="AP51" s="199"/>
      <c r="AQ51" s="200"/>
      <c r="AR51" s="198"/>
      <c r="AS51" s="199"/>
      <c r="AT51" s="199"/>
      <c r="AU51" s="199"/>
      <c r="AV51" s="200"/>
      <c r="AW51" s="198"/>
      <c r="AX51" s="199"/>
      <c r="AY51" s="199"/>
      <c r="AZ51" s="199"/>
      <c r="BA51" s="200"/>
      <c r="BB51" s="198"/>
      <c r="BC51" s="199"/>
      <c r="BD51" s="199"/>
      <c r="BE51" s="199"/>
      <c r="BF51" s="200"/>
      <c r="BG51" s="198"/>
      <c r="BH51" s="199"/>
      <c r="BI51" s="199"/>
      <c r="BJ51" s="199"/>
      <c r="BK51" s="200"/>
      <c r="BL51" s="218"/>
      <c r="BM51" s="205"/>
      <c r="BN51" s="206"/>
    </row>
    <row r="52" spans="2:66" s="188" customFormat="1" ht="27">
      <c r="B52" s="207" t="s">
        <v>101</v>
      </c>
      <c r="C52" s="408"/>
      <c r="D52" s="181"/>
      <c r="E52" s="182"/>
      <c r="F52" s="183">
        <f>D52*E52</f>
        <v>0</v>
      </c>
      <c r="G52" s="183">
        <f>ROUND(F52*19%,2)</f>
        <v>0</v>
      </c>
      <c r="H52" s="184">
        <f t="shared" ref="H52:H55" si="470">ROUND(F52+G52,2)</f>
        <v>0</v>
      </c>
      <c r="I52" s="185"/>
      <c r="J52" s="182"/>
      <c r="K52" s="183">
        <f>I52*J52</f>
        <v>0</v>
      </c>
      <c r="L52" s="183">
        <f t="shared" ref="L52:L55" si="471">G52</f>
        <v>0</v>
      </c>
      <c r="M52" s="184">
        <f t="shared" ref="M52:M55" si="472">ROUND(K52+L52,2)</f>
        <v>0</v>
      </c>
      <c r="N52" s="185"/>
      <c r="O52" s="182"/>
      <c r="P52" s="183">
        <f>N52*O52</f>
        <v>0</v>
      </c>
      <c r="Q52" s="183">
        <f t="shared" ref="Q52:Q55" si="473">L52</f>
        <v>0</v>
      </c>
      <c r="R52" s="184">
        <f t="shared" ref="R52:R55" si="474">ROUND(P52+Q52,2)</f>
        <v>0</v>
      </c>
      <c r="S52" s="185"/>
      <c r="T52" s="182"/>
      <c r="U52" s="183">
        <f>S52*T52</f>
        <v>0</v>
      </c>
      <c r="V52" s="183">
        <f t="shared" ref="V52:V55" si="475">Q52</f>
        <v>0</v>
      </c>
      <c r="W52" s="184">
        <f t="shared" ref="W52:W55" si="476">ROUND(U52+V52,2)</f>
        <v>0</v>
      </c>
      <c r="X52" s="185"/>
      <c r="Y52" s="182"/>
      <c r="Z52" s="183">
        <f>X52*Y52</f>
        <v>0</v>
      </c>
      <c r="AA52" s="183">
        <f t="shared" ref="AA52:AA55" si="477">V52</f>
        <v>0</v>
      </c>
      <c r="AB52" s="184">
        <f t="shared" ref="AB52:AB55" si="478">ROUND(Z52+AA52,2)</f>
        <v>0</v>
      </c>
      <c r="AC52" s="185"/>
      <c r="AD52" s="182"/>
      <c r="AE52" s="183">
        <f>AC52*AD52</f>
        <v>0</v>
      </c>
      <c r="AF52" s="183">
        <f t="shared" ref="AF52:AF55" si="479">AA52</f>
        <v>0</v>
      </c>
      <c r="AG52" s="184">
        <f t="shared" ref="AG52:AG55" si="480">ROUND(AE52+AF52,2)</f>
        <v>0</v>
      </c>
      <c r="AH52" s="185"/>
      <c r="AI52" s="182"/>
      <c r="AJ52" s="183">
        <f>AH52*AI52</f>
        <v>0</v>
      </c>
      <c r="AK52" s="183">
        <f t="shared" ref="AK52:AK55" si="481">AF52</f>
        <v>0</v>
      </c>
      <c r="AL52" s="184">
        <f t="shared" ref="AL52:AL55" si="482">ROUND(AJ52+AK52,2)</f>
        <v>0</v>
      </c>
      <c r="AM52" s="185"/>
      <c r="AN52" s="182"/>
      <c r="AO52" s="183">
        <f>AM52*AN52</f>
        <v>0</v>
      </c>
      <c r="AP52" s="183">
        <f t="shared" ref="AP52:AP55" si="483">AK52</f>
        <v>0</v>
      </c>
      <c r="AQ52" s="184">
        <f t="shared" ref="AQ52:AQ55" si="484">ROUND(AO52+AP52,2)</f>
        <v>0</v>
      </c>
      <c r="AR52" s="185"/>
      <c r="AS52" s="182"/>
      <c r="AT52" s="183">
        <f>AR52*AS52</f>
        <v>0</v>
      </c>
      <c r="AU52" s="183">
        <f t="shared" ref="AU52:AU55" si="485">AP52</f>
        <v>0</v>
      </c>
      <c r="AV52" s="184">
        <f t="shared" ref="AV52:AV55" si="486">ROUND(AT52+AU52,2)</f>
        <v>0</v>
      </c>
      <c r="AW52" s="185"/>
      <c r="AX52" s="182"/>
      <c r="AY52" s="183">
        <f>AW52*AX52</f>
        <v>0</v>
      </c>
      <c r="AZ52" s="183">
        <f t="shared" ref="AZ52:AZ55" si="487">AU52</f>
        <v>0</v>
      </c>
      <c r="BA52" s="184">
        <f t="shared" ref="BA52:BA55" si="488">ROUND(AY52+AZ52,2)</f>
        <v>0</v>
      </c>
      <c r="BB52" s="185"/>
      <c r="BC52" s="182"/>
      <c r="BD52" s="183">
        <f>BB52*BC52</f>
        <v>0</v>
      </c>
      <c r="BE52" s="183">
        <f t="shared" ref="BE52:BE55" si="489">AZ52</f>
        <v>0</v>
      </c>
      <c r="BF52" s="184">
        <f t="shared" ref="BF52:BF55" si="490">ROUND(BD52+BE52,2)</f>
        <v>0</v>
      </c>
      <c r="BG52" s="185"/>
      <c r="BH52" s="182"/>
      <c r="BI52" s="183">
        <f>BG52*BH52</f>
        <v>0</v>
      </c>
      <c r="BJ52" s="183">
        <f t="shared" ref="BJ52:BJ55" si="491">BE52</f>
        <v>0</v>
      </c>
      <c r="BK52" s="184">
        <f t="shared" ref="BK52:BK55" si="492">ROUND(BI52+BJ52,2)</f>
        <v>0</v>
      </c>
      <c r="BL52" s="186">
        <f t="shared" ref="BL52:BL55" si="493">ROUND(SUM(F52,K52,P52,U52,Z52,AE52,AJ52,AO52,AT52,AY52,BD52,BI52),2)</f>
        <v>0</v>
      </c>
      <c r="BM52" s="187">
        <f t="shared" ref="BM52:BM55" si="494">ROUND(SUM(G52,L52,Q52,V52,AA52,AF52,AK52,AP52,AU52,AZ52,BE52,BJ52),2)</f>
        <v>0</v>
      </c>
      <c r="BN52" s="184">
        <f t="shared" ref="BN52:BN55" si="495">ROUND(BL52+BM52,2)</f>
        <v>0</v>
      </c>
    </row>
    <row r="53" spans="2:66" s="188" customFormat="1" ht="27">
      <c r="B53" s="207" t="s">
        <v>102</v>
      </c>
      <c r="C53" s="408"/>
      <c r="D53" s="181"/>
      <c r="E53" s="182"/>
      <c r="F53" s="183">
        <f t="shared" ref="F53:F55" si="496">D53*E53</f>
        <v>0</v>
      </c>
      <c r="G53" s="183">
        <f t="shared" ref="G53:G55" si="497">ROUND(F53*19%,2)</f>
        <v>0</v>
      </c>
      <c r="H53" s="184">
        <f t="shared" si="470"/>
        <v>0</v>
      </c>
      <c r="I53" s="185"/>
      <c r="J53" s="182"/>
      <c r="K53" s="183">
        <f t="shared" ref="K53:K55" si="498">I53*J53</f>
        <v>0</v>
      </c>
      <c r="L53" s="183">
        <f t="shared" si="471"/>
        <v>0</v>
      </c>
      <c r="M53" s="184">
        <f t="shared" si="472"/>
        <v>0</v>
      </c>
      <c r="N53" s="185"/>
      <c r="O53" s="182"/>
      <c r="P53" s="183">
        <f t="shared" ref="P53:P55" si="499">N53*O53</f>
        <v>0</v>
      </c>
      <c r="Q53" s="183">
        <f t="shared" si="473"/>
        <v>0</v>
      </c>
      <c r="R53" s="184">
        <f t="shared" si="474"/>
        <v>0</v>
      </c>
      <c r="S53" s="185"/>
      <c r="T53" s="182"/>
      <c r="U53" s="183">
        <f t="shared" ref="U53:U55" si="500">S53*T53</f>
        <v>0</v>
      </c>
      <c r="V53" s="183">
        <f t="shared" si="475"/>
        <v>0</v>
      </c>
      <c r="W53" s="184">
        <f t="shared" si="476"/>
        <v>0</v>
      </c>
      <c r="X53" s="185"/>
      <c r="Y53" s="182"/>
      <c r="Z53" s="183">
        <f t="shared" ref="Z53:Z55" si="501">X53*Y53</f>
        <v>0</v>
      </c>
      <c r="AA53" s="183">
        <f t="shared" si="477"/>
        <v>0</v>
      </c>
      <c r="AB53" s="184">
        <f t="shared" si="478"/>
        <v>0</v>
      </c>
      <c r="AC53" s="185"/>
      <c r="AD53" s="182"/>
      <c r="AE53" s="183">
        <f t="shared" ref="AE53:AE55" si="502">AC53*AD53</f>
        <v>0</v>
      </c>
      <c r="AF53" s="183">
        <f t="shared" si="479"/>
        <v>0</v>
      </c>
      <c r="AG53" s="184">
        <f t="shared" si="480"/>
        <v>0</v>
      </c>
      <c r="AH53" s="185"/>
      <c r="AI53" s="182"/>
      <c r="AJ53" s="183">
        <f t="shared" ref="AJ53:AJ55" si="503">AH53*AI53</f>
        <v>0</v>
      </c>
      <c r="AK53" s="183">
        <f t="shared" si="481"/>
        <v>0</v>
      </c>
      <c r="AL53" s="184">
        <f t="shared" si="482"/>
        <v>0</v>
      </c>
      <c r="AM53" s="185"/>
      <c r="AN53" s="182"/>
      <c r="AO53" s="183">
        <f t="shared" ref="AO53:AO55" si="504">AM53*AN53</f>
        <v>0</v>
      </c>
      <c r="AP53" s="183">
        <f t="shared" si="483"/>
        <v>0</v>
      </c>
      <c r="AQ53" s="184">
        <f t="shared" si="484"/>
        <v>0</v>
      </c>
      <c r="AR53" s="185"/>
      <c r="AS53" s="182"/>
      <c r="AT53" s="183">
        <f t="shared" ref="AT53:AT55" si="505">AR53*AS53</f>
        <v>0</v>
      </c>
      <c r="AU53" s="183">
        <f t="shared" si="485"/>
        <v>0</v>
      </c>
      <c r="AV53" s="184">
        <f t="shared" si="486"/>
        <v>0</v>
      </c>
      <c r="AW53" s="185"/>
      <c r="AX53" s="182"/>
      <c r="AY53" s="183">
        <f t="shared" ref="AY53:AY55" si="506">AW53*AX53</f>
        <v>0</v>
      </c>
      <c r="AZ53" s="183">
        <f t="shared" si="487"/>
        <v>0</v>
      </c>
      <c r="BA53" s="184">
        <f t="shared" si="488"/>
        <v>0</v>
      </c>
      <c r="BB53" s="185"/>
      <c r="BC53" s="182"/>
      <c r="BD53" s="183">
        <f t="shared" ref="BD53:BD55" si="507">BB53*BC53</f>
        <v>0</v>
      </c>
      <c r="BE53" s="183">
        <f t="shared" si="489"/>
        <v>0</v>
      </c>
      <c r="BF53" s="184">
        <f t="shared" si="490"/>
        <v>0</v>
      </c>
      <c r="BG53" s="185"/>
      <c r="BH53" s="182"/>
      <c r="BI53" s="183">
        <f t="shared" ref="BI53:BI55" si="508">BG53*BH53</f>
        <v>0</v>
      </c>
      <c r="BJ53" s="183">
        <f t="shared" si="491"/>
        <v>0</v>
      </c>
      <c r="BK53" s="184">
        <f t="shared" si="492"/>
        <v>0</v>
      </c>
      <c r="BL53" s="186">
        <f t="shared" si="493"/>
        <v>0</v>
      </c>
      <c r="BM53" s="187">
        <f t="shared" si="494"/>
        <v>0</v>
      </c>
      <c r="BN53" s="184">
        <f t="shared" si="495"/>
        <v>0</v>
      </c>
    </row>
    <row r="54" spans="2:66" s="188" customFormat="1" ht="13.5">
      <c r="B54" s="207" t="s">
        <v>89</v>
      </c>
      <c r="C54" s="408"/>
      <c r="D54" s="181"/>
      <c r="E54" s="182"/>
      <c r="F54" s="183">
        <f t="shared" si="496"/>
        <v>0</v>
      </c>
      <c r="G54" s="183">
        <f t="shared" si="497"/>
        <v>0</v>
      </c>
      <c r="H54" s="184">
        <f t="shared" si="470"/>
        <v>0</v>
      </c>
      <c r="I54" s="185"/>
      <c r="J54" s="182"/>
      <c r="K54" s="183">
        <f t="shared" si="498"/>
        <v>0</v>
      </c>
      <c r="L54" s="183">
        <f t="shared" si="471"/>
        <v>0</v>
      </c>
      <c r="M54" s="184">
        <f t="shared" si="472"/>
        <v>0</v>
      </c>
      <c r="N54" s="185"/>
      <c r="O54" s="182"/>
      <c r="P54" s="183">
        <f t="shared" si="499"/>
        <v>0</v>
      </c>
      <c r="Q54" s="183">
        <f t="shared" si="473"/>
        <v>0</v>
      </c>
      <c r="R54" s="184">
        <f t="shared" si="474"/>
        <v>0</v>
      </c>
      <c r="S54" s="185"/>
      <c r="T54" s="182"/>
      <c r="U54" s="183">
        <f t="shared" si="500"/>
        <v>0</v>
      </c>
      <c r="V54" s="183">
        <f t="shared" si="475"/>
        <v>0</v>
      </c>
      <c r="W54" s="184">
        <f t="shared" si="476"/>
        <v>0</v>
      </c>
      <c r="X54" s="185"/>
      <c r="Y54" s="182"/>
      <c r="Z54" s="183">
        <f t="shared" si="501"/>
        <v>0</v>
      </c>
      <c r="AA54" s="183">
        <f t="shared" si="477"/>
        <v>0</v>
      </c>
      <c r="AB54" s="184">
        <f t="shared" si="478"/>
        <v>0</v>
      </c>
      <c r="AC54" s="185"/>
      <c r="AD54" s="182"/>
      <c r="AE54" s="183">
        <f t="shared" si="502"/>
        <v>0</v>
      </c>
      <c r="AF54" s="183">
        <f t="shared" si="479"/>
        <v>0</v>
      </c>
      <c r="AG54" s="184">
        <f t="shared" si="480"/>
        <v>0</v>
      </c>
      <c r="AH54" s="185"/>
      <c r="AI54" s="182"/>
      <c r="AJ54" s="183">
        <f t="shared" si="503"/>
        <v>0</v>
      </c>
      <c r="AK54" s="183">
        <f t="shared" si="481"/>
        <v>0</v>
      </c>
      <c r="AL54" s="184">
        <f t="shared" si="482"/>
        <v>0</v>
      </c>
      <c r="AM54" s="185"/>
      <c r="AN54" s="182"/>
      <c r="AO54" s="183">
        <f t="shared" si="504"/>
        <v>0</v>
      </c>
      <c r="AP54" s="183">
        <f t="shared" si="483"/>
        <v>0</v>
      </c>
      <c r="AQ54" s="184">
        <f t="shared" si="484"/>
        <v>0</v>
      </c>
      <c r="AR54" s="185"/>
      <c r="AS54" s="182"/>
      <c r="AT54" s="183">
        <f t="shared" si="505"/>
        <v>0</v>
      </c>
      <c r="AU54" s="183">
        <f t="shared" si="485"/>
        <v>0</v>
      </c>
      <c r="AV54" s="184">
        <f t="shared" si="486"/>
        <v>0</v>
      </c>
      <c r="AW54" s="185"/>
      <c r="AX54" s="182"/>
      <c r="AY54" s="183">
        <f t="shared" si="506"/>
        <v>0</v>
      </c>
      <c r="AZ54" s="183">
        <f t="shared" si="487"/>
        <v>0</v>
      </c>
      <c r="BA54" s="184">
        <f t="shared" si="488"/>
        <v>0</v>
      </c>
      <c r="BB54" s="185"/>
      <c r="BC54" s="182"/>
      <c r="BD54" s="183">
        <f t="shared" si="507"/>
        <v>0</v>
      </c>
      <c r="BE54" s="183">
        <f t="shared" si="489"/>
        <v>0</v>
      </c>
      <c r="BF54" s="184">
        <f t="shared" si="490"/>
        <v>0</v>
      </c>
      <c r="BG54" s="185"/>
      <c r="BH54" s="182"/>
      <c r="BI54" s="183">
        <f t="shared" si="508"/>
        <v>0</v>
      </c>
      <c r="BJ54" s="183">
        <f t="shared" si="491"/>
        <v>0</v>
      </c>
      <c r="BK54" s="184">
        <f t="shared" si="492"/>
        <v>0</v>
      </c>
      <c r="BL54" s="186">
        <f t="shared" si="493"/>
        <v>0</v>
      </c>
      <c r="BM54" s="187">
        <f t="shared" si="494"/>
        <v>0</v>
      </c>
      <c r="BN54" s="184">
        <f t="shared" si="495"/>
        <v>0</v>
      </c>
    </row>
    <row r="55" spans="2:66" s="188" customFormat="1" ht="13.5">
      <c r="B55" s="179" t="s">
        <v>89</v>
      </c>
      <c r="C55" s="408"/>
      <c r="D55" s="181"/>
      <c r="E55" s="182"/>
      <c r="F55" s="183">
        <f t="shared" si="496"/>
        <v>0</v>
      </c>
      <c r="G55" s="183">
        <f t="shared" si="497"/>
        <v>0</v>
      </c>
      <c r="H55" s="184">
        <f t="shared" si="470"/>
        <v>0</v>
      </c>
      <c r="I55" s="185"/>
      <c r="J55" s="182"/>
      <c r="K55" s="183">
        <f t="shared" si="498"/>
        <v>0</v>
      </c>
      <c r="L55" s="183">
        <f t="shared" si="471"/>
        <v>0</v>
      </c>
      <c r="M55" s="184">
        <f t="shared" si="472"/>
        <v>0</v>
      </c>
      <c r="N55" s="185"/>
      <c r="O55" s="182"/>
      <c r="P55" s="183">
        <f t="shared" si="499"/>
        <v>0</v>
      </c>
      <c r="Q55" s="183">
        <f t="shared" si="473"/>
        <v>0</v>
      </c>
      <c r="R55" s="184">
        <f t="shared" si="474"/>
        <v>0</v>
      </c>
      <c r="S55" s="185"/>
      <c r="T55" s="182"/>
      <c r="U55" s="183">
        <f t="shared" si="500"/>
        <v>0</v>
      </c>
      <c r="V55" s="183">
        <f t="shared" si="475"/>
        <v>0</v>
      </c>
      <c r="W55" s="184">
        <f t="shared" si="476"/>
        <v>0</v>
      </c>
      <c r="X55" s="185"/>
      <c r="Y55" s="182"/>
      <c r="Z55" s="183">
        <f t="shared" si="501"/>
        <v>0</v>
      </c>
      <c r="AA55" s="183">
        <f t="shared" si="477"/>
        <v>0</v>
      </c>
      <c r="AB55" s="184">
        <f t="shared" si="478"/>
        <v>0</v>
      </c>
      <c r="AC55" s="185"/>
      <c r="AD55" s="182"/>
      <c r="AE55" s="183">
        <f t="shared" si="502"/>
        <v>0</v>
      </c>
      <c r="AF55" s="183">
        <f t="shared" si="479"/>
        <v>0</v>
      </c>
      <c r="AG55" s="184">
        <f t="shared" si="480"/>
        <v>0</v>
      </c>
      <c r="AH55" s="185"/>
      <c r="AI55" s="182"/>
      <c r="AJ55" s="183">
        <f t="shared" si="503"/>
        <v>0</v>
      </c>
      <c r="AK55" s="183">
        <f t="shared" si="481"/>
        <v>0</v>
      </c>
      <c r="AL55" s="184">
        <f t="shared" si="482"/>
        <v>0</v>
      </c>
      <c r="AM55" s="185"/>
      <c r="AN55" s="182"/>
      <c r="AO55" s="183">
        <f t="shared" si="504"/>
        <v>0</v>
      </c>
      <c r="AP55" s="183">
        <f t="shared" si="483"/>
        <v>0</v>
      </c>
      <c r="AQ55" s="184">
        <f t="shared" si="484"/>
        <v>0</v>
      </c>
      <c r="AR55" s="185"/>
      <c r="AS55" s="182"/>
      <c r="AT55" s="183">
        <f t="shared" si="505"/>
        <v>0</v>
      </c>
      <c r="AU55" s="183">
        <f t="shared" si="485"/>
        <v>0</v>
      </c>
      <c r="AV55" s="184">
        <f t="shared" si="486"/>
        <v>0</v>
      </c>
      <c r="AW55" s="185"/>
      <c r="AX55" s="182"/>
      <c r="AY55" s="183">
        <f t="shared" si="506"/>
        <v>0</v>
      </c>
      <c r="AZ55" s="183">
        <f t="shared" si="487"/>
        <v>0</v>
      </c>
      <c r="BA55" s="184">
        <f t="shared" si="488"/>
        <v>0</v>
      </c>
      <c r="BB55" s="185"/>
      <c r="BC55" s="182"/>
      <c r="BD55" s="183">
        <f t="shared" si="507"/>
        <v>0</v>
      </c>
      <c r="BE55" s="183">
        <f t="shared" si="489"/>
        <v>0</v>
      </c>
      <c r="BF55" s="184">
        <f t="shared" si="490"/>
        <v>0</v>
      </c>
      <c r="BG55" s="185"/>
      <c r="BH55" s="182"/>
      <c r="BI55" s="183">
        <f t="shared" si="508"/>
        <v>0</v>
      </c>
      <c r="BJ55" s="183">
        <f t="shared" si="491"/>
        <v>0</v>
      </c>
      <c r="BK55" s="184">
        <f t="shared" si="492"/>
        <v>0</v>
      </c>
      <c r="BL55" s="186">
        <f t="shared" si="493"/>
        <v>0</v>
      </c>
      <c r="BM55" s="187">
        <f t="shared" si="494"/>
        <v>0</v>
      </c>
      <c r="BN55" s="184">
        <f t="shared" si="495"/>
        <v>0</v>
      </c>
    </row>
    <row r="56" spans="2:66" s="188" customFormat="1" ht="14.25" thickBot="1">
      <c r="B56" s="189" t="s">
        <v>103</v>
      </c>
      <c r="C56" s="190"/>
      <c r="D56" s="191"/>
      <c r="E56" s="192"/>
      <c r="F56" s="193">
        <f>ROUND(SUM(F52:F55),0)</f>
        <v>0</v>
      </c>
      <c r="G56" s="193">
        <f t="shared" ref="G56" si="509">ROUND(SUM(G52:G55),0)</f>
        <v>0</v>
      </c>
      <c r="H56" s="194">
        <f t="shared" ref="H56" si="510">ROUND(SUM(H52:H55),0)</f>
        <v>0</v>
      </c>
      <c r="I56" s="191"/>
      <c r="J56" s="192"/>
      <c r="K56" s="193">
        <f t="shared" ref="K56" si="511">ROUND(SUM(K52:K55),0)</f>
        <v>0</v>
      </c>
      <c r="L56" s="193">
        <f t="shared" ref="L56" si="512">ROUND(SUM(L52:L55),0)</f>
        <v>0</v>
      </c>
      <c r="M56" s="194">
        <f t="shared" ref="M56" si="513">ROUND(SUM(M52:M55),0)</f>
        <v>0</v>
      </c>
      <c r="N56" s="191"/>
      <c r="O56" s="192"/>
      <c r="P56" s="193">
        <f t="shared" ref="P56:Q56" si="514">ROUND(SUM(P52:P55),0)</f>
        <v>0</v>
      </c>
      <c r="Q56" s="193">
        <f t="shared" si="514"/>
        <v>0</v>
      </c>
      <c r="R56" s="194">
        <f t="shared" ref="R56" si="515">ROUND(SUM(R52:R55),0)</f>
        <v>0</v>
      </c>
      <c r="S56" s="191"/>
      <c r="T56" s="192"/>
      <c r="U56" s="193">
        <f t="shared" ref="U56:V56" si="516">ROUND(SUM(U52:U55),0)</f>
        <v>0</v>
      </c>
      <c r="V56" s="193">
        <f t="shared" si="516"/>
        <v>0</v>
      </c>
      <c r="W56" s="194">
        <f t="shared" ref="W56" si="517">ROUND(SUM(W52:W55),0)</f>
        <v>0</v>
      </c>
      <c r="X56" s="191"/>
      <c r="Y56" s="192"/>
      <c r="Z56" s="193">
        <f t="shared" ref="Z56:AA56" si="518">ROUND(SUM(Z52:Z55),0)</f>
        <v>0</v>
      </c>
      <c r="AA56" s="193">
        <f t="shared" si="518"/>
        <v>0</v>
      </c>
      <c r="AB56" s="194">
        <f t="shared" ref="AB56" si="519">ROUND(SUM(AB52:AB55),0)</f>
        <v>0</v>
      </c>
      <c r="AC56" s="191"/>
      <c r="AD56" s="192"/>
      <c r="AE56" s="193">
        <f t="shared" ref="AE56:AF56" si="520">ROUND(SUM(AE52:AE55),0)</f>
        <v>0</v>
      </c>
      <c r="AF56" s="193">
        <f t="shared" si="520"/>
        <v>0</v>
      </c>
      <c r="AG56" s="194">
        <f t="shared" ref="AG56" si="521">ROUND(SUM(AG52:AG55),0)</f>
        <v>0</v>
      </c>
      <c r="AH56" s="191"/>
      <c r="AI56" s="192"/>
      <c r="AJ56" s="193">
        <f t="shared" ref="AJ56:AK56" si="522">ROUND(SUM(AJ52:AJ55),0)</f>
        <v>0</v>
      </c>
      <c r="AK56" s="193">
        <f t="shared" si="522"/>
        <v>0</v>
      </c>
      <c r="AL56" s="194">
        <f t="shared" ref="AL56" si="523">ROUND(SUM(AL52:AL55),0)</f>
        <v>0</v>
      </c>
      <c r="AM56" s="191"/>
      <c r="AN56" s="192"/>
      <c r="AO56" s="193">
        <f t="shared" ref="AO56:AP56" si="524">ROUND(SUM(AO52:AO55),0)</f>
        <v>0</v>
      </c>
      <c r="AP56" s="193">
        <f t="shared" si="524"/>
        <v>0</v>
      </c>
      <c r="AQ56" s="194">
        <f t="shared" ref="AQ56" si="525">ROUND(SUM(AQ52:AQ55),0)</f>
        <v>0</v>
      </c>
      <c r="AR56" s="191"/>
      <c r="AS56" s="192"/>
      <c r="AT56" s="193">
        <f t="shared" ref="AT56:AU56" si="526">ROUND(SUM(AT52:AT55),0)</f>
        <v>0</v>
      </c>
      <c r="AU56" s="193">
        <f t="shared" si="526"/>
        <v>0</v>
      </c>
      <c r="AV56" s="194">
        <f t="shared" ref="AV56" si="527">ROUND(SUM(AV52:AV55),0)</f>
        <v>0</v>
      </c>
      <c r="AW56" s="191"/>
      <c r="AX56" s="192"/>
      <c r="AY56" s="193">
        <f t="shared" ref="AY56:AZ56" si="528">ROUND(SUM(AY52:AY55),0)</f>
        <v>0</v>
      </c>
      <c r="AZ56" s="193">
        <f t="shared" si="528"/>
        <v>0</v>
      </c>
      <c r="BA56" s="194">
        <f t="shared" ref="BA56" si="529">ROUND(SUM(BA52:BA55),0)</f>
        <v>0</v>
      </c>
      <c r="BB56" s="191"/>
      <c r="BC56" s="192"/>
      <c r="BD56" s="193">
        <f t="shared" ref="BD56:BE56" si="530">ROUND(SUM(BD52:BD55),0)</f>
        <v>0</v>
      </c>
      <c r="BE56" s="193">
        <f t="shared" si="530"/>
        <v>0</v>
      </c>
      <c r="BF56" s="194">
        <f t="shared" ref="BF56" si="531">ROUND(SUM(BF52:BF55),0)</f>
        <v>0</v>
      </c>
      <c r="BG56" s="191"/>
      <c r="BH56" s="192"/>
      <c r="BI56" s="193">
        <f t="shared" ref="BI56:BJ56" si="532">ROUND(SUM(BI52:BI55),0)</f>
        <v>0</v>
      </c>
      <c r="BJ56" s="193">
        <f t="shared" si="532"/>
        <v>0</v>
      </c>
      <c r="BK56" s="194">
        <f t="shared" ref="BK56" si="533">ROUND(SUM(BK52:BK55),0)</f>
        <v>0</v>
      </c>
      <c r="BL56" s="195">
        <f t="shared" ref="BL56" si="534">ROUND(SUM(BL52:BL55),0)</f>
        <v>0</v>
      </c>
      <c r="BM56" s="193">
        <f t="shared" ref="BM56" si="535">ROUND(SUM(BM52:BM55),0)</f>
        <v>0</v>
      </c>
      <c r="BN56" s="194">
        <f t="shared" ref="BN56" si="536">ROUND(SUM(BN52:BN55),0)</f>
        <v>0</v>
      </c>
    </row>
    <row r="57" spans="2:66" s="188" customFormat="1" ht="13.5">
      <c r="B57" s="202" t="str">
        <f>'ListăCh.El.'!B17</f>
        <v>4.1 Cheltuieli cu achiziția de active fixe corporale și obiecte de inventar</v>
      </c>
      <c r="C57" s="203"/>
      <c r="D57" s="204"/>
      <c r="E57" s="205"/>
      <c r="F57" s="205"/>
      <c r="G57" s="205"/>
      <c r="H57" s="206"/>
      <c r="I57" s="198"/>
      <c r="J57" s="199"/>
      <c r="K57" s="199"/>
      <c r="L57" s="199"/>
      <c r="M57" s="200"/>
      <c r="N57" s="198"/>
      <c r="O57" s="199"/>
      <c r="P57" s="199"/>
      <c r="Q57" s="199"/>
      <c r="R57" s="200"/>
      <c r="S57" s="198"/>
      <c r="T57" s="199"/>
      <c r="U57" s="199"/>
      <c r="V57" s="199"/>
      <c r="W57" s="200"/>
      <c r="X57" s="198"/>
      <c r="Y57" s="199"/>
      <c r="Z57" s="199"/>
      <c r="AA57" s="199"/>
      <c r="AB57" s="200"/>
      <c r="AC57" s="198"/>
      <c r="AD57" s="199"/>
      <c r="AE57" s="199"/>
      <c r="AF57" s="199"/>
      <c r="AG57" s="200"/>
      <c r="AH57" s="198"/>
      <c r="AI57" s="199"/>
      <c r="AJ57" s="199"/>
      <c r="AK57" s="199"/>
      <c r="AL57" s="200"/>
      <c r="AM57" s="198"/>
      <c r="AN57" s="199"/>
      <c r="AO57" s="199"/>
      <c r="AP57" s="199"/>
      <c r="AQ57" s="200"/>
      <c r="AR57" s="198"/>
      <c r="AS57" s="199"/>
      <c r="AT57" s="199"/>
      <c r="AU57" s="199"/>
      <c r="AV57" s="200"/>
      <c r="AW57" s="198"/>
      <c r="AX57" s="199"/>
      <c r="AY57" s="199"/>
      <c r="AZ57" s="199"/>
      <c r="BA57" s="200"/>
      <c r="BB57" s="198"/>
      <c r="BC57" s="199"/>
      <c r="BD57" s="199"/>
      <c r="BE57" s="199"/>
      <c r="BF57" s="200"/>
      <c r="BG57" s="198"/>
      <c r="BH57" s="199"/>
      <c r="BI57" s="199"/>
      <c r="BJ57" s="199"/>
      <c r="BK57" s="200"/>
      <c r="BL57" s="218"/>
      <c r="BM57" s="205"/>
      <c r="BN57" s="206"/>
    </row>
    <row r="58" spans="2:66" s="188" customFormat="1" ht="27">
      <c r="B58" s="207" t="s">
        <v>104</v>
      </c>
      <c r="C58" s="408"/>
      <c r="D58" s="181"/>
      <c r="E58" s="182"/>
      <c r="F58" s="183">
        <f>D58*E58</f>
        <v>0</v>
      </c>
      <c r="G58" s="183">
        <f>ROUND(F58*19%,2)</f>
        <v>0</v>
      </c>
      <c r="H58" s="184">
        <f t="shared" ref="H58:H61" si="537">ROUND(F58+G58,2)</f>
        <v>0</v>
      </c>
      <c r="I58" s="185"/>
      <c r="J58" s="182"/>
      <c r="K58" s="183">
        <f>I58*J58</f>
        <v>0</v>
      </c>
      <c r="L58" s="183">
        <f t="shared" ref="L58:L61" si="538">G58</f>
        <v>0</v>
      </c>
      <c r="M58" s="184">
        <f t="shared" ref="M58:M61" si="539">ROUND(K58+L58,2)</f>
        <v>0</v>
      </c>
      <c r="N58" s="185"/>
      <c r="O58" s="182"/>
      <c r="P58" s="183">
        <f>N58*O58</f>
        <v>0</v>
      </c>
      <c r="Q58" s="183">
        <f t="shared" ref="Q58:Q61" si="540">L58</f>
        <v>0</v>
      </c>
      <c r="R58" s="184">
        <f t="shared" ref="R58:R61" si="541">ROUND(P58+Q58,2)</f>
        <v>0</v>
      </c>
      <c r="S58" s="185"/>
      <c r="T58" s="182"/>
      <c r="U58" s="183">
        <f>S58*T58</f>
        <v>0</v>
      </c>
      <c r="V58" s="183">
        <f t="shared" ref="V58:V61" si="542">Q58</f>
        <v>0</v>
      </c>
      <c r="W58" s="184">
        <f t="shared" ref="W58:W61" si="543">ROUND(U58+V58,2)</f>
        <v>0</v>
      </c>
      <c r="X58" s="185"/>
      <c r="Y58" s="182"/>
      <c r="Z58" s="183">
        <f>X58*Y58</f>
        <v>0</v>
      </c>
      <c r="AA58" s="183">
        <f t="shared" ref="AA58:AA61" si="544">V58</f>
        <v>0</v>
      </c>
      <c r="AB58" s="184">
        <f t="shared" ref="AB58:AB61" si="545">ROUND(Z58+AA58,2)</f>
        <v>0</v>
      </c>
      <c r="AC58" s="185"/>
      <c r="AD58" s="182"/>
      <c r="AE58" s="183">
        <f>AC58*AD58</f>
        <v>0</v>
      </c>
      <c r="AF58" s="183">
        <f t="shared" ref="AF58:AF61" si="546">AA58</f>
        <v>0</v>
      </c>
      <c r="AG58" s="184">
        <f t="shared" ref="AG58:AG61" si="547">ROUND(AE58+AF58,2)</f>
        <v>0</v>
      </c>
      <c r="AH58" s="185"/>
      <c r="AI58" s="182"/>
      <c r="AJ58" s="183">
        <f>AH58*AI58</f>
        <v>0</v>
      </c>
      <c r="AK58" s="183">
        <f t="shared" ref="AK58:AK61" si="548">AF58</f>
        <v>0</v>
      </c>
      <c r="AL58" s="184">
        <f t="shared" ref="AL58:AL61" si="549">ROUND(AJ58+AK58,2)</f>
        <v>0</v>
      </c>
      <c r="AM58" s="185"/>
      <c r="AN58" s="182"/>
      <c r="AO58" s="183">
        <f>AM58*AN58</f>
        <v>0</v>
      </c>
      <c r="AP58" s="183">
        <f t="shared" ref="AP58:AP61" si="550">AK58</f>
        <v>0</v>
      </c>
      <c r="AQ58" s="184">
        <f t="shared" ref="AQ58:AQ61" si="551">ROUND(AO58+AP58,2)</f>
        <v>0</v>
      </c>
      <c r="AR58" s="185"/>
      <c r="AS58" s="182"/>
      <c r="AT58" s="183">
        <f>AR58*AS58</f>
        <v>0</v>
      </c>
      <c r="AU58" s="183">
        <f t="shared" ref="AU58:AU61" si="552">AP58</f>
        <v>0</v>
      </c>
      <c r="AV58" s="184">
        <f t="shared" ref="AV58:AV61" si="553">ROUND(AT58+AU58,2)</f>
        <v>0</v>
      </c>
      <c r="AW58" s="185"/>
      <c r="AX58" s="182"/>
      <c r="AY58" s="183">
        <f>AW58*AX58</f>
        <v>0</v>
      </c>
      <c r="AZ58" s="183">
        <f t="shared" ref="AZ58:AZ61" si="554">AU58</f>
        <v>0</v>
      </c>
      <c r="BA58" s="184">
        <f t="shared" ref="BA58:BA61" si="555">ROUND(AY58+AZ58,2)</f>
        <v>0</v>
      </c>
      <c r="BB58" s="185"/>
      <c r="BC58" s="182"/>
      <c r="BD58" s="183">
        <f>BB58*BC58</f>
        <v>0</v>
      </c>
      <c r="BE58" s="183">
        <f t="shared" ref="BE58:BE61" si="556">AZ58</f>
        <v>0</v>
      </c>
      <c r="BF58" s="184">
        <f t="shared" ref="BF58:BF61" si="557">ROUND(BD58+BE58,2)</f>
        <v>0</v>
      </c>
      <c r="BG58" s="185"/>
      <c r="BH58" s="182"/>
      <c r="BI58" s="183">
        <f>BG58*BH58</f>
        <v>0</v>
      </c>
      <c r="BJ58" s="183">
        <f t="shared" ref="BJ58:BJ61" si="558">BE58</f>
        <v>0</v>
      </c>
      <c r="BK58" s="184">
        <f t="shared" ref="BK58:BK61" si="559">ROUND(BI58+BJ58,2)</f>
        <v>0</v>
      </c>
      <c r="BL58" s="186">
        <f t="shared" ref="BL58:BL61" si="560">ROUND(SUM(F58,K58,P58,U58,Z58,AE58,AJ58,AO58,AT58,AY58,BD58,BI58),2)</f>
        <v>0</v>
      </c>
      <c r="BM58" s="187">
        <f t="shared" ref="BM58:BM61" si="561">ROUND(SUM(G58,L58,Q58,V58,AA58,AF58,AK58,AP58,AU58,AZ58,BE58,BJ58),2)</f>
        <v>0</v>
      </c>
      <c r="BN58" s="184">
        <f t="shared" ref="BN58:BN61" si="562">ROUND(BL58+BM58,2)</f>
        <v>0</v>
      </c>
    </row>
    <row r="59" spans="2:66" s="188" customFormat="1" ht="27">
      <c r="B59" s="207" t="s">
        <v>105</v>
      </c>
      <c r="C59" s="408"/>
      <c r="D59" s="181"/>
      <c r="E59" s="182"/>
      <c r="F59" s="183">
        <f t="shared" ref="F59:F61" si="563">D59*E59</f>
        <v>0</v>
      </c>
      <c r="G59" s="183">
        <f t="shared" ref="G59:G61" si="564">ROUND(F59*19%,2)</f>
        <v>0</v>
      </c>
      <c r="H59" s="184">
        <f t="shared" si="537"/>
        <v>0</v>
      </c>
      <c r="I59" s="185"/>
      <c r="J59" s="182"/>
      <c r="K59" s="183">
        <f t="shared" ref="K59:K61" si="565">I59*J59</f>
        <v>0</v>
      </c>
      <c r="L59" s="183">
        <f t="shared" si="538"/>
        <v>0</v>
      </c>
      <c r="M59" s="184">
        <f t="shared" si="539"/>
        <v>0</v>
      </c>
      <c r="N59" s="185"/>
      <c r="O59" s="182"/>
      <c r="P59" s="183">
        <f t="shared" ref="P59:P61" si="566">N59*O59</f>
        <v>0</v>
      </c>
      <c r="Q59" s="183">
        <f t="shared" si="540"/>
        <v>0</v>
      </c>
      <c r="R59" s="184">
        <f t="shared" si="541"/>
        <v>0</v>
      </c>
      <c r="S59" s="185"/>
      <c r="T59" s="182"/>
      <c r="U59" s="183">
        <f t="shared" ref="U59:U61" si="567">S59*T59</f>
        <v>0</v>
      </c>
      <c r="V59" s="183">
        <f t="shared" si="542"/>
        <v>0</v>
      </c>
      <c r="W59" s="184">
        <f t="shared" si="543"/>
        <v>0</v>
      </c>
      <c r="X59" s="185"/>
      <c r="Y59" s="182"/>
      <c r="Z59" s="183">
        <f t="shared" ref="Z59:Z61" si="568">X59*Y59</f>
        <v>0</v>
      </c>
      <c r="AA59" s="183">
        <f t="shared" si="544"/>
        <v>0</v>
      </c>
      <c r="AB59" s="184">
        <f t="shared" si="545"/>
        <v>0</v>
      </c>
      <c r="AC59" s="185"/>
      <c r="AD59" s="182"/>
      <c r="AE59" s="183">
        <f t="shared" ref="AE59:AE61" si="569">AC59*AD59</f>
        <v>0</v>
      </c>
      <c r="AF59" s="183">
        <f t="shared" si="546"/>
        <v>0</v>
      </c>
      <c r="AG59" s="184">
        <f t="shared" si="547"/>
        <v>0</v>
      </c>
      <c r="AH59" s="185"/>
      <c r="AI59" s="182"/>
      <c r="AJ59" s="183">
        <f t="shared" ref="AJ59:AJ61" si="570">AH59*AI59</f>
        <v>0</v>
      </c>
      <c r="AK59" s="183">
        <f t="shared" si="548"/>
        <v>0</v>
      </c>
      <c r="AL59" s="184">
        <f t="shared" si="549"/>
        <v>0</v>
      </c>
      <c r="AM59" s="185"/>
      <c r="AN59" s="182"/>
      <c r="AO59" s="183">
        <f t="shared" ref="AO59:AO61" si="571">AM59*AN59</f>
        <v>0</v>
      </c>
      <c r="AP59" s="183">
        <f t="shared" si="550"/>
        <v>0</v>
      </c>
      <c r="AQ59" s="184">
        <f t="shared" si="551"/>
        <v>0</v>
      </c>
      <c r="AR59" s="185"/>
      <c r="AS59" s="182"/>
      <c r="AT59" s="183">
        <f t="shared" ref="AT59:AT61" si="572">AR59*AS59</f>
        <v>0</v>
      </c>
      <c r="AU59" s="183">
        <f t="shared" si="552"/>
        <v>0</v>
      </c>
      <c r="AV59" s="184">
        <f t="shared" si="553"/>
        <v>0</v>
      </c>
      <c r="AW59" s="185"/>
      <c r="AX59" s="182"/>
      <c r="AY59" s="183">
        <f t="shared" ref="AY59:AY61" si="573">AW59*AX59</f>
        <v>0</v>
      </c>
      <c r="AZ59" s="183">
        <f t="shared" si="554"/>
        <v>0</v>
      </c>
      <c r="BA59" s="184">
        <f t="shared" si="555"/>
        <v>0</v>
      </c>
      <c r="BB59" s="185"/>
      <c r="BC59" s="182"/>
      <c r="BD59" s="183">
        <f t="shared" ref="BD59:BD61" si="574">BB59*BC59</f>
        <v>0</v>
      </c>
      <c r="BE59" s="183">
        <f t="shared" si="556"/>
        <v>0</v>
      </c>
      <c r="BF59" s="184">
        <f t="shared" si="557"/>
        <v>0</v>
      </c>
      <c r="BG59" s="185"/>
      <c r="BH59" s="182"/>
      <c r="BI59" s="183">
        <f t="shared" ref="BI59:BI61" si="575">BG59*BH59</f>
        <v>0</v>
      </c>
      <c r="BJ59" s="183">
        <f t="shared" si="558"/>
        <v>0</v>
      </c>
      <c r="BK59" s="184">
        <f t="shared" si="559"/>
        <v>0</v>
      </c>
      <c r="BL59" s="186">
        <f t="shared" si="560"/>
        <v>0</v>
      </c>
      <c r="BM59" s="187">
        <f t="shared" si="561"/>
        <v>0</v>
      </c>
      <c r="BN59" s="184">
        <f t="shared" si="562"/>
        <v>0</v>
      </c>
    </row>
    <row r="60" spans="2:66" s="188" customFormat="1" ht="13.5">
      <c r="B60" s="207" t="s">
        <v>89</v>
      </c>
      <c r="C60" s="408"/>
      <c r="D60" s="181"/>
      <c r="E60" s="182"/>
      <c r="F60" s="183">
        <f t="shared" si="563"/>
        <v>0</v>
      </c>
      <c r="G60" s="183">
        <f t="shared" si="564"/>
        <v>0</v>
      </c>
      <c r="H60" s="184">
        <f t="shared" si="537"/>
        <v>0</v>
      </c>
      <c r="I60" s="185"/>
      <c r="J60" s="182"/>
      <c r="K60" s="183">
        <f t="shared" si="565"/>
        <v>0</v>
      </c>
      <c r="L60" s="183">
        <f t="shared" si="538"/>
        <v>0</v>
      </c>
      <c r="M60" s="184">
        <f t="shared" si="539"/>
        <v>0</v>
      </c>
      <c r="N60" s="185"/>
      <c r="O60" s="182"/>
      <c r="P60" s="183">
        <f t="shared" si="566"/>
        <v>0</v>
      </c>
      <c r="Q60" s="183">
        <f t="shared" si="540"/>
        <v>0</v>
      </c>
      <c r="R60" s="184">
        <f t="shared" si="541"/>
        <v>0</v>
      </c>
      <c r="S60" s="185"/>
      <c r="T60" s="182"/>
      <c r="U60" s="183">
        <f t="shared" si="567"/>
        <v>0</v>
      </c>
      <c r="V60" s="183">
        <f t="shared" si="542"/>
        <v>0</v>
      </c>
      <c r="W60" s="184">
        <f t="shared" si="543"/>
        <v>0</v>
      </c>
      <c r="X60" s="185"/>
      <c r="Y60" s="182"/>
      <c r="Z60" s="183">
        <f t="shared" si="568"/>
        <v>0</v>
      </c>
      <c r="AA60" s="183">
        <f t="shared" si="544"/>
        <v>0</v>
      </c>
      <c r="AB60" s="184">
        <f t="shared" si="545"/>
        <v>0</v>
      </c>
      <c r="AC60" s="185"/>
      <c r="AD60" s="182"/>
      <c r="AE60" s="183">
        <f t="shared" si="569"/>
        <v>0</v>
      </c>
      <c r="AF60" s="183">
        <f t="shared" si="546"/>
        <v>0</v>
      </c>
      <c r="AG60" s="184">
        <f t="shared" si="547"/>
        <v>0</v>
      </c>
      <c r="AH60" s="185"/>
      <c r="AI60" s="182"/>
      <c r="AJ60" s="183">
        <f t="shared" si="570"/>
        <v>0</v>
      </c>
      <c r="AK60" s="183">
        <f t="shared" si="548"/>
        <v>0</v>
      </c>
      <c r="AL60" s="184">
        <f t="shared" si="549"/>
        <v>0</v>
      </c>
      <c r="AM60" s="185"/>
      <c r="AN60" s="182"/>
      <c r="AO60" s="183">
        <f t="shared" si="571"/>
        <v>0</v>
      </c>
      <c r="AP60" s="183">
        <f t="shared" si="550"/>
        <v>0</v>
      </c>
      <c r="AQ60" s="184">
        <f t="shared" si="551"/>
        <v>0</v>
      </c>
      <c r="AR60" s="185"/>
      <c r="AS60" s="182"/>
      <c r="AT60" s="183">
        <f t="shared" si="572"/>
        <v>0</v>
      </c>
      <c r="AU60" s="183">
        <f t="shared" si="552"/>
        <v>0</v>
      </c>
      <c r="AV60" s="184">
        <f t="shared" si="553"/>
        <v>0</v>
      </c>
      <c r="AW60" s="185"/>
      <c r="AX60" s="182"/>
      <c r="AY60" s="183">
        <f t="shared" si="573"/>
        <v>0</v>
      </c>
      <c r="AZ60" s="183">
        <f t="shared" si="554"/>
        <v>0</v>
      </c>
      <c r="BA60" s="184">
        <f t="shared" si="555"/>
        <v>0</v>
      </c>
      <c r="BB60" s="185"/>
      <c r="BC60" s="182"/>
      <c r="BD60" s="183">
        <f t="shared" si="574"/>
        <v>0</v>
      </c>
      <c r="BE60" s="183">
        <f t="shared" si="556"/>
        <v>0</v>
      </c>
      <c r="BF60" s="184">
        <f t="shared" si="557"/>
        <v>0</v>
      </c>
      <c r="BG60" s="185"/>
      <c r="BH60" s="182"/>
      <c r="BI60" s="183">
        <f t="shared" si="575"/>
        <v>0</v>
      </c>
      <c r="BJ60" s="183">
        <f t="shared" si="558"/>
        <v>0</v>
      </c>
      <c r="BK60" s="184">
        <f t="shared" si="559"/>
        <v>0</v>
      </c>
      <c r="BL60" s="186">
        <f t="shared" si="560"/>
        <v>0</v>
      </c>
      <c r="BM60" s="187">
        <f t="shared" si="561"/>
        <v>0</v>
      </c>
      <c r="BN60" s="184">
        <f t="shared" si="562"/>
        <v>0</v>
      </c>
    </row>
    <row r="61" spans="2:66" s="188" customFormat="1" ht="13.5">
      <c r="B61" s="179" t="s">
        <v>89</v>
      </c>
      <c r="C61" s="408"/>
      <c r="D61" s="181"/>
      <c r="E61" s="182"/>
      <c r="F61" s="183">
        <f t="shared" si="563"/>
        <v>0</v>
      </c>
      <c r="G61" s="183">
        <f t="shared" si="564"/>
        <v>0</v>
      </c>
      <c r="H61" s="184">
        <f t="shared" si="537"/>
        <v>0</v>
      </c>
      <c r="I61" s="185"/>
      <c r="J61" s="182"/>
      <c r="K61" s="183">
        <f t="shared" si="565"/>
        <v>0</v>
      </c>
      <c r="L61" s="183">
        <f t="shared" si="538"/>
        <v>0</v>
      </c>
      <c r="M61" s="184">
        <f t="shared" si="539"/>
        <v>0</v>
      </c>
      <c r="N61" s="185"/>
      <c r="O61" s="182"/>
      <c r="P61" s="183">
        <f t="shared" si="566"/>
        <v>0</v>
      </c>
      <c r="Q61" s="183">
        <f t="shared" si="540"/>
        <v>0</v>
      </c>
      <c r="R61" s="184">
        <f t="shared" si="541"/>
        <v>0</v>
      </c>
      <c r="S61" s="185"/>
      <c r="T61" s="182"/>
      <c r="U61" s="183">
        <f t="shared" si="567"/>
        <v>0</v>
      </c>
      <c r="V61" s="183">
        <f t="shared" si="542"/>
        <v>0</v>
      </c>
      <c r="W61" s="184">
        <f t="shared" si="543"/>
        <v>0</v>
      </c>
      <c r="X61" s="185"/>
      <c r="Y61" s="182"/>
      <c r="Z61" s="183">
        <f t="shared" si="568"/>
        <v>0</v>
      </c>
      <c r="AA61" s="183">
        <f t="shared" si="544"/>
        <v>0</v>
      </c>
      <c r="AB61" s="184">
        <f t="shared" si="545"/>
        <v>0</v>
      </c>
      <c r="AC61" s="185"/>
      <c r="AD61" s="182"/>
      <c r="AE61" s="183">
        <f t="shared" si="569"/>
        <v>0</v>
      </c>
      <c r="AF61" s="183">
        <f t="shared" si="546"/>
        <v>0</v>
      </c>
      <c r="AG61" s="184">
        <f t="shared" si="547"/>
        <v>0</v>
      </c>
      <c r="AH61" s="185"/>
      <c r="AI61" s="182"/>
      <c r="AJ61" s="183">
        <f t="shared" si="570"/>
        <v>0</v>
      </c>
      <c r="AK61" s="183">
        <f t="shared" si="548"/>
        <v>0</v>
      </c>
      <c r="AL61" s="184">
        <f t="shared" si="549"/>
        <v>0</v>
      </c>
      <c r="AM61" s="185"/>
      <c r="AN61" s="182"/>
      <c r="AO61" s="183">
        <f t="shared" si="571"/>
        <v>0</v>
      </c>
      <c r="AP61" s="183">
        <f t="shared" si="550"/>
        <v>0</v>
      </c>
      <c r="AQ61" s="184">
        <f t="shared" si="551"/>
        <v>0</v>
      </c>
      <c r="AR61" s="185"/>
      <c r="AS61" s="182"/>
      <c r="AT61" s="183">
        <f t="shared" si="572"/>
        <v>0</v>
      </c>
      <c r="AU61" s="183">
        <f t="shared" si="552"/>
        <v>0</v>
      </c>
      <c r="AV61" s="184">
        <f t="shared" si="553"/>
        <v>0</v>
      </c>
      <c r="AW61" s="185"/>
      <c r="AX61" s="182"/>
      <c r="AY61" s="183">
        <f t="shared" si="573"/>
        <v>0</v>
      </c>
      <c r="AZ61" s="183">
        <f t="shared" si="554"/>
        <v>0</v>
      </c>
      <c r="BA61" s="184">
        <f t="shared" si="555"/>
        <v>0</v>
      </c>
      <c r="BB61" s="185"/>
      <c r="BC61" s="182"/>
      <c r="BD61" s="183">
        <f t="shared" si="574"/>
        <v>0</v>
      </c>
      <c r="BE61" s="183">
        <f t="shared" si="556"/>
        <v>0</v>
      </c>
      <c r="BF61" s="184">
        <f t="shared" si="557"/>
        <v>0</v>
      </c>
      <c r="BG61" s="185"/>
      <c r="BH61" s="182"/>
      <c r="BI61" s="183">
        <f t="shared" si="575"/>
        <v>0</v>
      </c>
      <c r="BJ61" s="183">
        <f t="shared" si="558"/>
        <v>0</v>
      </c>
      <c r="BK61" s="184">
        <f t="shared" si="559"/>
        <v>0</v>
      </c>
      <c r="BL61" s="186">
        <f t="shared" si="560"/>
        <v>0</v>
      </c>
      <c r="BM61" s="187">
        <f t="shared" si="561"/>
        <v>0</v>
      </c>
      <c r="BN61" s="184">
        <f t="shared" si="562"/>
        <v>0</v>
      </c>
    </row>
    <row r="62" spans="2:66" s="188" customFormat="1" ht="14.25" thickBot="1">
      <c r="B62" s="189" t="s">
        <v>106</v>
      </c>
      <c r="C62" s="190"/>
      <c r="D62" s="191"/>
      <c r="E62" s="192"/>
      <c r="F62" s="193">
        <f>ROUND(SUM(F58:F61),0)</f>
        <v>0</v>
      </c>
      <c r="G62" s="193">
        <f t="shared" ref="G62" si="576">ROUND(SUM(G58:G61),0)</f>
        <v>0</v>
      </c>
      <c r="H62" s="194">
        <f t="shared" ref="H62" si="577">ROUND(SUM(H58:H61),0)</f>
        <v>0</v>
      </c>
      <c r="I62" s="191"/>
      <c r="J62" s="192"/>
      <c r="K62" s="193">
        <f t="shared" ref="K62" si="578">ROUND(SUM(K58:K61),0)</f>
        <v>0</v>
      </c>
      <c r="L62" s="193">
        <f t="shared" ref="L62" si="579">ROUND(SUM(L58:L61),0)</f>
        <v>0</v>
      </c>
      <c r="M62" s="194">
        <f t="shared" ref="M62" si="580">ROUND(SUM(M58:M61),0)</f>
        <v>0</v>
      </c>
      <c r="N62" s="191"/>
      <c r="O62" s="192"/>
      <c r="P62" s="193">
        <f t="shared" ref="P62:Q62" si="581">ROUND(SUM(P58:P61),0)</f>
        <v>0</v>
      </c>
      <c r="Q62" s="193">
        <f t="shared" si="581"/>
        <v>0</v>
      </c>
      <c r="R62" s="194">
        <f t="shared" ref="R62" si="582">ROUND(SUM(R58:R61),0)</f>
        <v>0</v>
      </c>
      <c r="S62" s="191"/>
      <c r="T62" s="192"/>
      <c r="U62" s="193">
        <f t="shared" ref="U62:V62" si="583">ROUND(SUM(U58:U61),0)</f>
        <v>0</v>
      </c>
      <c r="V62" s="193">
        <f t="shared" si="583"/>
        <v>0</v>
      </c>
      <c r="W62" s="194">
        <f t="shared" ref="W62" si="584">ROUND(SUM(W58:W61),0)</f>
        <v>0</v>
      </c>
      <c r="X62" s="191"/>
      <c r="Y62" s="192"/>
      <c r="Z62" s="193">
        <f t="shared" ref="Z62:AA62" si="585">ROUND(SUM(Z58:Z61),0)</f>
        <v>0</v>
      </c>
      <c r="AA62" s="193">
        <f t="shared" si="585"/>
        <v>0</v>
      </c>
      <c r="AB62" s="194">
        <f t="shared" ref="AB62" si="586">ROUND(SUM(AB58:AB61),0)</f>
        <v>0</v>
      </c>
      <c r="AC62" s="191"/>
      <c r="AD62" s="192"/>
      <c r="AE62" s="193">
        <f t="shared" ref="AE62:AF62" si="587">ROUND(SUM(AE58:AE61),0)</f>
        <v>0</v>
      </c>
      <c r="AF62" s="193">
        <f t="shared" si="587"/>
        <v>0</v>
      </c>
      <c r="AG62" s="194">
        <f t="shared" ref="AG62" si="588">ROUND(SUM(AG58:AG61),0)</f>
        <v>0</v>
      </c>
      <c r="AH62" s="191"/>
      <c r="AI62" s="192"/>
      <c r="AJ62" s="193">
        <f t="shared" ref="AJ62:AK62" si="589">ROUND(SUM(AJ58:AJ61),0)</f>
        <v>0</v>
      </c>
      <c r="AK62" s="193">
        <f t="shared" si="589"/>
        <v>0</v>
      </c>
      <c r="AL62" s="194">
        <f t="shared" ref="AL62" si="590">ROUND(SUM(AL58:AL61),0)</f>
        <v>0</v>
      </c>
      <c r="AM62" s="191"/>
      <c r="AN62" s="192"/>
      <c r="AO62" s="193">
        <f t="shared" ref="AO62:AP62" si="591">ROUND(SUM(AO58:AO61),0)</f>
        <v>0</v>
      </c>
      <c r="AP62" s="193">
        <f t="shared" si="591"/>
        <v>0</v>
      </c>
      <c r="AQ62" s="194">
        <f t="shared" ref="AQ62" si="592">ROUND(SUM(AQ58:AQ61),0)</f>
        <v>0</v>
      </c>
      <c r="AR62" s="191"/>
      <c r="AS62" s="192"/>
      <c r="AT62" s="193">
        <f t="shared" ref="AT62:AU62" si="593">ROUND(SUM(AT58:AT61),0)</f>
        <v>0</v>
      </c>
      <c r="AU62" s="193">
        <f t="shared" si="593"/>
        <v>0</v>
      </c>
      <c r="AV62" s="194">
        <f t="shared" ref="AV62" si="594">ROUND(SUM(AV58:AV61),0)</f>
        <v>0</v>
      </c>
      <c r="AW62" s="191"/>
      <c r="AX62" s="192"/>
      <c r="AY62" s="193">
        <f t="shared" ref="AY62:AZ62" si="595">ROUND(SUM(AY58:AY61),0)</f>
        <v>0</v>
      </c>
      <c r="AZ62" s="193">
        <f t="shared" si="595"/>
        <v>0</v>
      </c>
      <c r="BA62" s="194">
        <f t="shared" ref="BA62" si="596">ROUND(SUM(BA58:BA61),0)</f>
        <v>0</v>
      </c>
      <c r="BB62" s="191"/>
      <c r="BC62" s="192"/>
      <c r="BD62" s="193">
        <f t="shared" ref="BD62:BE62" si="597">ROUND(SUM(BD58:BD61),0)</f>
        <v>0</v>
      </c>
      <c r="BE62" s="193">
        <f t="shared" si="597"/>
        <v>0</v>
      </c>
      <c r="BF62" s="194">
        <f t="shared" ref="BF62" si="598">ROUND(SUM(BF58:BF61),0)</f>
        <v>0</v>
      </c>
      <c r="BG62" s="191"/>
      <c r="BH62" s="192"/>
      <c r="BI62" s="193">
        <f t="shared" ref="BI62:BJ62" si="599">ROUND(SUM(BI58:BI61),0)</f>
        <v>0</v>
      </c>
      <c r="BJ62" s="193">
        <f t="shared" si="599"/>
        <v>0</v>
      </c>
      <c r="BK62" s="194">
        <f t="shared" ref="BK62" si="600">ROUND(SUM(BK58:BK61),0)</f>
        <v>0</v>
      </c>
      <c r="BL62" s="195">
        <f t="shared" ref="BL62" si="601">ROUND(SUM(BL58:BL61),0)</f>
        <v>0</v>
      </c>
      <c r="BM62" s="193">
        <f t="shared" ref="BM62" si="602">ROUND(SUM(BM58:BM61),0)</f>
        <v>0</v>
      </c>
      <c r="BN62" s="194">
        <f t="shared" ref="BN62" si="603">ROUND(SUM(BN58:BN61),0)</f>
        <v>0</v>
      </c>
    </row>
    <row r="63" spans="2:66" s="188" customFormat="1" ht="13.5">
      <c r="B63" s="202" t="str">
        <f>'ListăCh.El.'!B18</f>
        <v>4.2 Cheltuieli cu achiziția de active necorporale</v>
      </c>
      <c r="C63" s="203"/>
      <c r="D63" s="204"/>
      <c r="E63" s="205"/>
      <c r="F63" s="205"/>
      <c r="G63" s="205"/>
      <c r="H63" s="206"/>
      <c r="I63" s="198"/>
      <c r="J63" s="199"/>
      <c r="K63" s="199"/>
      <c r="L63" s="199"/>
      <c r="M63" s="200"/>
      <c r="N63" s="198"/>
      <c r="O63" s="199"/>
      <c r="P63" s="199"/>
      <c r="Q63" s="199"/>
      <c r="R63" s="200"/>
      <c r="S63" s="198"/>
      <c r="T63" s="199"/>
      <c r="U63" s="199"/>
      <c r="V63" s="199"/>
      <c r="W63" s="200"/>
      <c r="X63" s="198"/>
      <c r="Y63" s="199"/>
      <c r="Z63" s="199"/>
      <c r="AA63" s="199"/>
      <c r="AB63" s="200"/>
      <c r="AC63" s="198"/>
      <c r="AD63" s="199"/>
      <c r="AE63" s="199"/>
      <c r="AF63" s="199"/>
      <c r="AG63" s="200"/>
      <c r="AH63" s="198"/>
      <c r="AI63" s="199"/>
      <c r="AJ63" s="199"/>
      <c r="AK63" s="199"/>
      <c r="AL63" s="200"/>
      <c r="AM63" s="198"/>
      <c r="AN63" s="199"/>
      <c r="AO63" s="199"/>
      <c r="AP63" s="199"/>
      <c r="AQ63" s="200"/>
      <c r="AR63" s="198"/>
      <c r="AS63" s="199"/>
      <c r="AT63" s="199"/>
      <c r="AU63" s="199"/>
      <c r="AV63" s="200"/>
      <c r="AW63" s="198"/>
      <c r="AX63" s="199"/>
      <c r="AY63" s="199"/>
      <c r="AZ63" s="199"/>
      <c r="BA63" s="200"/>
      <c r="BB63" s="198"/>
      <c r="BC63" s="199"/>
      <c r="BD63" s="199"/>
      <c r="BE63" s="199"/>
      <c r="BF63" s="200"/>
      <c r="BG63" s="198"/>
      <c r="BH63" s="199"/>
      <c r="BI63" s="199"/>
      <c r="BJ63" s="199"/>
      <c r="BK63" s="200"/>
      <c r="BL63" s="218"/>
      <c r="BM63" s="205"/>
      <c r="BN63" s="206"/>
    </row>
    <row r="64" spans="2:66" s="188" customFormat="1" ht="27">
      <c r="B64" s="225" t="s">
        <v>107</v>
      </c>
      <c r="C64" s="408"/>
      <c r="D64" s="181"/>
      <c r="E64" s="182"/>
      <c r="F64" s="183">
        <f>D64*E64</f>
        <v>0</v>
      </c>
      <c r="G64" s="183">
        <f>ROUND(F64*19%,2)</f>
        <v>0</v>
      </c>
      <c r="H64" s="184">
        <f t="shared" ref="H64:H67" si="604">ROUND(F64+G64,2)</f>
        <v>0</v>
      </c>
      <c r="I64" s="185"/>
      <c r="J64" s="182"/>
      <c r="K64" s="183">
        <f>I64*J64</f>
        <v>0</v>
      </c>
      <c r="L64" s="183">
        <f t="shared" ref="L64:L66" si="605">G64</f>
        <v>0</v>
      </c>
      <c r="M64" s="184">
        <f t="shared" ref="M64:M67" si="606">ROUND(K64+L64,2)</f>
        <v>0</v>
      </c>
      <c r="N64" s="185"/>
      <c r="O64" s="182"/>
      <c r="P64" s="183">
        <f>N64*O64</f>
        <v>0</v>
      </c>
      <c r="Q64" s="183">
        <f t="shared" ref="Q64:Q66" si="607">L64</f>
        <v>0</v>
      </c>
      <c r="R64" s="184">
        <f t="shared" ref="R64:R67" si="608">ROUND(P64+Q64,2)</f>
        <v>0</v>
      </c>
      <c r="S64" s="185"/>
      <c r="T64" s="182"/>
      <c r="U64" s="183">
        <f>S64*T64</f>
        <v>0</v>
      </c>
      <c r="V64" s="183">
        <f t="shared" ref="V64:V66" si="609">Q64</f>
        <v>0</v>
      </c>
      <c r="W64" s="184">
        <f t="shared" ref="W64:W67" si="610">ROUND(U64+V64,2)</f>
        <v>0</v>
      </c>
      <c r="X64" s="185"/>
      <c r="Y64" s="182"/>
      <c r="Z64" s="183">
        <f>X64*Y64</f>
        <v>0</v>
      </c>
      <c r="AA64" s="183">
        <f t="shared" ref="AA64:AA66" si="611">V64</f>
        <v>0</v>
      </c>
      <c r="AB64" s="184">
        <f t="shared" ref="AB64:AB67" si="612">ROUND(Z64+AA64,2)</f>
        <v>0</v>
      </c>
      <c r="AC64" s="185"/>
      <c r="AD64" s="182"/>
      <c r="AE64" s="183">
        <f>AC64*AD64</f>
        <v>0</v>
      </c>
      <c r="AF64" s="183">
        <f t="shared" ref="AF64:AF66" si="613">AA64</f>
        <v>0</v>
      </c>
      <c r="AG64" s="184">
        <f t="shared" ref="AG64:AG67" si="614">ROUND(AE64+AF64,2)</f>
        <v>0</v>
      </c>
      <c r="AH64" s="185"/>
      <c r="AI64" s="182"/>
      <c r="AJ64" s="183">
        <f>AH64*AI64</f>
        <v>0</v>
      </c>
      <c r="AK64" s="183">
        <f t="shared" ref="AK64:AK66" si="615">AF64</f>
        <v>0</v>
      </c>
      <c r="AL64" s="184">
        <f t="shared" ref="AL64:AL67" si="616">ROUND(AJ64+AK64,2)</f>
        <v>0</v>
      </c>
      <c r="AM64" s="185"/>
      <c r="AN64" s="182"/>
      <c r="AO64" s="183">
        <f>AM64*AN64</f>
        <v>0</v>
      </c>
      <c r="AP64" s="183">
        <f t="shared" ref="AP64:AP66" si="617">AK64</f>
        <v>0</v>
      </c>
      <c r="AQ64" s="184">
        <f t="shared" ref="AQ64:AQ67" si="618">ROUND(AO64+AP64,2)</f>
        <v>0</v>
      </c>
      <c r="AR64" s="185"/>
      <c r="AS64" s="182"/>
      <c r="AT64" s="183">
        <f>AR64*AS64</f>
        <v>0</v>
      </c>
      <c r="AU64" s="183">
        <f t="shared" ref="AU64:AU66" si="619">AP64</f>
        <v>0</v>
      </c>
      <c r="AV64" s="184">
        <f t="shared" ref="AV64:AV67" si="620">ROUND(AT64+AU64,2)</f>
        <v>0</v>
      </c>
      <c r="AW64" s="185"/>
      <c r="AX64" s="182"/>
      <c r="AY64" s="183">
        <f>AW64*AX64</f>
        <v>0</v>
      </c>
      <c r="AZ64" s="183">
        <f t="shared" ref="AZ64:AZ66" si="621">AU64</f>
        <v>0</v>
      </c>
      <c r="BA64" s="184">
        <f t="shared" ref="BA64:BA67" si="622">ROUND(AY64+AZ64,2)</f>
        <v>0</v>
      </c>
      <c r="BB64" s="185"/>
      <c r="BC64" s="182"/>
      <c r="BD64" s="183">
        <f>BB64*BC64</f>
        <v>0</v>
      </c>
      <c r="BE64" s="183">
        <f t="shared" ref="BE64:BE66" si="623">AZ64</f>
        <v>0</v>
      </c>
      <c r="BF64" s="184">
        <f t="shared" ref="BF64:BF67" si="624">ROUND(BD64+BE64,2)</f>
        <v>0</v>
      </c>
      <c r="BG64" s="185"/>
      <c r="BH64" s="182"/>
      <c r="BI64" s="183">
        <f>BG64*BH64</f>
        <v>0</v>
      </c>
      <c r="BJ64" s="183">
        <f t="shared" ref="BJ64:BJ66" si="625">BE64</f>
        <v>0</v>
      </c>
      <c r="BK64" s="184">
        <f t="shared" ref="BK64:BK67" si="626">ROUND(BI64+BJ64,2)</f>
        <v>0</v>
      </c>
      <c r="BL64" s="186">
        <f t="shared" ref="BL64:BL67" si="627">ROUND(SUM(F64,K64,P64,U64,Z64,AE64,AJ64,AO64,AT64,AY64,BD64,BI64),2)</f>
        <v>0</v>
      </c>
      <c r="BM64" s="187">
        <f t="shared" ref="BM64:BM67" si="628">ROUND(SUM(G64,L64,Q64,V64,AA64,AF64,AK64,AP64,AU64,AZ64,BE64,BJ64),2)</f>
        <v>0</v>
      </c>
      <c r="BN64" s="184">
        <f t="shared" ref="BN64:BN67" si="629">ROUND(BL64+BM64,2)</f>
        <v>0</v>
      </c>
    </row>
    <row r="65" spans="2:66" s="188" customFormat="1" ht="13.5">
      <c r="B65" s="207" t="s">
        <v>89</v>
      </c>
      <c r="C65" s="408"/>
      <c r="D65" s="181"/>
      <c r="E65" s="182"/>
      <c r="F65" s="183">
        <f t="shared" ref="F65:F67" si="630">D65*E65</f>
        <v>0</v>
      </c>
      <c r="G65" s="183">
        <f t="shared" ref="G65:G67" si="631">ROUND(F65*19%,2)</f>
        <v>0</v>
      </c>
      <c r="H65" s="184">
        <f t="shared" si="604"/>
        <v>0</v>
      </c>
      <c r="I65" s="185"/>
      <c r="J65" s="182"/>
      <c r="K65" s="183">
        <f t="shared" ref="K65:K67" si="632">I65*J65</f>
        <v>0</v>
      </c>
      <c r="L65" s="183">
        <f t="shared" si="605"/>
        <v>0</v>
      </c>
      <c r="M65" s="184">
        <f t="shared" si="606"/>
        <v>0</v>
      </c>
      <c r="N65" s="185"/>
      <c r="O65" s="182"/>
      <c r="P65" s="183">
        <f t="shared" ref="P65:P67" si="633">N65*O65</f>
        <v>0</v>
      </c>
      <c r="Q65" s="183">
        <f t="shared" si="607"/>
        <v>0</v>
      </c>
      <c r="R65" s="184">
        <f t="shared" si="608"/>
        <v>0</v>
      </c>
      <c r="S65" s="185"/>
      <c r="T65" s="182"/>
      <c r="U65" s="183">
        <f t="shared" ref="U65:U67" si="634">S65*T65</f>
        <v>0</v>
      </c>
      <c r="V65" s="183">
        <f t="shared" si="609"/>
        <v>0</v>
      </c>
      <c r="W65" s="184">
        <f t="shared" si="610"/>
        <v>0</v>
      </c>
      <c r="X65" s="185"/>
      <c r="Y65" s="182"/>
      <c r="Z65" s="183">
        <f t="shared" ref="Z65:Z67" si="635">X65*Y65</f>
        <v>0</v>
      </c>
      <c r="AA65" s="183">
        <f t="shared" si="611"/>
        <v>0</v>
      </c>
      <c r="AB65" s="184">
        <f t="shared" si="612"/>
        <v>0</v>
      </c>
      <c r="AC65" s="185"/>
      <c r="AD65" s="182"/>
      <c r="AE65" s="183">
        <f t="shared" ref="AE65:AE67" si="636">AC65*AD65</f>
        <v>0</v>
      </c>
      <c r="AF65" s="183">
        <f t="shared" si="613"/>
        <v>0</v>
      </c>
      <c r="AG65" s="184">
        <f t="shared" si="614"/>
        <v>0</v>
      </c>
      <c r="AH65" s="185"/>
      <c r="AI65" s="182"/>
      <c r="AJ65" s="183">
        <f t="shared" ref="AJ65:AJ67" si="637">AH65*AI65</f>
        <v>0</v>
      </c>
      <c r="AK65" s="183">
        <f t="shared" si="615"/>
        <v>0</v>
      </c>
      <c r="AL65" s="184">
        <f t="shared" si="616"/>
        <v>0</v>
      </c>
      <c r="AM65" s="185"/>
      <c r="AN65" s="182"/>
      <c r="AO65" s="183">
        <f t="shared" ref="AO65:AO67" si="638">AM65*AN65</f>
        <v>0</v>
      </c>
      <c r="AP65" s="183">
        <f t="shared" si="617"/>
        <v>0</v>
      </c>
      <c r="AQ65" s="184">
        <f t="shared" si="618"/>
        <v>0</v>
      </c>
      <c r="AR65" s="185"/>
      <c r="AS65" s="182"/>
      <c r="AT65" s="183">
        <f t="shared" ref="AT65:AT67" si="639">AR65*AS65</f>
        <v>0</v>
      </c>
      <c r="AU65" s="183">
        <f t="shared" si="619"/>
        <v>0</v>
      </c>
      <c r="AV65" s="184">
        <f t="shared" si="620"/>
        <v>0</v>
      </c>
      <c r="AW65" s="185"/>
      <c r="AX65" s="182"/>
      <c r="AY65" s="183">
        <f t="shared" ref="AY65:AY67" si="640">AW65*AX65</f>
        <v>0</v>
      </c>
      <c r="AZ65" s="183">
        <f t="shared" si="621"/>
        <v>0</v>
      </c>
      <c r="BA65" s="184">
        <f t="shared" si="622"/>
        <v>0</v>
      </c>
      <c r="BB65" s="185"/>
      <c r="BC65" s="182"/>
      <c r="BD65" s="183">
        <f t="shared" ref="BD65:BD67" si="641">BB65*BC65</f>
        <v>0</v>
      </c>
      <c r="BE65" s="183">
        <f t="shared" si="623"/>
        <v>0</v>
      </c>
      <c r="BF65" s="184">
        <f t="shared" si="624"/>
        <v>0</v>
      </c>
      <c r="BG65" s="185"/>
      <c r="BH65" s="182"/>
      <c r="BI65" s="183">
        <f t="shared" ref="BI65:BI67" si="642">BG65*BH65</f>
        <v>0</v>
      </c>
      <c r="BJ65" s="183">
        <f t="shared" si="625"/>
        <v>0</v>
      </c>
      <c r="BK65" s="184">
        <f t="shared" si="626"/>
        <v>0</v>
      </c>
      <c r="BL65" s="186">
        <f t="shared" si="627"/>
        <v>0</v>
      </c>
      <c r="BM65" s="187">
        <f t="shared" si="628"/>
        <v>0</v>
      </c>
      <c r="BN65" s="184">
        <f t="shared" si="629"/>
        <v>0</v>
      </c>
    </row>
    <row r="66" spans="2:66" s="188" customFormat="1" ht="13.5">
      <c r="B66" s="207" t="s">
        <v>89</v>
      </c>
      <c r="C66" s="408"/>
      <c r="D66" s="181"/>
      <c r="E66" s="182"/>
      <c r="F66" s="183">
        <f t="shared" si="630"/>
        <v>0</v>
      </c>
      <c r="G66" s="183">
        <f t="shared" si="631"/>
        <v>0</v>
      </c>
      <c r="H66" s="184">
        <f t="shared" si="604"/>
        <v>0</v>
      </c>
      <c r="I66" s="185"/>
      <c r="J66" s="182"/>
      <c r="K66" s="183">
        <f t="shared" si="632"/>
        <v>0</v>
      </c>
      <c r="L66" s="183">
        <f t="shared" si="605"/>
        <v>0</v>
      </c>
      <c r="M66" s="184">
        <f t="shared" si="606"/>
        <v>0</v>
      </c>
      <c r="N66" s="185"/>
      <c r="O66" s="182"/>
      <c r="P66" s="183">
        <f t="shared" si="633"/>
        <v>0</v>
      </c>
      <c r="Q66" s="183">
        <f t="shared" si="607"/>
        <v>0</v>
      </c>
      <c r="R66" s="184">
        <f t="shared" si="608"/>
        <v>0</v>
      </c>
      <c r="S66" s="185"/>
      <c r="T66" s="182"/>
      <c r="U66" s="183">
        <f t="shared" si="634"/>
        <v>0</v>
      </c>
      <c r="V66" s="183">
        <f t="shared" si="609"/>
        <v>0</v>
      </c>
      <c r="W66" s="184">
        <f t="shared" si="610"/>
        <v>0</v>
      </c>
      <c r="X66" s="185"/>
      <c r="Y66" s="182"/>
      <c r="Z66" s="183">
        <f t="shared" si="635"/>
        <v>0</v>
      </c>
      <c r="AA66" s="183">
        <f t="shared" si="611"/>
        <v>0</v>
      </c>
      <c r="AB66" s="184">
        <f t="shared" si="612"/>
        <v>0</v>
      </c>
      <c r="AC66" s="185"/>
      <c r="AD66" s="182"/>
      <c r="AE66" s="183">
        <f t="shared" si="636"/>
        <v>0</v>
      </c>
      <c r="AF66" s="183">
        <f t="shared" si="613"/>
        <v>0</v>
      </c>
      <c r="AG66" s="184">
        <f t="shared" si="614"/>
        <v>0</v>
      </c>
      <c r="AH66" s="185"/>
      <c r="AI66" s="182"/>
      <c r="AJ66" s="183">
        <f t="shared" si="637"/>
        <v>0</v>
      </c>
      <c r="AK66" s="183">
        <f t="shared" si="615"/>
        <v>0</v>
      </c>
      <c r="AL66" s="184">
        <f t="shared" si="616"/>
        <v>0</v>
      </c>
      <c r="AM66" s="185"/>
      <c r="AN66" s="182"/>
      <c r="AO66" s="183">
        <f t="shared" si="638"/>
        <v>0</v>
      </c>
      <c r="AP66" s="183">
        <f t="shared" si="617"/>
        <v>0</v>
      </c>
      <c r="AQ66" s="184">
        <f t="shared" si="618"/>
        <v>0</v>
      </c>
      <c r="AR66" s="185"/>
      <c r="AS66" s="182"/>
      <c r="AT66" s="183">
        <f t="shared" si="639"/>
        <v>0</v>
      </c>
      <c r="AU66" s="183">
        <f t="shared" si="619"/>
        <v>0</v>
      </c>
      <c r="AV66" s="184">
        <f t="shared" si="620"/>
        <v>0</v>
      </c>
      <c r="AW66" s="185"/>
      <c r="AX66" s="182"/>
      <c r="AY66" s="183">
        <f t="shared" si="640"/>
        <v>0</v>
      </c>
      <c r="AZ66" s="183">
        <f t="shared" si="621"/>
        <v>0</v>
      </c>
      <c r="BA66" s="184">
        <f t="shared" si="622"/>
        <v>0</v>
      </c>
      <c r="BB66" s="185"/>
      <c r="BC66" s="182"/>
      <c r="BD66" s="183">
        <f t="shared" si="641"/>
        <v>0</v>
      </c>
      <c r="BE66" s="183">
        <f t="shared" si="623"/>
        <v>0</v>
      </c>
      <c r="BF66" s="184">
        <f t="shared" si="624"/>
        <v>0</v>
      </c>
      <c r="BG66" s="185"/>
      <c r="BH66" s="182"/>
      <c r="BI66" s="183">
        <f t="shared" si="642"/>
        <v>0</v>
      </c>
      <c r="BJ66" s="183">
        <f t="shared" si="625"/>
        <v>0</v>
      </c>
      <c r="BK66" s="184">
        <f t="shared" si="626"/>
        <v>0</v>
      </c>
      <c r="BL66" s="186">
        <f t="shared" si="627"/>
        <v>0</v>
      </c>
      <c r="BM66" s="187">
        <f t="shared" si="628"/>
        <v>0</v>
      </c>
      <c r="BN66" s="184">
        <f t="shared" si="629"/>
        <v>0</v>
      </c>
    </row>
    <row r="67" spans="2:66" s="188" customFormat="1" ht="13.5">
      <c r="B67" s="179" t="s">
        <v>89</v>
      </c>
      <c r="C67" s="408"/>
      <c r="D67" s="181"/>
      <c r="E67" s="182"/>
      <c r="F67" s="183">
        <f t="shared" si="630"/>
        <v>0</v>
      </c>
      <c r="G67" s="183">
        <f t="shared" si="631"/>
        <v>0</v>
      </c>
      <c r="H67" s="184">
        <f t="shared" si="604"/>
        <v>0</v>
      </c>
      <c r="I67" s="185"/>
      <c r="J67" s="182"/>
      <c r="K67" s="183">
        <f t="shared" si="632"/>
        <v>0</v>
      </c>
      <c r="L67" s="183">
        <f>G67</f>
        <v>0</v>
      </c>
      <c r="M67" s="184">
        <f t="shared" si="606"/>
        <v>0</v>
      </c>
      <c r="N67" s="185"/>
      <c r="O67" s="182"/>
      <c r="P67" s="183">
        <f t="shared" si="633"/>
        <v>0</v>
      </c>
      <c r="Q67" s="183">
        <f>L67</f>
        <v>0</v>
      </c>
      <c r="R67" s="184">
        <f t="shared" si="608"/>
        <v>0</v>
      </c>
      <c r="S67" s="185"/>
      <c r="T67" s="182"/>
      <c r="U67" s="183">
        <f t="shared" si="634"/>
        <v>0</v>
      </c>
      <c r="V67" s="183">
        <f>Q67</f>
        <v>0</v>
      </c>
      <c r="W67" s="184">
        <f t="shared" si="610"/>
        <v>0</v>
      </c>
      <c r="X67" s="185"/>
      <c r="Y67" s="182"/>
      <c r="Z67" s="183">
        <f t="shared" si="635"/>
        <v>0</v>
      </c>
      <c r="AA67" s="183">
        <f>V67</f>
        <v>0</v>
      </c>
      <c r="AB67" s="184">
        <f t="shared" si="612"/>
        <v>0</v>
      </c>
      <c r="AC67" s="185"/>
      <c r="AD67" s="182"/>
      <c r="AE67" s="183">
        <f t="shared" si="636"/>
        <v>0</v>
      </c>
      <c r="AF67" s="183">
        <f>AA67</f>
        <v>0</v>
      </c>
      <c r="AG67" s="184">
        <f t="shared" si="614"/>
        <v>0</v>
      </c>
      <c r="AH67" s="185"/>
      <c r="AI67" s="182"/>
      <c r="AJ67" s="183">
        <f t="shared" si="637"/>
        <v>0</v>
      </c>
      <c r="AK67" s="183">
        <f>AF67</f>
        <v>0</v>
      </c>
      <c r="AL67" s="184">
        <f t="shared" si="616"/>
        <v>0</v>
      </c>
      <c r="AM67" s="185"/>
      <c r="AN67" s="182"/>
      <c r="AO67" s="183">
        <f t="shared" si="638"/>
        <v>0</v>
      </c>
      <c r="AP67" s="183">
        <f>AK67</f>
        <v>0</v>
      </c>
      <c r="AQ67" s="184">
        <f t="shared" si="618"/>
        <v>0</v>
      </c>
      <c r="AR67" s="185"/>
      <c r="AS67" s="182"/>
      <c r="AT67" s="183">
        <f t="shared" si="639"/>
        <v>0</v>
      </c>
      <c r="AU67" s="183">
        <f>AP67</f>
        <v>0</v>
      </c>
      <c r="AV67" s="184">
        <f t="shared" si="620"/>
        <v>0</v>
      </c>
      <c r="AW67" s="185"/>
      <c r="AX67" s="182"/>
      <c r="AY67" s="183">
        <f t="shared" si="640"/>
        <v>0</v>
      </c>
      <c r="AZ67" s="183">
        <f>AU67</f>
        <v>0</v>
      </c>
      <c r="BA67" s="184">
        <f t="shared" si="622"/>
        <v>0</v>
      </c>
      <c r="BB67" s="185"/>
      <c r="BC67" s="182"/>
      <c r="BD67" s="183">
        <f t="shared" si="641"/>
        <v>0</v>
      </c>
      <c r="BE67" s="183">
        <f>AZ67</f>
        <v>0</v>
      </c>
      <c r="BF67" s="184">
        <f t="shared" si="624"/>
        <v>0</v>
      </c>
      <c r="BG67" s="185"/>
      <c r="BH67" s="182"/>
      <c r="BI67" s="183">
        <f t="shared" si="642"/>
        <v>0</v>
      </c>
      <c r="BJ67" s="183">
        <f>BE67</f>
        <v>0</v>
      </c>
      <c r="BK67" s="184">
        <f t="shared" si="626"/>
        <v>0</v>
      </c>
      <c r="BL67" s="186">
        <f t="shared" si="627"/>
        <v>0</v>
      </c>
      <c r="BM67" s="187">
        <f t="shared" si="628"/>
        <v>0</v>
      </c>
      <c r="BN67" s="184">
        <f t="shared" si="629"/>
        <v>0</v>
      </c>
    </row>
    <row r="68" spans="2:66" s="188" customFormat="1" ht="14.25" thickBot="1">
      <c r="B68" s="189" t="s">
        <v>108</v>
      </c>
      <c r="C68" s="190"/>
      <c r="D68" s="191"/>
      <c r="E68" s="192"/>
      <c r="F68" s="193">
        <f>ROUND(SUM(F64:F67),0)</f>
        <v>0</v>
      </c>
      <c r="G68" s="193">
        <f t="shared" ref="G68" si="643">ROUND(SUM(G64:G67),0)</f>
        <v>0</v>
      </c>
      <c r="H68" s="194">
        <f t="shared" ref="H68" si="644">ROUND(SUM(H64:H67),0)</f>
        <v>0</v>
      </c>
      <c r="I68" s="191"/>
      <c r="J68" s="192"/>
      <c r="K68" s="193">
        <f t="shared" ref="K68" si="645">ROUND(SUM(K64:K67),0)</f>
        <v>0</v>
      </c>
      <c r="L68" s="193">
        <f t="shared" ref="L68" si="646">ROUND(SUM(L64:L67),0)</f>
        <v>0</v>
      </c>
      <c r="M68" s="194">
        <f t="shared" ref="M68" si="647">ROUND(SUM(M64:M67),0)</f>
        <v>0</v>
      </c>
      <c r="N68" s="191"/>
      <c r="O68" s="192"/>
      <c r="P68" s="193">
        <f t="shared" ref="P68:Q68" si="648">ROUND(SUM(P64:P67),0)</f>
        <v>0</v>
      </c>
      <c r="Q68" s="193">
        <f t="shared" si="648"/>
        <v>0</v>
      </c>
      <c r="R68" s="194">
        <f t="shared" ref="R68" si="649">ROUND(SUM(R64:R67),0)</f>
        <v>0</v>
      </c>
      <c r="S68" s="191"/>
      <c r="T68" s="192"/>
      <c r="U68" s="193">
        <f t="shared" ref="U68:V68" si="650">ROUND(SUM(U64:U67),0)</f>
        <v>0</v>
      </c>
      <c r="V68" s="193">
        <f t="shared" si="650"/>
        <v>0</v>
      </c>
      <c r="W68" s="194">
        <f t="shared" ref="W68" si="651">ROUND(SUM(W64:W67),0)</f>
        <v>0</v>
      </c>
      <c r="X68" s="191"/>
      <c r="Y68" s="192"/>
      <c r="Z68" s="193">
        <f t="shared" ref="Z68:AA68" si="652">ROUND(SUM(Z64:Z67),0)</f>
        <v>0</v>
      </c>
      <c r="AA68" s="193">
        <f t="shared" si="652"/>
        <v>0</v>
      </c>
      <c r="AB68" s="194">
        <f t="shared" ref="AB68" si="653">ROUND(SUM(AB64:AB67),0)</f>
        <v>0</v>
      </c>
      <c r="AC68" s="191"/>
      <c r="AD68" s="192"/>
      <c r="AE68" s="193">
        <f t="shared" ref="AE68:AF68" si="654">ROUND(SUM(AE64:AE67),0)</f>
        <v>0</v>
      </c>
      <c r="AF68" s="193">
        <f t="shared" si="654"/>
        <v>0</v>
      </c>
      <c r="AG68" s="194">
        <f t="shared" ref="AG68" si="655">ROUND(SUM(AG64:AG67),0)</f>
        <v>0</v>
      </c>
      <c r="AH68" s="191"/>
      <c r="AI68" s="192"/>
      <c r="AJ68" s="193">
        <f t="shared" ref="AJ68:AK68" si="656">ROUND(SUM(AJ64:AJ67),0)</f>
        <v>0</v>
      </c>
      <c r="AK68" s="193">
        <f t="shared" si="656"/>
        <v>0</v>
      </c>
      <c r="AL68" s="194">
        <f t="shared" ref="AL68" si="657">ROUND(SUM(AL64:AL67),0)</f>
        <v>0</v>
      </c>
      <c r="AM68" s="191"/>
      <c r="AN68" s="192"/>
      <c r="AO68" s="193">
        <f t="shared" ref="AO68:AP68" si="658">ROUND(SUM(AO64:AO67),0)</f>
        <v>0</v>
      </c>
      <c r="AP68" s="193">
        <f t="shared" si="658"/>
        <v>0</v>
      </c>
      <c r="AQ68" s="194">
        <f t="shared" ref="AQ68" si="659">ROUND(SUM(AQ64:AQ67),0)</f>
        <v>0</v>
      </c>
      <c r="AR68" s="191"/>
      <c r="AS68" s="192"/>
      <c r="AT68" s="193">
        <f t="shared" ref="AT68:AU68" si="660">ROUND(SUM(AT64:AT67),0)</f>
        <v>0</v>
      </c>
      <c r="AU68" s="193">
        <f t="shared" si="660"/>
        <v>0</v>
      </c>
      <c r="AV68" s="194">
        <f t="shared" ref="AV68" si="661">ROUND(SUM(AV64:AV67),0)</f>
        <v>0</v>
      </c>
      <c r="AW68" s="191"/>
      <c r="AX68" s="192"/>
      <c r="AY68" s="193">
        <f t="shared" ref="AY68:AZ68" si="662">ROUND(SUM(AY64:AY67),0)</f>
        <v>0</v>
      </c>
      <c r="AZ68" s="193">
        <f t="shared" si="662"/>
        <v>0</v>
      </c>
      <c r="BA68" s="194">
        <f t="shared" ref="BA68" si="663">ROUND(SUM(BA64:BA67),0)</f>
        <v>0</v>
      </c>
      <c r="BB68" s="191"/>
      <c r="BC68" s="192"/>
      <c r="BD68" s="193">
        <f t="shared" ref="BD68:BE68" si="664">ROUND(SUM(BD64:BD67),0)</f>
        <v>0</v>
      </c>
      <c r="BE68" s="193">
        <f t="shared" si="664"/>
        <v>0</v>
      </c>
      <c r="BF68" s="194">
        <f t="shared" ref="BF68" si="665">ROUND(SUM(BF64:BF67),0)</f>
        <v>0</v>
      </c>
      <c r="BG68" s="191"/>
      <c r="BH68" s="192"/>
      <c r="BI68" s="193">
        <f t="shared" ref="BI68:BJ68" si="666">ROUND(SUM(BI64:BI67),0)</f>
        <v>0</v>
      </c>
      <c r="BJ68" s="193">
        <f t="shared" si="666"/>
        <v>0</v>
      </c>
      <c r="BK68" s="194">
        <f t="shared" ref="BK68" si="667">ROUND(SUM(BK64:BK67),0)</f>
        <v>0</v>
      </c>
      <c r="BL68" s="195">
        <f t="shared" ref="BL68" si="668">ROUND(SUM(BL64:BL67),0)</f>
        <v>0</v>
      </c>
      <c r="BM68" s="193">
        <f t="shared" ref="BM68" si="669">ROUND(SUM(BM64:BM67),0)</f>
        <v>0</v>
      </c>
      <c r="BN68" s="194">
        <f t="shared" ref="BN68" si="670">ROUND(SUM(BN64:BN67),0)</f>
        <v>0</v>
      </c>
    </row>
    <row r="69" spans="2:66" s="188" customFormat="1" ht="13.5">
      <c r="B69" s="202" t="str">
        <f>'ListăCh.El.'!B19</f>
        <v>4.3 Cheltuieli cu achiziția de materii prime și materiale, inclusiv materiale consumabile</v>
      </c>
      <c r="C69" s="203"/>
      <c r="D69" s="204"/>
      <c r="E69" s="205"/>
      <c r="F69" s="205"/>
      <c r="G69" s="205"/>
      <c r="H69" s="206"/>
      <c r="I69" s="198"/>
      <c r="J69" s="199"/>
      <c r="K69" s="199"/>
      <c r="L69" s="199"/>
      <c r="M69" s="200"/>
      <c r="N69" s="198"/>
      <c r="O69" s="199"/>
      <c r="P69" s="199"/>
      <c r="Q69" s="199"/>
      <c r="R69" s="200"/>
      <c r="S69" s="198"/>
      <c r="T69" s="199"/>
      <c r="U69" s="199"/>
      <c r="V69" s="199"/>
      <c r="W69" s="200"/>
      <c r="X69" s="198"/>
      <c r="Y69" s="199"/>
      <c r="Z69" s="199"/>
      <c r="AA69" s="199"/>
      <c r="AB69" s="200"/>
      <c r="AC69" s="198"/>
      <c r="AD69" s="199"/>
      <c r="AE69" s="199"/>
      <c r="AF69" s="199"/>
      <c r="AG69" s="200"/>
      <c r="AH69" s="198"/>
      <c r="AI69" s="199"/>
      <c r="AJ69" s="199"/>
      <c r="AK69" s="199"/>
      <c r="AL69" s="200"/>
      <c r="AM69" s="198"/>
      <c r="AN69" s="199"/>
      <c r="AO69" s="199"/>
      <c r="AP69" s="199"/>
      <c r="AQ69" s="200"/>
      <c r="AR69" s="198"/>
      <c r="AS69" s="199"/>
      <c r="AT69" s="199"/>
      <c r="AU69" s="199"/>
      <c r="AV69" s="200"/>
      <c r="AW69" s="198"/>
      <c r="AX69" s="199"/>
      <c r="AY69" s="199"/>
      <c r="AZ69" s="199"/>
      <c r="BA69" s="200"/>
      <c r="BB69" s="198"/>
      <c r="BC69" s="199"/>
      <c r="BD69" s="199"/>
      <c r="BE69" s="199"/>
      <c r="BF69" s="200"/>
      <c r="BG69" s="198"/>
      <c r="BH69" s="199"/>
      <c r="BI69" s="199"/>
      <c r="BJ69" s="199"/>
      <c r="BK69" s="200"/>
      <c r="BL69" s="218"/>
      <c r="BM69" s="205"/>
      <c r="BN69" s="206"/>
    </row>
    <row r="70" spans="2:66" s="188" customFormat="1" ht="27">
      <c r="B70" s="207" t="s">
        <v>109</v>
      </c>
      <c r="C70" s="408"/>
      <c r="D70" s="181"/>
      <c r="E70" s="182"/>
      <c r="F70" s="183">
        <f>D70*E70</f>
        <v>0</v>
      </c>
      <c r="G70" s="183">
        <f>ROUND(F70*19%,2)</f>
        <v>0</v>
      </c>
      <c r="H70" s="184">
        <f t="shared" ref="H70:H73" si="671">ROUND(F70+G70,2)</f>
        <v>0</v>
      </c>
      <c r="I70" s="185"/>
      <c r="J70" s="182"/>
      <c r="K70" s="183">
        <f>I70*J70</f>
        <v>0</v>
      </c>
      <c r="L70" s="183">
        <f>G70</f>
        <v>0</v>
      </c>
      <c r="M70" s="184">
        <f t="shared" ref="M70:M73" si="672">ROUND(K70+L70,2)</f>
        <v>0</v>
      </c>
      <c r="N70" s="185"/>
      <c r="O70" s="182"/>
      <c r="P70" s="183">
        <f>N70*O70</f>
        <v>0</v>
      </c>
      <c r="Q70" s="183">
        <f>L70</f>
        <v>0</v>
      </c>
      <c r="R70" s="184">
        <f t="shared" ref="R70:R73" si="673">ROUND(P70+Q70,2)</f>
        <v>0</v>
      </c>
      <c r="S70" s="185"/>
      <c r="T70" s="182"/>
      <c r="U70" s="183">
        <f>S70*T70</f>
        <v>0</v>
      </c>
      <c r="V70" s="183">
        <f>Q70</f>
        <v>0</v>
      </c>
      <c r="W70" s="184">
        <f t="shared" ref="W70:W73" si="674">ROUND(U70+V70,2)</f>
        <v>0</v>
      </c>
      <c r="X70" s="185"/>
      <c r="Y70" s="182"/>
      <c r="Z70" s="183">
        <f>X70*Y70</f>
        <v>0</v>
      </c>
      <c r="AA70" s="183">
        <f>V70</f>
        <v>0</v>
      </c>
      <c r="AB70" s="184">
        <f t="shared" ref="AB70:AB73" si="675">ROUND(Z70+AA70,2)</f>
        <v>0</v>
      </c>
      <c r="AC70" s="185"/>
      <c r="AD70" s="182"/>
      <c r="AE70" s="183">
        <f>AC70*AD70</f>
        <v>0</v>
      </c>
      <c r="AF70" s="183">
        <f>AA70</f>
        <v>0</v>
      </c>
      <c r="AG70" s="184">
        <f t="shared" ref="AG70:AG73" si="676">ROUND(AE70+AF70,2)</f>
        <v>0</v>
      </c>
      <c r="AH70" s="185"/>
      <c r="AI70" s="182"/>
      <c r="AJ70" s="183">
        <f>AH70*AI70</f>
        <v>0</v>
      </c>
      <c r="AK70" s="183">
        <f>AF70</f>
        <v>0</v>
      </c>
      <c r="AL70" s="184">
        <f t="shared" ref="AL70:AL73" si="677">ROUND(AJ70+AK70,2)</f>
        <v>0</v>
      </c>
      <c r="AM70" s="185"/>
      <c r="AN70" s="182"/>
      <c r="AO70" s="183">
        <f>AM70*AN70</f>
        <v>0</v>
      </c>
      <c r="AP70" s="183">
        <f>AK70</f>
        <v>0</v>
      </c>
      <c r="AQ70" s="184">
        <f t="shared" ref="AQ70:AQ73" si="678">ROUND(AO70+AP70,2)</f>
        <v>0</v>
      </c>
      <c r="AR70" s="185"/>
      <c r="AS70" s="182"/>
      <c r="AT70" s="183">
        <f>AR70*AS70</f>
        <v>0</v>
      </c>
      <c r="AU70" s="183">
        <f>AP70</f>
        <v>0</v>
      </c>
      <c r="AV70" s="184">
        <f t="shared" ref="AV70:AV73" si="679">ROUND(AT70+AU70,2)</f>
        <v>0</v>
      </c>
      <c r="AW70" s="185"/>
      <c r="AX70" s="182"/>
      <c r="AY70" s="183">
        <f>AW70*AX70</f>
        <v>0</v>
      </c>
      <c r="AZ70" s="183">
        <f>AU70</f>
        <v>0</v>
      </c>
      <c r="BA70" s="184">
        <f t="shared" ref="BA70:BA73" si="680">ROUND(AY70+AZ70,2)</f>
        <v>0</v>
      </c>
      <c r="BB70" s="185"/>
      <c r="BC70" s="182"/>
      <c r="BD70" s="183">
        <f>BB70*BC70</f>
        <v>0</v>
      </c>
      <c r="BE70" s="183">
        <f>AZ70</f>
        <v>0</v>
      </c>
      <c r="BF70" s="184">
        <f t="shared" ref="BF70:BF73" si="681">ROUND(BD70+BE70,2)</f>
        <v>0</v>
      </c>
      <c r="BG70" s="185"/>
      <c r="BH70" s="182"/>
      <c r="BI70" s="183">
        <f>BG70*BH70</f>
        <v>0</v>
      </c>
      <c r="BJ70" s="183">
        <f>BE70</f>
        <v>0</v>
      </c>
      <c r="BK70" s="184">
        <f t="shared" ref="BK70:BK73" si="682">ROUND(BI70+BJ70,2)</f>
        <v>0</v>
      </c>
      <c r="BL70" s="186">
        <f t="shared" ref="BL70:BL73" si="683">ROUND(SUM(F70,K70,P70,U70,Z70,AE70,AJ70,AO70,AT70,AY70,BD70,BI70),2)</f>
        <v>0</v>
      </c>
      <c r="BM70" s="187">
        <f t="shared" ref="BM70:BM73" si="684">ROUND(SUM(G70,L70,Q70,V70,AA70,AF70,AK70,AP70,AU70,AZ70,BE70,BJ70),2)</f>
        <v>0</v>
      </c>
      <c r="BN70" s="184">
        <f t="shared" ref="BN70:BN73" si="685">ROUND(BL70+BM70,2)</f>
        <v>0</v>
      </c>
    </row>
    <row r="71" spans="2:66" s="188" customFormat="1" ht="27">
      <c r="B71" s="207" t="s">
        <v>110</v>
      </c>
      <c r="C71" s="408"/>
      <c r="D71" s="181"/>
      <c r="E71" s="182"/>
      <c r="F71" s="183">
        <f t="shared" ref="F71:F73" si="686">D71*E71</f>
        <v>0</v>
      </c>
      <c r="G71" s="183">
        <f t="shared" ref="G71:G73" si="687">ROUND(F71*19%,2)</f>
        <v>0</v>
      </c>
      <c r="H71" s="184">
        <f t="shared" si="671"/>
        <v>0</v>
      </c>
      <c r="I71" s="185"/>
      <c r="J71" s="182"/>
      <c r="K71" s="183">
        <f t="shared" ref="K71:K73" si="688">I71*J71</f>
        <v>0</v>
      </c>
      <c r="L71" s="183">
        <f t="shared" ref="L71:L73" si="689">G71</f>
        <v>0</v>
      </c>
      <c r="M71" s="184">
        <f t="shared" si="672"/>
        <v>0</v>
      </c>
      <c r="N71" s="185"/>
      <c r="O71" s="182"/>
      <c r="P71" s="183">
        <f t="shared" ref="P71:P73" si="690">N71*O71</f>
        <v>0</v>
      </c>
      <c r="Q71" s="183">
        <f t="shared" ref="Q71:Q73" si="691">L71</f>
        <v>0</v>
      </c>
      <c r="R71" s="184">
        <f t="shared" si="673"/>
        <v>0</v>
      </c>
      <c r="S71" s="185"/>
      <c r="T71" s="182"/>
      <c r="U71" s="183">
        <f t="shared" ref="U71:U73" si="692">S71*T71</f>
        <v>0</v>
      </c>
      <c r="V71" s="183">
        <f t="shared" ref="V71:V73" si="693">Q71</f>
        <v>0</v>
      </c>
      <c r="W71" s="184">
        <f t="shared" si="674"/>
        <v>0</v>
      </c>
      <c r="X71" s="185"/>
      <c r="Y71" s="182"/>
      <c r="Z71" s="183">
        <f t="shared" ref="Z71:Z73" si="694">X71*Y71</f>
        <v>0</v>
      </c>
      <c r="AA71" s="183">
        <f t="shared" ref="AA71:AA73" si="695">V71</f>
        <v>0</v>
      </c>
      <c r="AB71" s="184">
        <f t="shared" si="675"/>
        <v>0</v>
      </c>
      <c r="AC71" s="185"/>
      <c r="AD71" s="182"/>
      <c r="AE71" s="183">
        <f t="shared" ref="AE71:AE73" si="696">AC71*AD71</f>
        <v>0</v>
      </c>
      <c r="AF71" s="183">
        <f t="shared" ref="AF71:AF73" si="697">AA71</f>
        <v>0</v>
      </c>
      <c r="AG71" s="184">
        <f t="shared" si="676"/>
        <v>0</v>
      </c>
      <c r="AH71" s="185"/>
      <c r="AI71" s="182"/>
      <c r="AJ71" s="183">
        <f t="shared" ref="AJ71:AJ73" si="698">AH71*AI71</f>
        <v>0</v>
      </c>
      <c r="AK71" s="183">
        <f t="shared" ref="AK71:AK73" si="699">AF71</f>
        <v>0</v>
      </c>
      <c r="AL71" s="184">
        <f t="shared" si="677"/>
        <v>0</v>
      </c>
      <c r="AM71" s="185"/>
      <c r="AN71" s="182"/>
      <c r="AO71" s="183">
        <f t="shared" ref="AO71:AO73" si="700">AM71*AN71</f>
        <v>0</v>
      </c>
      <c r="AP71" s="183">
        <f t="shared" ref="AP71:AP73" si="701">AK71</f>
        <v>0</v>
      </c>
      <c r="AQ71" s="184">
        <f t="shared" si="678"/>
        <v>0</v>
      </c>
      <c r="AR71" s="185"/>
      <c r="AS71" s="182"/>
      <c r="AT71" s="183">
        <f t="shared" ref="AT71:AT73" si="702">AR71*AS71</f>
        <v>0</v>
      </c>
      <c r="AU71" s="183">
        <f t="shared" ref="AU71:AU73" si="703">AP71</f>
        <v>0</v>
      </c>
      <c r="AV71" s="184">
        <f t="shared" si="679"/>
        <v>0</v>
      </c>
      <c r="AW71" s="185"/>
      <c r="AX71" s="182"/>
      <c r="AY71" s="183">
        <f t="shared" ref="AY71:AY73" si="704">AW71*AX71</f>
        <v>0</v>
      </c>
      <c r="AZ71" s="183">
        <f t="shared" ref="AZ71:AZ73" si="705">AU71</f>
        <v>0</v>
      </c>
      <c r="BA71" s="184">
        <f t="shared" si="680"/>
        <v>0</v>
      </c>
      <c r="BB71" s="185"/>
      <c r="BC71" s="182"/>
      <c r="BD71" s="183">
        <f t="shared" ref="BD71:BD73" si="706">BB71*BC71</f>
        <v>0</v>
      </c>
      <c r="BE71" s="183">
        <f t="shared" ref="BE71:BE73" si="707">AZ71</f>
        <v>0</v>
      </c>
      <c r="BF71" s="184">
        <f t="shared" si="681"/>
        <v>0</v>
      </c>
      <c r="BG71" s="185"/>
      <c r="BH71" s="182"/>
      <c r="BI71" s="183">
        <f t="shared" ref="BI71:BI73" si="708">BG71*BH71</f>
        <v>0</v>
      </c>
      <c r="BJ71" s="183">
        <f t="shared" ref="BJ71:BJ73" si="709">BE71</f>
        <v>0</v>
      </c>
      <c r="BK71" s="184">
        <f t="shared" si="682"/>
        <v>0</v>
      </c>
      <c r="BL71" s="186">
        <f t="shared" si="683"/>
        <v>0</v>
      </c>
      <c r="BM71" s="187">
        <f t="shared" si="684"/>
        <v>0</v>
      </c>
      <c r="BN71" s="184">
        <f t="shared" si="685"/>
        <v>0</v>
      </c>
    </row>
    <row r="72" spans="2:66" s="188" customFormat="1" ht="13.5">
      <c r="B72" s="207" t="s">
        <v>89</v>
      </c>
      <c r="C72" s="408"/>
      <c r="D72" s="181"/>
      <c r="E72" s="182"/>
      <c r="F72" s="183">
        <f t="shared" si="686"/>
        <v>0</v>
      </c>
      <c r="G72" s="183">
        <f t="shared" si="687"/>
        <v>0</v>
      </c>
      <c r="H72" s="184">
        <f t="shared" si="671"/>
        <v>0</v>
      </c>
      <c r="I72" s="185"/>
      <c r="J72" s="182"/>
      <c r="K72" s="183">
        <f t="shared" si="688"/>
        <v>0</v>
      </c>
      <c r="L72" s="183">
        <f t="shared" si="689"/>
        <v>0</v>
      </c>
      <c r="M72" s="184">
        <f t="shared" si="672"/>
        <v>0</v>
      </c>
      <c r="N72" s="185"/>
      <c r="O72" s="182"/>
      <c r="P72" s="183">
        <f t="shared" si="690"/>
        <v>0</v>
      </c>
      <c r="Q72" s="183">
        <f t="shared" si="691"/>
        <v>0</v>
      </c>
      <c r="R72" s="184">
        <f t="shared" si="673"/>
        <v>0</v>
      </c>
      <c r="S72" s="185"/>
      <c r="T72" s="182"/>
      <c r="U72" s="183">
        <f t="shared" si="692"/>
        <v>0</v>
      </c>
      <c r="V72" s="183">
        <f t="shared" si="693"/>
        <v>0</v>
      </c>
      <c r="W72" s="184">
        <f t="shared" si="674"/>
        <v>0</v>
      </c>
      <c r="X72" s="185"/>
      <c r="Y72" s="182"/>
      <c r="Z72" s="183">
        <f t="shared" si="694"/>
        <v>0</v>
      </c>
      <c r="AA72" s="183">
        <f t="shared" si="695"/>
        <v>0</v>
      </c>
      <c r="AB72" s="184">
        <f t="shared" si="675"/>
        <v>0</v>
      </c>
      <c r="AC72" s="185"/>
      <c r="AD72" s="182"/>
      <c r="AE72" s="183">
        <f t="shared" si="696"/>
        <v>0</v>
      </c>
      <c r="AF72" s="183">
        <f t="shared" si="697"/>
        <v>0</v>
      </c>
      <c r="AG72" s="184">
        <f t="shared" si="676"/>
        <v>0</v>
      </c>
      <c r="AH72" s="185"/>
      <c r="AI72" s="182"/>
      <c r="AJ72" s="183">
        <f t="shared" si="698"/>
        <v>0</v>
      </c>
      <c r="AK72" s="183">
        <f t="shared" si="699"/>
        <v>0</v>
      </c>
      <c r="AL72" s="184">
        <f t="shared" si="677"/>
        <v>0</v>
      </c>
      <c r="AM72" s="185"/>
      <c r="AN72" s="182"/>
      <c r="AO72" s="183">
        <f t="shared" si="700"/>
        <v>0</v>
      </c>
      <c r="AP72" s="183">
        <f t="shared" si="701"/>
        <v>0</v>
      </c>
      <c r="AQ72" s="184">
        <f t="shared" si="678"/>
        <v>0</v>
      </c>
      <c r="AR72" s="185"/>
      <c r="AS72" s="182"/>
      <c r="AT72" s="183">
        <f t="shared" si="702"/>
        <v>0</v>
      </c>
      <c r="AU72" s="183">
        <f t="shared" si="703"/>
        <v>0</v>
      </c>
      <c r="AV72" s="184">
        <f t="shared" si="679"/>
        <v>0</v>
      </c>
      <c r="AW72" s="185"/>
      <c r="AX72" s="182"/>
      <c r="AY72" s="183">
        <f t="shared" si="704"/>
        <v>0</v>
      </c>
      <c r="AZ72" s="183">
        <f t="shared" si="705"/>
        <v>0</v>
      </c>
      <c r="BA72" s="184">
        <f t="shared" si="680"/>
        <v>0</v>
      </c>
      <c r="BB72" s="185"/>
      <c r="BC72" s="182"/>
      <c r="BD72" s="183">
        <f t="shared" si="706"/>
        <v>0</v>
      </c>
      <c r="BE72" s="183">
        <f t="shared" si="707"/>
        <v>0</v>
      </c>
      <c r="BF72" s="184">
        <f t="shared" si="681"/>
        <v>0</v>
      </c>
      <c r="BG72" s="185"/>
      <c r="BH72" s="182"/>
      <c r="BI72" s="183">
        <f t="shared" si="708"/>
        <v>0</v>
      </c>
      <c r="BJ72" s="183">
        <f t="shared" si="709"/>
        <v>0</v>
      </c>
      <c r="BK72" s="184">
        <f t="shared" si="682"/>
        <v>0</v>
      </c>
      <c r="BL72" s="186">
        <f t="shared" si="683"/>
        <v>0</v>
      </c>
      <c r="BM72" s="187">
        <f t="shared" si="684"/>
        <v>0</v>
      </c>
      <c r="BN72" s="184">
        <f t="shared" si="685"/>
        <v>0</v>
      </c>
    </row>
    <row r="73" spans="2:66" s="188" customFormat="1" ht="13.5">
      <c r="B73" s="179" t="s">
        <v>89</v>
      </c>
      <c r="C73" s="408"/>
      <c r="D73" s="181"/>
      <c r="E73" s="182"/>
      <c r="F73" s="183">
        <f t="shared" si="686"/>
        <v>0</v>
      </c>
      <c r="G73" s="183">
        <f t="shared" si="687"/>
        <v>0</v>
      </c>
      <c r="H73" s="184">
        <f t="shared" si="671"/>
        <v>0</v>
      </c>
      <c r="I73" s="185"/>
      <c r="J73" s="182"/>
      <c r="K73" s="183">
        <f t="shared" si="688"/>
        <v>0</v>
      </c>
      <c r="L73" s="183">
        <f t="shared" si="689"/>
        <v>0</v>
      </c>
      <c r="M73" s="184">
        <f t="shared" si="672"/>
        <v>0</v>
      </c>
      <c r="N73" s="185"/>
      <c r="O73" s="182"/>
      <c r="P73" s="183">
        <f t="shared" si="690"/>
        <v>0</v>
      </c>
      <c r="Q73" s="183">
        <f t="shared" si="691"/>
        <v>0</v>
      </c>
      <c r="R73" s="184">
        <f t="shared" si="673"/>
        <v>0</v>
      </c>
      <c r="S73" s="185"/>
      <c r="T73" s="182"/>
      <c r="U73" s="183">
        <f t="shared" si="692"/>
        <v>0</v>
      </c>
      <c r="V73" s="183">
        <f t="shared" si="693"/>
        <v>0</v>
      </c>
      <c r="W73" s="184">
        <f t="shared" si="674"/>
        <v>0</v>
      </c>
      <c r="X73" s="185"/>
      <c r="Y73" s="182"/>
      <c r="Z73" s="183">
        <f t="shared" si="694"/>
        <v>0</v>
      </c>
      <c r="AA73" s="183">
        <f t="shared" si="695"/>
        <v>0</v>
      </c>
      <c r="AB73" s="184">
        <f t="shared" si="675"/>
        <v>0</v>
      </c>
      <c r="AC73" s="185"/>
      <c r="AD73" s="182"/>
      <c r="AE73" s="183">
        <f t="shared" si="696"/>
        <v>0</v>
      </c>
      <c r="AF73" s="183">
        <f t="shared" si="697"/>
        <v>0</v>
      </c>
      <c r="AG73" s="184">
        <f t="shared" si="676"/>
        <v>0</v>
      </c>
      <c r="AH73" s="185"/>
      <c r="AI73" s="182"/>
      <c r="AJ73" s="183">
        <f t="shared" si="698"/>
        <v>0</v>
      </c>
      <c r="AK73" s="183">
        <f t="shared" si="699"/>
        <v>0</v>
      </c>
      <c r="AL73" s="184">
        <f t="shared" si="677"/>
        <v>0</v>
      </c>
      <c r="AM73" s="185"/>
      <c r="AN73" s="182"/>
      <c r="AO73" s="183">
        <f t="shared" si="700"/>
        <v>0</v>
      </c>
      <c r="AP73" s="183">
        <f t="shared" si="701"/>
        <v>0</v>
      </c>
      <c r="AQ73" s="184">
        <f t="shared" si="678"/>
        <v>0</v>
      </c>
      <c r="AR73" s="185"/>
      <c r="AS73" s="182"/>
      <c r="AT73" s="183">
        <f t="shared" si="702"/>
        <v>0</v>
      </c>
      <c r="AU73" s="183">
        <f t="shared" si="703"/>
        <v>0</v>
      </c>
      <c r="AV73" s="184">
        <f t="shared" si="679"/>
        <v>0</v>
      </c>
      <c r="AW73" s="185"/>
      <c r="AX73" s="182"/>
      <c r="AY73" s="183">
        <f t="shared" si="704"/>
        <v>0</v>
      </c>
      <c r="AZ73" s="183">
        <f t="shared" si="705"/>
        <v>0</v>
      </c>
      <c r="BA73" s="184">
        <f t="shared" si="680"/>
        <v>0</v>
      </c>
      <c r="BB73" s="185"/>
      <c r="BC73" s="182"/>
      <c r="BD73" s="183">
        <f t="shared" si="706"/>
        <v>0</v>
      </c>
      <c r="BE73" s="183">
        <f t="shared" si="707"/>
        <v>0</v>
      </c>
      <c r="BF73" s="184">
        <f t="shared" si="681"/>
        <v>0</v>
      </c>
      <c r="BG73" s="185"/>
      <c r="BH73" s="182"/>
      <c r="BI73" s="183">
        <f t="shared" si="708"/>
        <v>0</v>
      </c>
      <c r="BJ73" s="183">
        <f t="shared" si="709"/>
        <v>0</v>
      </c>
      <c r="BK73" s="184">
        <f t="shared" si="682"/>
        <v>0</v>
      </c>
      <c r="BL73" s="186">
        <f t="shared" si="683"/>
        <v>0</v>
      </c>
      <c r="BM73" s="187">
        <f t="shared" si="684"/>
        <v>0</v>
      </c>
      <c r="BN73" s="184">
        <f t="shared" si="685"/>
        <v>0</v>
      </c>
    </row>
    <row r="74" spans="2:66" s="188" customFormat="1" ht="14.25" thickBot="1">
      <c r="B74" s="189" t="s">
        <v>111</v>
      </c>
      <c r="C74" s="190"/>
      <c r="D74" s="191"/>
      <c r="E74" s="192"/>
      <c r="F74" s="193">
        <f>ROUND(SUM(F70:F73),0)</f>
        <v>0</v>
      </c>
      <c r="G74" s="193">
        <f t="shared" ref="G74" si="710">ROUND(SUM(G70:G73),0)</f>
        <v>0</v>
      </c>
      <c r="H74" s="194">
        <f t="shared" ref="H74" si="711">ROUND(SUM(H70:H73),0)</f>
        <v>0</v>
      </c>
      <c r="I74" s="191"/>
      <c r="J74" s="192"/>
      <c r="K74" s="193">
        <f t="shared" ref="K74" si="712">ROUND(SUM(K70:K73),0)</f>
        <v>0</v>
      </c>
      <c r="L74" s="193">
        <f t="shared" ref="L74" si="713">ROUND(SUM(L70:L73),0)</f>
        <v>0</v>
      </c>
      <c r="M74" s="194">
        <f t="shared" ref="M74" si="714">ROUND(SUM(M70:M73),0)</f>
        <v>0</v>
      </c>
      <c r="N74" s="191"/>
      <c r="O74" s="192"/>
      <c r="P74" s="193">
        <f t="shared" ref="P74:Q74" si="715">ROUND(SUM(P70:P73),0)</f>
        <v>0</v>
      </c>
      <c r="Q74" s="193">
        <f t="shared" si="715"/>
        <v>0</v>
      </c>
      <c r="R74" s="194">
        <f t="shared" ref="R74" si="716">ROUND(SUM(R70:R73),0)</f>
        <v>0</v>
      </c>
      <c r="S74" s="191"/>
      <c r="T74" s="192"/>
      <c r="U74" s="193">
        <f t="shared" ref="U74:V74" si="717">ROUND(SUM(U70:U73),0)</f>
        <v>0</v>
      </c>
      <c r="V74" s="193">
        <f t="shared" si="717"/>
        <v>0</v>
      </c>
      <c r="W74" s="194">
        <f t="shared" ref="W74" si="718">ROUND(SUM(W70:W73),0)</f>
        <v>0</v>
      </c>
      <c r="X74" s="191"/>
      <c r="Y74" s="192"/>
      <c r="Z74" s="193">
        <f t="shared" ref="Z74:AA74" si="719">ROUND(SUM(Z70:Z73),0)</f>
        <v>0</v>
      </c>
      <c r="AA74" s="193">
        <f t="shared" si="719"/>
        <v>0</v>
      </c>
      <c r="AB74" s="194">
        <f t="shared" ref="AB74" si="720">ROUND(SUM(AB70:AB73),0)</f>
        <v>0</v>
      </c>
      <c r="AC74" s="191"/>
      <c r="AD74" s="192"/>
      <c r="AE74" s="193">
        <f t="shared" ref="AE74:AF74" si="721">ROUND(SUM(AE70:AE73),0)</f>
        <v>0</v>
      </c>
      <c r="AF74" s="193">
        <f t="shared" si="721"/>
        <v>0</v>
      </c>
      <c r="AG74" s="194">
        <f t="shared" ref="AG74" si="722">ROUND(SUM(AG70:AG73),0)</f>
        <v>0</v>
      </c>
      <c r="AH74" s="191"/>
      <c r="AI74" s="192"/>
      <c r="AJ74" s="193">
        <f t="shared" ref="AJ74:AK74" si="723">ROUND(SUM(AJ70:AJ73),0)</f>
        <v>0</v>
      </c>
      <c r="AK74" s="193">
        <f t="shared" si="723"/>
        <v>0</v>
      </c>
      <c r="AL74" s="194">
        <f t="shared" ref="AL74" si="724">ROUND(SUM(AL70:AL73),0)</f>
        <v>0</v>
      </c>
      <c r="AM74" s="191"/>
      <c r="AN74" s="192"/>
      <c r="AO74" s="193">
        <f t="shared" ref="AO74:AP74" si="725">ROUND(SUM(AO70:AO73),0)</f>
        <v>0</v>
      </c>
      <c r="AP74" s="193">
        <f t="shared" si="725"/>
        <v>0</v>
      </c>
      <c r="AQ74" s="194">
        <f t="shared" ref="AQ74" si="726">ROUND(SUM(AQ70:AQ73),0)</f>
        <v>0</v>
      </c>
      <c r="AR74" s="191"/>
      <c r="AS74" s="192"/>
      <c r="AT74" s="193">
        <f t="shared" ref="AT74:AU74" si="727">ROUND(SUM(AT70:AT73),0)</f>
        <v>0</v>
      </c>
      <c r="AU74" s="193">
        <f t="shared" si="727"/>
        <v>0</v>
      </c>
      <c r="AV74" s="194">
        <f t="shared" ref="AV74" si="728">ROUND(SUM(AV70:AV73),0)</f>
        <v>0</v>
      </c>
      <c r="AW74" s="191"/>
      <c r="AX74" s="192"/>
      <c r="AY74" s="193">
        <f t="shared" ref="AY74:AZ74" si="729">ROUND(SUM(AY70:AY73),0)</f>
        <v>0</v>
      </c>
      <c r="AZ74" s="193">
        <f t="shared" si="729"/>
        <v>0</v>
      </c>
      <c r="BA74" s="194">
        <f t="shared" ref="BA74" si="730">ROUND(SUM(BA70:BA73),0)</f>
        <v>0</v>
      </c>
      <c r="BB74" s="191"/>
      <c r="BC74" s="192"/>
      <c r="BD74" s="193">
        <f t="shared" ref="BD74:BE74" si="731">ROUND(SUM(BD70:BD73),0)</f>
        <v>0</v>
      </c>
      <c r="BE74" s="193">
        <f t="shared" si="731"/>
        <v>0</v>
      </c>
      <c r="BF74" s="194">
        <f t="shared" ref="BF74" si="732">ROUND(SUM(BF70:BF73),0)</f>
        <v>0</v>
      </c>
      <c r="BG74" s="191"/>
      <c r="BH74" s="192"/>
      <c r="BI74" s="193">
        <f t="shared" ref="BI74:BJ74" si="733">ROUND(SUM(BI70:BI73),0)</f>
        <v>0</v>
      </c>
      <c r="BJ74" s="193">
        <f t="shared" si="733"/>
        <v>0</v>
      </c>
      <c r="BK74" s="194">
        <f t="shared" ref="BK74" si="734">ROUND(SUM(BK70:BK73),0)</f>
        <v>0</v>
      </c>
      <c r="BL74" s="195">
        <f t="shared" ref="BL74" si="735">ROUND(SUM(BL70:BL73),0)</f>
        <v>0</v>
      </c>
      <c r="BM74" s="193">
        <f t="shared" ref="BM74" si="736">ROUND(SUM(BM70:BM73),0)</f>
        <v>0</v>
      </c>
      <c r="BN74" s="194">
        <f t="shared" ref="BN74" si="737">ROUND(SUM(BN70:BN73),0)</f>
        <v>0</v>
      </c>
    </row>
    <row r="75" spans="2:66" s="188" customFormat="1" ht="13.5">
      <c r="B75" s="202" t="str">
        <f>'ListăCh.El.'!B20</f>
        <v>4.4 Alte cheltuieli pentru investiții necesare funcționării întreprinderilor</v>
      </c>
      <c r="C75" s="203"/>
      <c r="D75" s="204"/>
      <c r="E75" s="205"/>
      <c r="F75" s="205"/>
      <c r="G75" s="205"/>
      <c r="H75" s="206"/>
      <c r="I75" s="198"/>
      <c r="J75" s="199"/>
      <c r="K75" s="199"/>
      <c r="L75" s="199"/>
      <c r="M75" s="200"/>
      <c r="N75" s="198"/>
      <c r="O75" s="199"/>
      <c r="P75" s="199"/>
      <c r="Q75" s="199"/>
      <c r="R75" s="200"/>
      <c r="S75" s="198"/>
      <c r="T75" s="199"/>
      <c r="U75" s="199"/>
      <c r="V75" s="199"/>
      <c r="W75" s="200"/>
      <c r="X75" s="198"/>
      <c r="Y75" s="199"/>
      <c r="Z75" s="199"/>
      <c r="AA75" s="199"/>
      <c r="AB75" s="200"/>
      <c r="AC75" s="198"/>
      <c r="AD75" s="199"/>
      <c r="AE75" s="199"/>
      <c r="AF75" s="199"/>
      <c r="AG75" s="200"/>
      <c r="AH75" s="198"/>
      <c r="AI75" s="199"/>
      <c r="AJ75" s="199"/>
      <c r="AK75" s="199"/>
      <c r="AL75" s="200"/>
      <c r="AM75" s="198"/>
      <c r="AN75" s="199"/>
      <c r="AO75" s="199"/>
      <c r="AP75" s="199"/>
      <c r="AQ75" s="200"/>
      <c r="AR75" s="198"/>
      <c r="AS75" s="199"/>
      <c r="AT75" s="199"/>
      <c r="AU75" s="199"/>
      <c r="AV75" s="200"/>
      <c r="AW75" s="198"/>
      <c r="AX75" s="199"/>
      <c r="AY75" s="199"/>
      <c r="AZ75" s="199"/>
      <c r="BA75" s="200"/>
      <c r="BB75" s="198"/>
      <c r="BC75" s="199"/>
      <c r="BD75" s="199"/>
      <c r="BE75" s="199"/>
      <c r="BF75" s="200"/>
      <c r="BG75" s="198"/>
      <c r="BH75" s="199"/>
      <c r="BI75" s="199"/>
      <c r="BJ75" s="199"/>
      <c r="BK75" s="200"/>
      <c r="BL75" s="218"/>
      <c r="BM75" s="205"/>
      <c r="BN75" s="206"/>
    </row>
    <row r="76" spans="2:66" s="188" customFormat="1" ht="13.5">
      <c r="B76" s="207" t="s">
        <v>112</v>
      </c>
      <c r="C76" s="408"/>
      <c r="D76" s="181"/>
      <c r="E76" s="182"/>
      <c r="F76" s="183">
        <f>D76*E76</f>
        <v>0</v>
      </c>
      <c r="G76" s="183">
        <f>ROUND(F76*19%,2)</f>
        <v>0</v>
      </c>
      <c r="H76" s="184">
        <f t="shared" ref="H76:H79" si="738">ROUND(F76+G76,2)</f>
        <v>0</v>
      </c>
      <c r="I76" s="185"/>
      <c r="J76" s="182"/>
      <c r="K76" s="183">
        <f>I76*J76</f>
        <v>0</v>
      </c>
      <c r="L76" s="183">
        <f t="shared" ref="L76:L79" si="739">G76</f>
        <v>0</v>
      </c>
      <c r="M76" s="184">
        <f t="shared" ref="M76:M79" si="740">ROUND(K76+L76,2)</f>
        <v>0</v>
      </c>
      <c r="N76" s="185"/>
      <c r="O76" s="182"/>
      <c r="P76" s="183">
        <f>N76*O76</f>
        <v>0</v>
      </c>
      <c r="Q76" s="183">
        <f t="shared" ref="Q76:Q79" si="741">L76</f>
        <v>0</v>
      </c>
      <c r="R76" s="184">
        <f t="shared" ref="R76:R79" si="742">ROUND(P76+Q76,2)</f>
        <v>0</v>
      </c>
      <c r="S76" s="185"/>
      <c r="T76" s="182"/>
      <c r="U76" s="183">
        <f>S76*T76</f>
        <v>0</v>
      </c>
      <c r="V76" s="183">
        <f t="shared" ref="V76:V79" si="743">Q76</f>
        <v>0</v>
      </c>
      <c r="W76" s="184">
        <f t="shared" ref="W76:W79" si="744">ROUND(U76+V76,2)</f>
        <v>0</v>
      </c>
      <c r="X76" s="185"/>
      <c r="Y76" s="182"/>
      <c r="Z76" s="183">
        <f>X76*Y76</f>
        <v>0</v>
      </c>
      <c r="AA76" s="183">
        <f t="shared" ref="AA76:AA79" si="745">V76</f>
        <v>0</v>
      </c>
      <c r="AB76" s="184">
        <f t="shared" ref="AB76:AB79" si="746">ROUND(Z76+AA76,2)</f>
        <v>0</v>
      </c>
      <c r="AC76" s="185"/>
      <c r="AD76" s="182"/>
      <c r="AE76" s="183">
        <f>AC76*AD76</f>
        <v>0</v>
      </c>
      <c r="AF76" s="183">
        <f t="shared" ref="AF76:AF79" si="747">AA76</f>
        <v>0</v>
      </c>
      <c r="AG76" s="184">
        <f t="shared" ref="AG76:AG79" si="748">ROUND(AE76+AF76,2)</f>
        <v>0</v>
      </c>
      <c r="AH76" s="185"/>
      <c r="AI76" s="182"/>
      <c r="AJ76" s="183">
        <f>AH76*AI76</f>
        <v>0</v>
      </c>
      <c r="AK76" s="183">
        <f t="shared" ref="AK76:AK79" si="749">AF76</f>
        <v>0</v>
      </c>
      <c r="AL76" s="184">
        <f t="shared" ref="AL76:AL79" si="750">ROUND(AJ76+AK76,2)</f>
        <v>0</v>
      </c>
      <c r="AM76" s="185"/>
      <c r="AN76" s="182"/>
      <c r="AO76" s="183">
        <f>AM76*AN76</f>
        <v>0</v>
      </c>
      <c r="AP76" s="183">
        <f t="shared" ref="AP76:AP79" si="751">AK76</f>
        <v>0</v>
      </c>
      <c r="AQ76" s="184">
        <f t="shared" ref="AQ76:AQ79" si="752">ROUND(AO76+AP76,2)</f>
        <v>0</v>
      </c>
      <c r="AR76" s="185"/>
      <c r="AS76" s="182"/>
      <c r="AT76" s="183">
        <f>AR76*AS76</f>
        <v>0</v>
      </c>
      <c r="AU76" s="183">
        <f t="shared" ref="AU76:AU79" si="753">AP76</f>
        <v>0</v>
      </c>
      <c r="AV76" s="184">
        <f t="shared" ref="AV76:AV79" si="754">ROUND(AT76+AU76,2)</f>
        <v>0</v>
      </c>
      <c r="AW76" s="185"/>
      <c r="AX76" s="182"/>
      <c r="AY76" s="183">
        <f>AW76*AX76</f>
        <v>0</v>
      </c>
      <c r="AZ76" s="183">
        <f t="shared" ref="AZ76:AZ79" si="755">AU76</f>
        <v>0</v>
      </c>
      <c r="BA76" s="184">
        <f t="shared" ref="BA76:BA79" si="756">ROUND(AY76+AZ76,2)</f>
        <v>0</v>
      </c>
      <c r="BB76" s="185"/>
      <c r="BC76" s="182"/>
      <c r="BD76" s="183">
        <f>BB76*BC76</f>
        <v>0</v>
      </c>
      <c r="BE76" s="183">
        <f t="shared" ref="BE76:BE79" si="757">AZ76</f>
        <v>0</v>
      </c>
      <c r="BF76" s="184">
        <f t="shared" ref="BF76:BF79" si="758">ROUND(BD76+BE76,2)</f>
        <v>0</v>
      </c>
      <c r="BG76" s="185"/>
      <c r="BH76" s="182"/>
      <c r="BI76" s="183">
        <f>BG76*BH76</f>
        <v>0</v>
      </c>
      <c r="BJ76" s="183">
        <f t="shared" ref="BJ76:BJ79" si="759">BE76</f>
        <v>0</v>
      </c>
      <c r="BK76" s="184">
        <f t="shared" ref="BK76:BK79" si="760">ROUND(BI76+BJ76,2)</f>
        <v>0</v>
      </c>
      <c r="BL76" s="186">
        <f t="shared" ref="BL76:BL79" si="761">ROUND(SUM(F76,K76,P76,U76,Z76,AE76,AJ76,AO76,AT76,AY76,BD76,BI76),2)</f>
        <v>0</v>
      </c>
      <c r="BM76" s="187">
        <f t="shared" ref="BM76:BM79" si="762">ROUND(SUM(G76,L76,Q76,V76,AA76,AF76,AK76,AP76,AU76,AZ76,BE76,BJ76),2)</f>
        <v>0</v>
      </c>
      <c r="BN76" s="184">
        <f t="shared" ref="BN76:BN79" si="763">ROUND(BL76+BM76,2)</f>
        <v>0</v>
      </c>
    </row>
    <row r="77" spans="2:66" s="188" customFormat="1" ht="13.5">
      <c r="B77" s="207" t="s">
        <v>89</v>
      </c>
      <c r="C77" s="408"/>
      <c r="D77" s="181"/>
      <c r="E77" s="182"/>
      <c r="F77" s="183">
        <f t="shared" ref="F77:F79" si="764">D77*E77</f>
        <v>0</v>
      </c>
      <c r="G77" s="183">
        <f t="shared" ref="G77:G79" si="765">ROUND(F77*19%,2)</f>
        <v>0</v>
      </c>
      <c r="H77" s="184">
        <f t="shared" si="738"/>
        <v>0</v>
      </c>
      <c r="I77" s="185"/>
      <c r="J77" s="182"/>
      <c r="K77" s="183">
        <f t="shared" ref="K77:K79" si="766">I77*J77</f>
        <v>0</v>
      </c>
      <c r="L77" s="183">
        <f t="shared" si="739"/>
        <v>0</v>
      </c>
      <c r="M77" s="184">
        <f t="shared" si="740"/>
        <v>0</v>
      </c>
      <c r="N77" s="185"/>
      <c r="O77" s="182"/>
      <c r="P77" s="183">
        <f t="shared" ref="P77:P79" si="767">N77*O77</f>
        <v>0</v>
      </c>
      <c r="Q77" s="183">
        <f t="shared" si="741"/>
        <v>0</v>
      </c>
      <c r="R77" s="184">
        <f t="shared" si="742"/>
        <v>0</v>
      </c>
      <c r="S77" s="185"/>
      <c r="T77" s="182"/>
      <c r="U77" s="183">
        <f t="shared" ref="U77:U79" si="768">S77*T77</f>
        <v>0</v>
      </c>
      <c r="V77" s="183">
        <f t="shared" si="743"/>
        <v>0</v>
      </c>
      <c r="W77" s="184">
        <f t="shared" si="744"/>
        <v>0</v>
      </c>
      <c r="X77" s="185"/>
      <c r="Y77" s="182"/>
      <c r="Z77" s="183">
        <f t="shared" ref="Z77:Z79" si="769">X77*Y77</f>
        <v>0</v>
      </c>
      <c r="AA77" s="183">
        <f t="shared" si="745"/>
        <v>0</v>
      </c>
      <c r="AB77" s="184">
        <f t="shared" si="746"/>
        <v>0</v>
      </c>
      <c r="AC77" s="185"/>
      <c r="AD77" s="182"/>
      <c r="AE77" s="183">
        <f t="shared" ref="AE77:AE79" si="770">AC77*AD77</f>
        <v>0</v>
      </c>
      <c r="AF77" s="183">
        <f t="shared" si="747"/>
        <v>0</v>
      </c>
      <c r="AG77" s="184">
        <f t="shared" si="748"/>
        <v>0</v>
      </c>
      <c r="AH77" s="185"/>
      <c r="AI77" s="182"/>
      <c r="AJ77" s="183">
        <f t="shared" ref="AJ77:AJ79" si="771">AH77*AI77</f>
        <v>0</v>
      </c>
      <c r="AK77" s="183">
        <f t="shared" si="749"/>
        <v>0</v>
      </c>
      <c r="AL77" s="184">
        <f t="shared" si="750"/>
        <v>0</v>
      </c>
      <c r="AM77" s="185"/>
      <c r="AN77" s="182"/>
      <c r="AO77" s="183">
        <f t="shared" ref="AO77:AO79" si="772">AM77*AN77</f>
        <v>0</v>
      </c>
      <c r="AP77" s="183">
        <f t="shared" si="751"/>
        <v>0</v>
      </c>
      <c r="AQ77" s="184">
        <f t="shared" si="752"/>
        <v>0</v>
      </c>
      <c r="AR77" s="185"/>
      <c r="AS77" s="182"/>
      <c r="AT77" s="183">
        <f t="shared" ref="AT77:AT79" si="773">AR77*AS77</f>
        <v>0</v>
      </c>
      <c r="AU77" s="183">
        <f t="shared" si="753"/>
        <v>0</v>
      </c>
      <c r="AV77" s="184">
        <f t="shared" si="754"/>
        <v>0</v>
      </c>
      <c r="AW77" s="185"/>
      <c r="AX77" s="182"/>
      <c r="AY77" s="183">
        <f t="shared" ref="AY77:AY79" si="774">AW77*AX77</f>
        <v>0</v>
      </c>
      <c r="AZ77" s="183">
        <f t="shared" si="755"/>
        <v>0</v>
      </c>
      <c r="BA77" s="184">
        <f t="shared" si="756"/>
        <v>0</v>
      </c>
      <c r="BB77" s="185"/>
      <c r="BC77" s="182"/>
      <c r="BD77" s="183">
        <f t="shared" ref="BD77:BD79" si="775">BB77*BC77</f>
        <v>0</v>
      </c>
      <c r="BE77" s="183">
        <f t="shared" si="757"/>
        <v>0</v>
      </c>
      <c r="BF77" s="184">
        <f t="shared" si="758"/>
        <v>0</v>
      </c>
      <c r="BG77" s="185"/>
      <c r="BH77" s="182"/>
      <c r="BI77" s="183">
        <f t="shared" ref="BI77:BI79" si="776">BG77*BH77</f>
        <v>0</v>
      </c>
      <c r="BJ77" s="183">
        <f t="shared" si="759"/>
        <v>0</v>
      </c>
      <c r="BK77" s="184">
        <f t="shared" si="760"/>
        <v>0</v>
      </c>
      <c r="BL77" s="186">
        <f t="shared" si="761"/>
        <v>0</v>
      </c>
      <c r="BM77" s="187">
        <f t="shared" si="762"/>
        <v>0</v>
      </c>
      <c r="BN77" s="184">
        <f t="shared" si="763"/>
        <v>0</v>
      </c>
    </row>
    <row r="78" spans="2:66" s="188" customFormat="1" ht="13.5">
      <c r="B78" s="207" t="s">
        <v>89</v>
      </c>
      <c r="C78" s="408"/>
      <c r="D78" s="181"/>
      <c r="E78" s="182"/>
      <c r="F78" s="183">
        <f t="shared" si="764"/>
        <v>0</v>
      </c>
      <c r="G78" s="183">
        <f t="shared" si="765"/>
        <v>0</v>
      </c>
      <c r="H78" s="184">
        <f t="shared" si="738"/>
        <v>0</v>
      </c>
      <c r="I78" s="185"/>
      <c r="J78" s="182"/>
      <c r="K78" s="183">
        <f t="shared" si="766"/>
        <v>0</v>
      </c>
      <c r="L78" s="183">
        <f t="shared" si="739"/>
        <v>0</v>
      </c>
      <c r="M78" s="184">
        <f t="shared" si="740"/>
        <v>0</v>
      </c>
      <c r="N78" s="185"/>
      <c r="O78" s="182"/>
      <c r="P78" s="183">
        <f t="shared" si="767"/>
        <v>0</v>
      </c>
      <c r="Q78" s="183">
        <f t="shared" si="741"/>
        <v>0</v>
      </c>
      <c r="R78" s="184">
        <f t="shared" si="742"/>
        <v>0</v>
      </c>
      <c r="S78" s="185"/>
      <c r="T78" s="182"/>
      <c r="U78" s="183">
        <f t="shared" si="768"/>
        <v>0</v>
      </c>
      <c r="V78" s="183">
        <f t="shared" si="743"/>
        <v>0</v>
      </c>
      <c r="W78" s="184">
        <f t="shared" si="744"/>
        <v>0</v>
      </c>
      <c r="X78" s="185"/>
      <c r="Y78" s="182"/>
      <c r="Z78" s="183">
        <f t="shared" si="769"/>
        <v>0</v>
      </c>
      <c r="AA78" s="183">
        <f t="shared" si="745"/>
        <v>0</v>
      </c>
      <c r="AB78" s="184">
        <f t="shared" si="746"/>
        <v>0</v>
      </c>
      <c r="AC78" s="185"/>
      <c r="AD78" s="182"/>
      <c r="AE78" s="183">
        <f t="shared" si="770"/>
        <v>0</v>
      </c>
      <c r="AF78" s="183">
        <f t="shared" si="747"/>
        <v>0</v>
      </c>
      <c r="AG78" s="184">
        <f t="shared" si="748"/>
        <v>0</v>
      </c>
      <c r="AH78" s="185"/>
      <c r="AI78" s="182"/>
      <c r="AJ78" s="183">
        <f t="shared" si="771"/>
        <v>0</v>
      </c>
      <c r="AK78" s="183">
        <f t="shared" si="749"/>
        <v>0</v>
      </c>
      <c r="AL78" s="184">
        <f t="shared" si="750"/>
        <v>0</v>
      </c>
      <c r="AM78" s="185"/>
      <c r="AN78" s="182"/>
      <c r="AO78" s="183">
        <f t="shared" si="772"/>
        <v>0</v>
      </c>
      <c r="AP78" s="183">
        <f t="shared" si="751"/>
        <v>0</v>
      </c>
      <c r="AQ78" s="184">
        <f t="shared" si="752"/>
        <v>0</v>
      </c>
      <c r="AR78" s="185"/>
      <c r="AS78" s="182"/>
      <c r="AT78" s="183">
        <f t="shared" si="773"/>
        <v>0</v>
      </c>
      <c r="AU78" s="183">
        <f t="shared" si="753"/>
        <v>0</v>
      </c>
      <c r="AV78" s="184">
        <f t="shared" si="754"/>
        <v>0</v>
      </c>
      <c r="AW78" s="185"/>
      <c r="AX78" s="182"/>
      <c r="AY78" s="183">
        <f t="shared" si="774"/>
        <v>0</v>
      </c>
      <c r="AZ78" s="183">
        <f t="shared" si="755"/>
        <v>0</v>
      </c>
      <c r="BA78" s="184">
        <f t="shared" si="756"/>
        <v>0</v>
      </c>
      <c r="BB78" s="185"/>
      <c r="BC78" s="182"/>
      <c r="BD78" s="183">
        <f t="shared" si="775"/>
        <v>0</v>
      </c>
      <c r="BE78" s="183">
        <f t="shared" si="757"/>
        <v>0</v>
      </c>
      <c r="BF78" s="184">
        <f t="shared" si="758"/>
        <v>0</v>
      </c>
      <c r="BG78" s="185"/>
      <c r="BH78" s="182"/>
      <c r="BI78" s="183">
        <f t="shared" si="776"/>
        <v>0</v>
      </c>
      <c r="BJ78" s="183">
        <f t="shared" si="759"/>
        <v>0</v>
      </c>
      <c r="BK78" s="184">
        <f t="shared" si="760"/>
        <v>0</v>
      </c>
      <c r="BL78" s="186">
        <f t="shared" si="761"/>
        <v>0</v>
      </c>
      <c r="BM78" s="187">
        <f t="shared" si="762"/>
        <v>0</v>
      </c>
      <c r="BN78" s="184">
        <f t="shared" si="763"/>
        <v>0</v>
      </c>
    </row>
    <row r="79" spans="2:66" s="188" customFormat="1" ht="13.5">
      <c r="B79" s="179" t="s">
        <v>89</v>
      </c>
      <c r="C79" s="408"/>
      <c r="D79" s="181"/>
      <c r="E79" s="182"/>
      <c r="F79" s="183">
        <f t="shared" si="764"/>
        <v>0</v>
      </c>
      <c r="G79" s="183">
        <f t="shared" si="765"/>
        <v>0</v>
      </c>
      <c r="H79" s="184">
        <f t="shared" si="738"/>
        <v>0</v>
      </c>
      <c r="I79" s="185"/>
      <c r="J79" s="182"/>
      <c r="K79" s="183">
        <f t="shared" si="766"/>
        <v>0</v>
      </c>
      <c r="L79" s="183">
        <f t="shared" si="739"/>
        <v>0</v>
      </c>
      <c r="M79" s="184">
        <f t="shared" si="740"/>
        <v>0</v>
      </c>
      <c r="N79" s="185"/>
      <c r="O79" s="182"/>
      <c r="P79" s="183">
        <f t="shared" si="767"/>
        <v>0</v>
      </c>
      <c r="Q79" s="183">
        <f t="shared" si="741"/>
        <v>0</v>
      </c>
      <c r="R79" s="184">
        <f t="shared" si="742"/>
        <v>0</v>
      </c>
      <c r="S79" s="185"/>
      <c r="T79" s="182"/>
      <c r="U79" s="183">
        <f t="shared" si="768"/>
        <v>0</v>
      </c>
      <c r="V79" s="183">
        <f t="shared" si="743"/>
        <v>0</v>
      </c>
      <c r="W79" s="184">
        <f t="shared" si="744"/>
        <v>0</v>
      </c>
      <c r="X79" s="185"/>
      <c r="Y79" s="182"/>
      <c r="Z79" s="183">
        <f t="shared" si="769"/>
        <v>0</v>
      </c>
      <c r="AA79" s="183">
        <f t="shared" si="745"/>
        <v>0</v>
      </c>
      <c r="AB79" s="184">
        <f t="shared" si="746"/>
        <v>0</v>
      </c>
      <c r="AC79" s="185"/>
      <c r="AD79" s="182"/>
      <c r="AE79" s="183">
        <f t="shared" si="770"/>
        <v>0</v>
      </c>
      <c r="AF79" s="183">
        <f t="shared" si="747"/>
        <v>0</v>
      </c>
      <c r="AG79" s="184">
        <f t="shared" si="748"/>
        <v>0</v>
      </c>
      <c r="AH79" s="185"/>
      <c r="AI79" s="182"/>
      <c r="AJ79" s="183">
        <f t="shared" si="771"/>
        <v>0</v>
      </c>
      <c r="AK79" s="183">
        <f t="shared" si="749"/>
        <v>0</v>
      </c>
      <c r="AL79" s="184">
        <f t="shared" si="750"/>
        <v>0</v>
      </c>
      <c r="AM79" s="185"/>
      <c r="AN79" s="182"/>
      <c r="AO79" s="183">
        <f t="shared" si="772"/>
        <v>0</v>
      </c>
      <c r="AP79" s="183">
        <f t="shared" si="751"/>
        <v>0</v>
      </c>
      <c r="AQ79" s="184">
        <f t="shared" si="752"/>
        <v>0</v>
      </c>
      <c r="AR79" s="185"/>
      <c r="AS79" s="182"/>
      <c r="AT79" s="183">
        <f t="shared" si="773"/>
        <v>0</v>
      </c>
      <c r="AU79" s="183">
        <f t="shared" si="753"/>
        <v>0</v>
      </c>
      <c r="AV79" s="184">
        <f t="shared" si="754"/>
        <v>0</v>
      </c>
      <c r="AW79" s="185"/>
      <c r="AX79" s="182"/>
      <c r="AY79" s="183">
        <f t="shared" si="774"/>
        <v>0</v>
      </c>
      <c r="AZ79" s="183">
        <f t="shared" si="755"/>
        <v>0</v>
      </c>
      <c r="BA79" s="184">
        <f t="shared" si="756"/>
        <v>0</v>
      </c>
      <c r="BB79" s="185"/>
      <c r="BC79" s="182"/>
      <c r="BD79" s="183">
        <f t="shared" si="775"/>
        <v>0</v>
      </c>
      <c r="BE79" s="183">
        <f t="shared" si="757"/>
        <v>0</v>
      </c>
      <c r="BF79" s="184">
        <f t="shared" si="758"/>
        <v>0</v>
      </c>
      <c r="BG79" s="185"/>
      <c r="BH79" s="182"/>
      <c r="BI79" s="183">
        <f t="shared" si="776"/>
        <v>0</v>
      </c>
      <c r="BJ79" s="183">
        <f t="shared" si="759"/>
        <v>0</v>
      </c>
      <c r="BK79" s="184">
        <f t="shared" si="760"/>
        <v>0</v>
      </c>
      <c r="BL79" s="186">
        <f t="shared" si="761"/>
        <v>0</v>
      </c>
      <c r="BM79" s="187">
        <f t="shared" si="762"/>
        <v>0</v>
      </c>
      <c r="BN79" s="184">
        <f t="shared" si="763"/>
        <v>0</v>
      </c>
    </row>
    <row r="80" spans="2:66" s="188" customFormat="1" ht="14.25" thickBot="1">
      <c r="B80" s="189" t="s">
        <v>113</v>
      </c>
      <c r="C80" s="190"/>
      <c r="D80" s="191"/>
      <c r="E80" s="192"/>
      <c r="F80" s="193">
        <f>ROUND(SUM(F76:F79),0)</f>
        <v>0</v>
      </c>
      <c r="G80" s="193">
        <f t="shared" ref="G80" si="777">ROUND(SUM(G76:G79),0)</f>
        <v>0</v>
      </c>
      <c r="H80" s="194">
        <f t="shared" ref="H80" si="778">ROUND(SUM(H76:H79),0)</f>
        <v>0</v>
      </c>
      <c r="I80" s="191"/>
      <c r="J80" s="192"/>
      <c r="K80" s="193">
        <f t="shared" ref="K80" si="779">ROUND(SUM(K76:K79),0)</f>
        <v>0</v>
      </c>
      <c r="L80" s="193">
        <f t="shared" ref="L80" si="780">ROUND(SUM(L76:L79),0)</f>
        <v>0</v>
      </c>
      <c r="M80" s="194">
        <f t="shared" ref="M80" si="781">ROUND(SUM(M76:M79),0)</f>
        <v>0</v>
      </c>
      <c r="N80" s="191"/>
      <c r="O80" s="192"/>
      <c r="P80" s="193">
        <f t="shared" ref="P80:Q80" si="782">ROUND(SUM(P76:P79),0)</f>
        <v>0</v>
      </c>
      <c r="Q80" s="193">
        <f t="shared" si="782"/>
        <v>0</v>
      </c>
      <c r="R80" s="194">
        <f t="shared" ref="R80" si="783">ROUND(SUM(R76:R79),0)</f>
        <v>0</v>
      </c>
      <c r="S80" s="191"/>
      <c r="T80" s="192"/>
      <c r="U80" s="193">
        <f t="shared" ref="U80:V80" si="784">ROUND(SUM(U76:U79),0)</f>
        <v>0</v>
      </c>
      <c r="V80" s="193">
        <f t="shared" si="784"/>
        <v>0</v>
      </c>
      <c r="W80" s="194">
        <f t="shared" ref="W80" si="785">ROUND(SUM(W76:W79),0)</f>
        <v>0</v>
      </c>
      <c r="X80" s="191"/>
      <c r="Y80" s="192"/>
      <c r="Z80" s="193">
        <f t="shared" ref="Z80:AA80" si="786">ROUND(SUM(Z76:Z79),0)</f>
        <v>0</v>
      </c>
      <c r="AA80" s="193">
        <f t="shared" si="786"/>
        <v>0</v>
      </c>
      <c r="AB80" s="194">
        <f t="shared" ref="AB80" si="787">ROUND(SUM(AB76:AB79),0)</f>
        <v>0</v>
      </c>
      <c r="AC80" s="191"/>
      <c r="AD80" s="192"/>
      <c r="AE80" s="193">
        <f t="shared" ref="AE80:AF80" si="788">ROUND(SUM(AE76:AE79),0)</f>
        <v>0</v>
      </c>
      <c r="AF80" s="193">
        <f t="shared" si="788"/>
        <v>0</v>
      </c>
      <c r="AG80" s="194">
        <f t="shared" ref="AG80" si="789">ROUND(SUM(AG76:AG79),0)</f>
        <v>0</v>
      </c>
      <c r="AH80" s="191"/>
      <c r="AI80" s="192"/>
      <c r="AJ80" s="193">
        <f t="shared" ref="AJ80:AK80" si="790">ROUND(SUM(AJ76:AJ79),0)</f>
        <v>0</v>
      </c>
      <c r="AK80" s="193">
        <f t="shared" si="790"/>
        <v>0</v>
      </c>
      <c r="AL80" s="194">
        <f t="shared" ref="AL80" si="791">ROUND(SUM(AL76:AL79),0)</f>
        <v>0</v>
      </c>
      <c r="AM80" s="191"/>
      <c r="AN80" s="192"/>
      <c r="AO80" s="193">
        <f t="shared" ref="AO80:AP80" si="792">ROUND(SUM(AO76:AO79),0)</f>
        <v>0</v>
      </c>
      <c r="AP80" s="193">
        <f t="shared" si="792"/>
        <v>0</v>
      </c>
      <c r="AQ80" s="194">
        <f t="shared" ref="AQ80" si="793">ROUND(SUM(AQ76:AQ79),0)</f>
        <v>0</v>
      </c>
      <c r="AR80" s="191"/>
      <c r="AS80" s="192"/>
      <c r="AT80" s="193">
        <f t="shared" ref="AT80:AU80" si="794">ROUND(SUM(AT76:AT79),0)</f>
        <v>0</v>
      </c>
      <c r="AU80" s="193">
        <f t="shared" si="794"/>
        <v>0</v>
      </c>
      <c r="AV80" s="194">
        <f t="shared" ref="AV80" si="795">ROUND(SUM(AV76:AV79),0)</f>
        <v>0</v>
      </c>
      <c r="AW80" s="191"/>
      <c r="AX80" s="192"/>
      <c r="AY80" s="193">
        <f t="shared" ref="AY80:AZ80" si="796">ROUND(SUM(AY76:AY79),0)</f>
        <v>0</v>
      </c>
      <c r="AZ80" s="193">
        <f t="shared" si="796"/>
        <v>0</v>
      </c>
      <c r="BA80" s="194">
        <f t="shared" ref="BA80" si="797">ROUND(SUM(BA76:BA79),0)</f>
        <v>0</v>
      </c>
      <c r="BB80" s="191"/>
      <c r="BC80" s="192"/>
      <c r="BD80" s="193">
        <f t="shared" ref="BD80:BE80" si="798">ROUND(SUM(BD76:BD79),0)</f>
        <v>0</v>
      </c>
      <c r="BE80" s="193">
        <f t="shared" si="798"/>
        <v>0</v>
      </c>
      <c r="BF80" s="194">
        <f t="shared" ref="BF80" si="799">ROUND(SUM(BF76:BF79),0)</f>
        <v>0</v>
      </c>
      <c r="BG80" s="191"/>
      <c r="BH80" s="192"/>
      <c r="BI80" s="193">
        <f t="shared" ref="BI80:BJ80" si="800">ROUND(SUM(BI76:BI79),0)</f>
        <v>0</v>
      </c>
      <c r="BJ80" s="193">
        <f t="shared" si="800"/>
        <v>0</v>
      </c>
      <c r="BK80" s="194">
        <f t="shared" ref="BK80" si="801">ROUND(SUM(BK76:BK79),0)</f>
        <v>0</v>
      </c>
      <c r="BL80" s="195">
        <f t="shared" ref="BL80" si="802">ROUND(SUM(BL76:BL79),0)</f>
        <v>0</v>
      </c>
      <c r="BM80" s="193">
        <f t="shared" ref="BM80" si="803">ROUND(SUM(BM76:BM79),0)</f>
        <v>0</v>
      </c>
      <c r="BN80" s="194">
        <f t="shared" ref="BN80" si="804">ROUND(SUM(BN76:BN79),0)</f>
        <v>0</v>
      </c>
    </row>
    <row r="81" spans="2:66" s="188" customFormat="1" ht="13.5">
      <c r="B81" s="202" t="str">
        <f>'ListăCh.El.'!B21</f>
        <v>5. Cheltuieli cu închirierea de sedii (inclusiv depozite), spații pentru desfășurarea diverselor activițăți ale întreprinderii, echipamente, vehicule, diverse bunuri</v>
      </c>
      <c r="C81" s="203"/>
      <c r="D81" s="204"/>
      <c r="E81" s="205"/>
      <c r="F81" s="205"/>
      <c r="G81" s="205"/>
      <c r="H81" s="206"/>
      <c r="I81" s="198"/>
      <c r="J81" s="199"/>
      <c r="K81" s="199"/>
      <c r="L81" s="199"/>
      <c r="M81" s="200"/>
      <c r="N81" s="198"/>
      <c r="O81" s="199"/>
      <c r="P81" s="199"/>
      <c r="Q81" s="199"/>
      <c r="R81" s="200"/>
      <c r="S81" s="198"/>
      <c r="T81" s="199"/>
      <c r="U81" s="199"/>
      <c r="V81" s="199"/>
      <c r="W81" s="200"/>
      <c r="X81" s="198"/>
      <c r="Y81" s="199"/>
      <c r="Z81" s="199"/>
      <c r="AA81" s="199"/>
      <c r="AB81" s="200"/>
      <c r="AC81" s="198"/>
      <c r="AD81" s="199"/>
      <c r="AE81" s="199"/>
      <c r="AF81" s="199"/>
      <c r="AG81" s="200"/>
      <c r="AH81" s="198"/>
      <c r="AI81" s="199"/>
      <c r="AJ81" s="199"/>
      <c r="AK81" s="199"/>
      <c r="AL81" s="200"/>
      <c r="AM81" s="198"/>
      <c r="AN81" s="199"/>
      <c r="AO81" s="199"/>
      <c r="AP81" s="199"/>
      <c r="AQ81" s="200"/>
      <c r="AR81" s="198"/>
      <c r="AS81" s="199"/>
      <c r="AT81" s="199"/>
      <c r="AU81" s="199"/>
      <c r="AV81" s="200"/>
      <c r="AW81" s="198"/>
      <c r="AX81" s="199"/>
      <c r="AY81" s="199"/>
      <c r="AZ81" s="199"/>
      <c r="BA81" s="200"/>
      <c r="BB81" s="198"/>
      <c r="BC81" s="199"/>
      <c r="BD81" s="199"/>
      <c r="BE81" s="199"/>
      <c r="BF81" s="200"/>
      <c r="BG81" s="198"/>
      <c r="BH81" s="199"/>
      <c r="BI81" s="199"/>
      <c r="BJ81" s="199"/>
      <c r="BK81" s="200"/>
      <c r="BL81" s="218"/>
      <c r="BM81" s="205"/>
      <c r="BN81" s="206"/>
    </row>
    <row r="82" spans="2:66" s="188" customFormat="1" ht="13.5">
      <c r="B82" s="207" t="s">
        <v>114</v>
      </c>
      <c r="C82" s="408"/>
      <c r="D82" s="181"/>
      <c r="E82" s="182"/>
      <c r="F82" s="183">
        <f>D82*E82</f>
        <v>0</v>
      </c>
      <c r="G82" s="183">
        <f>ROUND(F82*19%,2)</f>
        <v>0</v>
      </c>
      <c r="H82" s="184">
        <f t="shared" ref="H82:H85" si="805">ROUND(F82+G82,2)</f>
        <v>0</v>
      </c>
      <c r="I82" s="185"/>
      <c r="J82" s="182"/>
      <c r="K82" s="183">
        <f>I82*J82</f>
        <v>0</v>
      </c>
      <c r="L82" s="183">
        <f t="shared" ref="L82:L85" si="806">G82</f>
        <v>0</v>
      </c>
      <c r="M82" s="184">
        <f t="shared" ref="M82:M85" si="807">ROUND(K82+L82,2)</f>
        <v>0</v>
      </c>
      <c r="N82" s="185"/>
      <c r="O82" s="182"/>
      <c r="P82" s="183">
        <f>N82*O82</f>
        <v>0</v>
      </c>
      <c r="Q82" s="183">
        <f t="shared" ref="Q82:Q85" si="808">L82</f>
        <v>0</v>
      </c>
      <c r="R82" s="184">
        <f t="shared" ref="R82:R85" si="809">ROUND(P82+Q82,2)</f>
        <v>0</v>
      </c>
      <c r="S82" s="185"/>
      <c r="T82" s="182"/>
      <c r="U82" s="183">
        <f>S82*T82</f>
        <v>0</v>
      </c>
      <c r="V82" s="183">
        <f t="shared" ref="V82:V85" si="810">Q82</f>
        <v>0</v>
      </c>
      <c r="W82" s="184">
        <f t="shared" ref="W82:W85" si="811">ROUND(U82+V82,2)</f>
        <v>0</v>
      </c>
      <c r="X82" s="185"/>
      <c r="Y82" s="182"/>
      <c r="Z82" s="183">
        <f>X82*Y82</f>
        <v>0</v>
      </c>
      <c r="AA82" s="183">
        <f t="shared" ref="AA82:AA85" si="812">V82</f>
        <v>0</v>
      </c>
      <c r="AB82" s="184">
        <f t="shared" ref="AB82:AB85" si="813">ROUND(Z82+AA82,2)</f>
        <v>0</v>
      </c>
      <c r="AC82" s="185"/>
      <c r="AD82" s="182"/>
      <c r="AE82" s="183">
        <f>AC82*AD82</f>
        <v>0</v>
      </c>
      <c r="AF82" s="183">
        <f t="shared" ref="AF82:AF85" si="814">AA82</f>
        <v>0</v>
      </c>
      <c r="AG82" s="184">
        <f t="shared" ref="AG82:AG85" si="815">ROUND(AE82+AF82,2)</f>
        <v>0</v>
      </c>
      <c r="AH82" s="185"/>
      <c r="AI82" s="182"/>
      <c r="AJ82" s="183">
        <f>AH82*AI82</f>
        <v>0</v>
      </c>
      <c r="AK82" s="183">
        <f t="shared" ref="AK82:AK85" si="816">AF82</f>
        <v>0</v>
      </c>
      <c r="AL82" s="184">
        <f t="shared" ref="AL82:AL85" si="817">ROUND(AJ82+AK82,2)</f>
        <v>0</v>
      </c>
      <c r="AM82" s="185"/>
      <c r="AN82" s="182"/>
      <c r="AO82" s="183">
        <f>AM82*AN82</f>
        <v>0</v>
      </c>
      <c r="AP82" s="183">
        <f t="shared" ref="AP82:AP85" si="818">AK82</f>
        <v>0</v>
      </c>
      <c r="AQ82" s="184">
        <f t="shared" ref="AQ82:AQ85" si="819">ROUND(AO82+AP82,2)</f>
        <v>0</v>
      </c>
      <c r="AR82" s="185"/>
      <c r="AS82" s="182"/>
      <c r="AT82" s="183">
        <f>AR82*AS82</f>
        <v>0</v>
      </c>
      <c r="AU82" s="183">
        <f t="shared" ref="AU82:AU85" si="820">AP82</f>
        <v>0</v>
      </c>
      <c r="AV82" s="184">
        <f t="shared" ref="AV82:AV85" si="821">ROUND(AT82+AU82,2)</f>
        <v>0</v>
      </c>
      <c r="AW82" s="185"/>
      <c r="AX82" s="182"/>
      <c r="AY82" s="183">
        <f>AW82*AX82</f>
        <v>0</v>
      </c>
      <c r="AZ82" s="183">
        <f t="shared" ref="AZ82:AZ85" si="822">AU82</f>
        <v>0</v>
      </c>
      <c r="BA82" s="184">
        <f t="shared" ref="BA82:BA85" si="823">ROUND(AY82+AZ82,2)</f>
        <v>0</v>
      </c>
      <c r="BB82" s="185"/>
      <c r="BC82" s="182"/>
      <c r="BD82" s="183">
        <f>BB82*BC82</f>
        <v>0</v>
      </c>
      <c r="BE82" s="183">
        <f t="shared" ref="BE82:BE85" si="824">AZ82</f>
        <v>0</v>
      </c>
      <c r="BF82" s="184">
        <f t="shared" ref="BF82:BF85" si="825">ROUND(BD82+BE82,2)</f>
        <v>0</v>
      </c>
      <c r="BG82" s="185"/>
      <c r="BH82" s="182"/>
      <c r="BI82" s="183">
        <f>BG82*BH82</f>
        <v>0</v>
      </c>
      <c r="BJ82" s="183">
        <f t="shared" ref="BJ82:BJ85" si="826">BE82</f>
        <v>0</v>
      </c>
      <c r="BK82" s="184">
        <f t="shared" ref="BK82:BK85" si="827">ROUND(BI82+BJ82,2)</f>
        <v>0</v>
      </c>
      <c r="BL82" s="186">
        <f t="shared" ref="BL82:BL85" si="828">ROUND(SUM(F82,K82,P82,U82,Z82,AE82,AJ82,AO82,AT82,AY82,BD82,BI82),2)</f>
        <v>0</v>
      </c>
      <c r="BM82" s="187">
        <f t="shared" ref="BM82:BM85" si="829">ROUND(SUM(G82,L82,Q82,V82,AA82,AF82,AK82,AP82,AU82,AZ82,BE82,BJ82),2)</f>
        <v>0</v>
      </c>
      <c r="BN82" s="184">
        <f t="shared" ref="BN82:BN85" si="830">ROUND(BL82+BM82,2)</f>
        <v>0</v>
      </c>
    </row>
    <row r="83" spans="2:66" s="188" customFormat="1" ht="13.5">
      <c r="B83" s="207" t="s">
        <v>114</v>
      </c>
      <c r="C83" s="408"/>
      <c r="D83" s="181"/>
      <c r="E83" s="182"/>
      <c r="F83" s="183">
        <f t="shared" ref="F83:F85" si="831">D83*E83</f>
        <v>0</v>
      </c>
      <c r="G83" s="183">
        <f t="shared" ref="G83:G85" si="832">ROUND(F83*19%,2)</f>
        <v>0</v>
      </c>
      <c r="H83" s="184">
        <f t="shared" si="805"/>
        <v>0</v>
      </c>
      <c r="I83" s="185"/>
      <c r="J83" s="182"/>
      <c r="K83" s="183">
        <f t="shared" ref="K83:K85" si="833">I83*J83</f>
        <v>0</v>
      </c>
      <c r="L83" s="183">
        <f t="shared" si="806"/>
        <v>0</v>
      </c>
      <c r="M83" s="184">
        <f t="shared" si="807"/>
        <v>0</v>
      </c>
      <c r="N83" s="185"/>
      <c r="O83" s="182"/>
      <c r="P83" s="183">
        <f t="shared" ref="P83:P85" si="834">N83*O83</f>
        <v>0</v>
      </c>
      <c r="Q83" s="183">
        <f t="shared" si="808"/>
        <v>0</v>
      </c>
      <c r="R83" s="184">
        <f t="shared" si="809"/>
        <v>0</v>
      </c>
      <c r="S83" s="185"/>
      <c r="T83" s="182"/>
      <c r="U83" s="183">
        <f t="shared" ref="U83:U85" si="835">S83*T83</f>
        <v>0</v>
      </c>
      <c r="V83" s="183">
        <f t="shared" si="810"/>
        <v>0</v>
      </c>
      <c r="W83" s="184">
        <f t="shared" si="811"/>
        <v>0</v>
      </c>
      <c r="X83" s="185"/>
      <c r="Y83" s="182"/>
      <c r="Z83" s="183">
        <f t="shared" ref="Z83:Z85" si="836">X83*Y83</f>
        <v>0</v>
      </c>
      <c r="AA83" s="183">
        <f t="shared" si="812"/>
        <v>0</v>
      </c>
      <c r="AB83" s="184">
        <f t="shared" si="813"/>
        <v>0</v>
      </c>
      <c r="AC83" s="185"/>
      <c r="AD83" s="182"/>
      <c r="AE83" s="183">
        <f t="shared" ref="AE83:AE85" si="837">AC83*AD83</f>
        <v>0</v>
      </c>
      <c r="AF83" s="183">
        <f t="shared" si="814"/>
        <v>0</v>
      </c>
      <c r="AG83" s="184">
        <f t="shared" si="815"/>
        <v>0</v>
      </c>
      <c r="AH83" s="185"/>
      <c r="AI83" s="182"/>
      <c r="AJ83" s="183">
        <f t="shared" ref="AJ83:AJ85" si="838">AH83*AI83</f>
        <v>0</v>
      </c>
      <c r="AK83" s="183">
        <f t="shared" si="816"/>
        <v>0</v>
      </c>
      <c r="AL83" s="184">
        <f t="shared" si="817"/>
        <v>0</v>
      </c>
      <c r="AM83" s="185"/>
      <c r="AN83" s="182"/>
      <c r="AO83" s="183">
        <f t="shared" ref="AO83:AO85" si="839">AM83*AN83</f>
        <v>0</v>
      </c>
      <c r="AP83" s="183">
        <f t="shared" si="818"/>
        <v>0</v>
      </c>
      <c r="AQ83" s="184">
        <f t="shared" si="819"/>
        <v>0</v>
      </c>
      <c r="AR83" s="185"/>
      <c r="AS83" s="182"/>
      <c r="AT83" s="183">
        <f t="shared" ref="AT83:AT85" si="840">AR83*AS83</f>
        <v>0</v>
      </c>
      <c r="AU83" s="183">
        <f t="shared" si="820"/>
        <v>0</v>
      </c>
      <c r="AV83" s="184">
        <f t="shared" si="821"/>
        <v>0</v>
      </c>
      <c r="AW83" s="185"/>
      <c r="AX83" s="182"/>
      <c r="AY83" s="183">
        <f t="shared" ref="AY83:AY85" si="841">AW83*AX83</f>
        <v>0</v>
      </c>
      <c r="AZ83" s="183">
        <f t="shared" si="822"/>
        <v>0</v>
      </c>
      <c r="BA83" s="184">
        <f t="shared" si="823"/>
        <v>0</v>
      </c>
      <c r="BB83" s="185"/>
      <c r="BC83" s="182"/>
      <c r="BD83" s="183">
        <f t="shared" ref="BD83:BD85" si="842">BB83*BC83</f>
        <v>0</v>
      </c>
      <c r="BE83" s="183">
        <f t="shared" si="824"/>
        <v>0</v>
      </c>
      <c r="BF83" s="184">
        <f t="shared" si="825"/>
        <v>0</v>
      </c>
      <c r="BG83" s="185"/>
      <c r="BH83" s="182"/>
      <c r="BI83" s="183">
        <f t="shared" ref="BI83:BI85" si="843">BG83*BH83</f>
        <v>0</v>
      </c>
      <c r="BJ83" s="183">
        <f t="shared" si="826"/>
        <v>0</v>
      </c>
      <c r="BK83" s="184">
        <f t="shared" si="827"/>
        <v>0</v>
      </c>
      <c r="BL83" s="186">
        <f t="shared" si="828"/>
        <v>0</v>
      </c>
      <c r="BM83" s="187">
        <f t="shared" si="829"/>
        <v>0</v>
      </c>
      <c r="BN83" s="184">
        <f t="shared" si="830"/>
        <v>0</v>
      </c>
    </row>
    <row r="84" spans="2:66" s="188" customFormat="1" ht="13.5">
      <c r="B84" s="207" t="s">
        <v>89</v>
      </c>
      <c r="C84" s="408"/>
      <c r="D84" s="181"/>
      <c r="E84" s="182"/>
      <c r="F84" s="183">
        <f t="shared" si="831"/>
        <v>0</v>
      </c>
      <c r="G84" s="183">
        <f t="shared" si="832"/>
        <v>0</v>
      </c>
      <c r="H84" s="184">
        <f t="shared" si="805"/>
        <v>0</v>
      </c>
      <c r="I84" s="185"/>
      <c r="J84" s="182"/>
      <c r="K84" s="183">
        <f t="shared" si="833"/>
        <v>0</v>
      </c>
      <c r="L84" s="183">
        <f t="shared" si="806"/>
        <v>0</v>
      </c>
      <c r="M84" s="184">
        <f t="shared" si="807"/>
        <v>0</v>
      </c>
      <c r="N84" s="185"/>
      <c r="O84" s="182"/>
      <c r="P84" s="183">
        <f t="shared" si="834"/>
        <v>0</v>
      </c>
      <c r="Q84" s="183">
        <f t="shared" si="808"/>
        <v>0</v>
      </c>
      <c r="R84" s="184">
        <f t="shared" si="809"/>
        <v>0</v>
      </c>
      <c r="S84" s="185"/>
      <c r="T84" s="182"/>
      <c r="U84" s="183">
        <f t="shared" si="835"/>
        <v>0</v>
      </c>
      <c r="V84" s="183">
        <f t="shared" si="810"/>
        <v>0</v>
      </c>
      <c r="W84" s="184">
        <f t="shared" si="811"/>
        <v>0</v>
      </c>
      <c r="X84" s="185"/>
      <c r="Y84" s="182"/>
      <c r="Z84" s="183">
        <f t="shared" si="836"/>
        <v>0</v>
      </c>
      <c r="AA84" s="183">
        <f t="shared" si="812"/>
        <v>0</v>
      </c>
      <c r="AB84" s="184">
        <f t="shared" si="813"/>
        <v>0</v>
      </c>
      <c r="AC84" s="185"/>
      <c r="AD84" s="182"/>
      <c r="AE84" s="183">
        <f t="shared" si="837"/>
        <v>0</v>
      </c>
      <c r="AF84" s="183">
        <f t="shared" si="814"/>
        <v>0</v>
      </c>
      <c r="AG84" s="184">
        <f t="shared" si="815"/>
        <v>0</v>
      </c>
      <c r="AH84" s="185"/>
      <c r="AI84" s="182"/>
      <c r="AJ84" s="183">
        <f t="shared" si="838"/>
        <v>0</v>
      </c>
      <c r="AK84" s="183">
        <f t="shared" si="816"/>
        <v>0</v>
      </c>
      <c r="AL84" s="184">
        <f t="shared" si="817"/>
        <v>0</v>
      </c>
      <c r="AM84" s="185"/>
      <c r="AN84" s="182"/>
      <c r="AO84" s="183">
        <f t="shared" si="839"/>
        <v>0</v>
      </c>
      <c r="AP84" s="183">
        <f t="shared" si="818"/>
        <v>0</v>
      </c>
      <c r="AQ84" s="184">
        <f t="shared" si="819"/>
        <v>0</v>
      </c>
      <c r="AR84" s="185"/>
      <c r="AS84" s="182"/>
      <c r="AT84" s="183">
        <f t="shared" si="840"/>
        <v>0</v>
      </c>
      <c r="AU84" s="183">
        <f t="shared" si="820"/>
        <v>0</v>
      </c>
      <c r="AV84" s="184">
        <f t="shared" si="821"/>
        <v>0</v>
      </c>
      <c r="AW84" s="185"/>
      <c r="AX84" s="182"/>
      <c r="AY84" s="183">
        <f t="shared" si="841"/>
        <v>0</v>
      </c>
      <c r="AZ84" s="183">
        <f t="shared" si="822"/>
        <v>0</v>
      </c>
      <c r="BA84" s="184">
        <f t="shared" si="823"/>
        <v>0</v>
      </c>
      <c r="BB84" s="185"/>
      <c r="BC84" s="182"/>
      <c r="BD84" s="183">
        <f t="shared" si="842"/>
        <v>0</v>
      </c>
      <c r="BE84" s="183">
        <f t="shared" si="824"/>
        <v>0</v>
      </c>
      <c r="BF84" s="184">
        <f t="shared" si="825"/>
        <v>0</v>
      </c>
      <c r="BG84" s="185"/>
      <c r="BH84" s="182"/>
      <c r="BI84" s="183">
        <f t="shared" si="843"/>
        <v>0</v>
      </c>
      <c r="BJ84" s="183">
        <f t="shared" si="826"/>
        <v>0</v>
      </c>
      <c r="BK84" s="184">
        <f t="shared" si="827"/>
        <v>0</v>
      </c>
      <c r="BL84" s="186">
        <f t="shared" si="828"/>
        <v>0</v>
      </c>
      <c r="BM84" s="187">
        <f t="shared" si="829"/>
        <v>0</v>
      </c>
      <c r="BN84" s="184">
        <f t="shared" si="830"/>
        <v>0</v>
      </c>
    </row>
    <row r="85" spans="2:66" s="188" customFormat="1" ht="13.5">
      <c r="B85" s="179" t="s">
        <v>89</v>
      </c>
      <c r="C85" s="408"/>
      <c r="D85" s="181"/>
      <c r="E85" s="182"/>
      <c r="F85" s="183">
        <f t="shared" si="831"/>
        <v>0</v>
      </c>
      <c r="G85" s="183">
        <f t="shared" si="832"/>
        <v>0</v>
      </c>
      <c r="H85" s="184">
        <f t="shared" si="805"/>
        <v>0</v>
      </c>
      <c r="I85" s="185"/>
      <c r="J85" s="182"/>
      <c r="K85" s="183">
        <f t="shared" si="833"/>
        <v>0</v>
      </c>
      <c r="L85" s="183">
        <f t="shared" si="806"/>
        <v>0</v>
      </c>
      <c r="M85" s="184">
        <f t="shared" si="807"/>
        <v>0</v>
      </c>
      <c r="N85" s="185"/>
      <c r="O85" s="182"/>
      <c r="P85" s="183">
        <f t="shared" si="834"/>
        <v>0</v>
      </c>
      <c r="Q85" s="183">
        <f t="shared" si="808"/>
        <v>0</v>
      </c>
      <c r="R85" s="184">
        <f t="shared" si="809"/>
        <v>0</v>
      </c>
      <c r="S85" s="185"/>
      <c r="T85" s="182"/>
      <c r="U85" s="183">
        <f t="shared" si="835"/>
        <v>0</v>
      </c>
      <c r="V85" s="183">
        <f t="shared" si="810"/>
        <v>0</v>
      </c>
      <c r="W85" s="184">
        <f t="shared" si="811"/>
        <v>0</v>
      </c>
      <c r="X85" s="185"/>
      <c r="Y85" s="182"/>
      <c r="Z85" s="183">
        <f t="shared" si="836"/>
        <v>0</v>
      </c>
      <c r="AA85" s="183">
        <f t="shared" si="812"/>
        <v>0</v>
      </c>
      <c r="AB85" s="184">
        <f t="shared" si="813"/>
        <v>0</v>
      </c>
      <c r="AC85" s="185"/>
      <c r="AD85" s="182"/>
      <c r="AE85" s="183">
        <f t="shared" si="837"/>
        <v>0</v>
      </c>
      <c r="AF85" s="183">
        <f t="shared" si="814"/>
        <v>0</v>
      </c>
      <c r="AG85" s="184">
        <f t="shared" si="815"/>
        <v>0</v>
      </c>
      <c r="AH85" s="185"/>
      <c r="AI85" s="182"/>
      <c r="AJ85" s="183">
        <f t="shared" si="838"/>
        <v>0</v>
      </c>
      <c r="AK85" s="183">
        <f t="shared" si="816"/>
        <v>0</v>
      </c>
      <c r="AL85" s="184">
        <f t="shared" si="817"/>
        <v>0</v>
      </c>
      <c r="AM85" s="185"/>
      <c r="AN85" s="182"/>
      <c r="AO85" s="183">
        <f t="shared" si="839"/>
        <v>0</v>
      </c>
      <c r="AP85" s="183">
        <f t="shared" si="818"/>
        <v>0</v>
      </c>
      <c r="AQ85" s="184">
        <f t="shared" si="819"/>
        <v>0</v>
      </c>
      <c r="AR85" s="185"/>
      <c r="AS85" s="182"/>
      <c r="AT85" s="183">
        <f t="shared" si="840"/>
        <v>0</v>
      </c>
      <c r="AU85" s="183">
        <f t="shared" si="820"/>
        <v>0</v>
      </c>
      <c r="AV85" s="184">
        <f t="shared" si="821"/>
        <v>0</v>
      </c>
      <c r="AW85" s="185"/>
      <c r="AX85" s="182"/>
      <c r="AY85" s="183">
        <f t="shared" si="841"/>
        <v>0</v>
      </c>
      <c r="AZ85" s="183">
        <f t="shared" si="822"/>
        <v>0</v>
      </c>
      <c r="BA85" s="184">
        <f t="shared" si="823"/>
        <v>0</v>
      </c>
      <c r="BB85" s="185"/>
      <c r="BC85" s="182"/>
      <c r="BD85" s="183">
        <f t="shared" si="842"/>
        <v>0</v>
      </c>
      <c r="BE85" s="183">
        <f t="shared" si="824"/>
        <v>0</v>
      </c>
      <c r="BF85" s="184">
        <f t="shared" si="825"/>
        <v>0</v>
      </c>
      <c r="BG85" s="185"/>
      <c r="BH85" s="182"/>
      <c r="BI85" s="183">
        <f t="shared" si="843"/>
        <v>0</v>
      </c>
      <c r="BJ85" s="183">
        <f t="shared" si="826"/>
        <v>0</v>
      </c>
      <c r="BK85" s="184">
        <f t="shared" si="827"/>
        <v>0</v>
      </c>
      <c r="BL85" s="186">
        <f t="shared" si="828"/>
        <v>0</v>
      </c>
      <c r="BM85" s="187">
        <f t="shared" si="829"/>
        <v>0</v>
      </c>
      <c r="BN85" s="184">
        <f t="shared" si="830"/>
        <v>0</v>
      </c>
    </row>
    <row r="86" spans="2:66" s="188" customFormat="1" ht="14.25" thickBot="1">
      <c r="B86" s="189" t="s">
        <v>115</v>
      </c>
      <c r="C86" s="190"/>
      <c r="D86" s="191"/>
      <c r="E86" s="192"/>
      <c r="F86" s="193">
        <f>ROUND(SUM(F82:F85),0)</f>
        <v>0</v>
      </c>
      <c r="G86" s="193">
        <f t="shared" ref="G86" si="844">ROUND(SUM(G82:G85),0)</f>
        <v>0</v>
      </c>
      <c r="H86" s="194">
        <f t="shared" ref="H86" si="845">ROUND(SUM(H82:H85),0)</f>
        <v>0</v>
      </c>
      <c r="I86" s="191"/>
      <c r="J86" s="192"/>
      <c r="K86" s="193">
        <f t="shared" ref="K86" si="846">ROUND(SUM(K82:K85),0)</f>
        <v>0</v>
      </c>
      <c r="L86" s="193">
        <f t="shared" ref="L86" si="847">ROUND(SUM(L82:L85),0)</f>
        <v>0</v>
      </c>
      <c r="M86" s="194">
        <f t="shared" ref="M86" si="848">ROUND(SUM(M82:M85),0)</f>
        <v>0</v>
      </c>
      <c r="N86" s="191"/>
      <c r="O86" s="192"/>
      <c r="P86" s="193">
        <f t="shared" ref="P86:Q86" si="849">ROUND(SUM(P82:P85),0)</f>
        <v>0</v>
      </c>
      <c r="Q86" s="193">
        <f t="shared" si="849"/>
        <v>0</v>
      </c>
      <c r="R86" s="194">
        <f t="shared" ref="R86" si="850">ROUND(SUM(R82:R85),0)</f>
        <v>0</v>
      </c>
      <c r="S86" s="191"/>
      <c r="T86" s="192"/>
      <c r="U86" s="193">
        <f t="shared" ref="U86:V86" si="851">ROUND(SUM(U82:U85),0)</f>
        <v>0</v>
      </c>
      <c r="V86" s="193">
        <f t="shared" si="851"/>
        <v>0</v>
      </c>
      <c r="W86" s="194">
        <f t="shared" ref="W86" si="852">ROUND(SUM(W82:W85),0)</f>
        <v>0</v>
      </c>
      <c r="X86" s="191"/>
      <c r="Y86" s="192"/>
      <c r="Z86" s="193">
        <f t="shared" ref="Z86:AA86" si="853">ROUND(SUM(Z82:Z85),0)</f>
        <v>0</v>
      </c>
      <c r="AA86" s="193">
        <f t="shared" si="853"/>
        <v>0</v>
      </c>
      <c r="AB86" s="194">
        <f t="shared" ref="AB86" si="854">ROUND(SUM(AB82:AB85),0)</f>
        <v>0</v>
      </c>
      <c r="AC86" s="191"/>
      <c r="AD86" s="192"/>
      <c r="AE86" s="193">
        <f t="shared" ref="AE86:AF86" si="855">ROUND(SUM(AE82:AE85),0)</f>
        <v>0</v>
      </c>
      <c r="AF86" s="193">
        <f t="shared" si="855"/>
        <v>0</v>
      </c>
      <c r="AG86" s="194">
        <f t="shared" ref="AG86" si="856">ROUND(SUM(AG82:AG85),0)</f>
        <v>0</v>
      </c>
      <c r="AH86" s="191"/>
      <c r="AI86" s="192"/>
      <c r="AJ86" s="193">
        <f t="shared" ref="AJ86:AK86" si="857">ROUND(SUM(AJ82:AJ85),0)</f>
        <v>0</v>
      </c>
      <c r="AK86" s="193">
        <f t="shared" si="857"/>
        <v>0</v>
      </c>
      <c r="AL86" s="194">
        <f t="shared" ref="AL86" si="858">ROUND(SUM(AL82:AL85),0)</f>
        <v>0</v>
      </c>
      <c r="AM86" s="191"/>
      <c r="AN86" s="192"/>
      <c r="AO86" s="193">
        <f t="shared" ref="AO86:AP86" si="859">ROUND(SUM(AO82:AO85),0)</f>
        <v>0</v>
      </c>
      <c r="AP86" s="193">
        <f t="shared" si="859"/>
        <v>0</v>
      </c>
      <c r="AQ86" s="194">
        <f t="shared" ref="AQ86" si="860">ROUND(SUM(AQ82:AQ85),0)</f>
        <v>0</v>
      </c>
      <c r="AR86" s="191"/>
      <c r="AS86" s="192"/>
      <c r="AT86" s="193">
        <f t="shared" ref="AT86:AU86" si="861">ROUND(SUM(AT82:AT85),0)</f>
        <v>0</v>
      </c>
      <c r="AU86" s="193">
        <f t="shared" si="861"/>
        <v>0</v>
      </c>
      <c r="AV86" s="194">
        <f t="shared" ref="AV86" si="862">ROUND(SUM(AV82:AV85),0)</f>
        <v>0</v>
      </c>
      <c r="AW86" s="191"/>
      <c r="AX86" s="192"/>
      <c r="AY86" s="193">
        <f t="shared" ref="AY86:AZ86" si="863">ROUND(SUM(AY82:AY85),0)</f>
        <v>0</v>
      </c>
      <c r="AZ86" s="193">
        <f t="shared" si="863"/>
        <v>0</v>
      </c>
      <c r="BA86" s="194">
        <f t="shared" ref="BA86" si="864">ROUND(SUM(BA82:BA85),0)</f>
        <v>0</v>
      </c>
      <c r="BB86" s="191"/>
      <c r="BC86" s="192"/>
      <c r="BD86" s="193">
        <f t="shared" ref="BD86:BE86" si="865">ROUND(SUM(BD82:BD85),0)</f>
        <v>0</v>
      </c>
      <c r="BE86" s="193">
        <f t="shared" si="865"/>
        <v>0</v>
      </c>
      <c r="BF86" s="194">
        <f t="shared" ref="BF86" si="866">ROUND(SUM(BF82:BF85),0)</f>
        <v>0</v>
      </c>
      <c r="BG86" s="191"/>
      <c r="BH86" s="192"/>
      <c r="BI86" s="193">
        <f t="shared" ref="BI86:BJ86" si="867">ROUND(SUM(BI82:BI85),0)</f>
        <v>0</v>
      </c>
      <c r="BJ86" s="193">
        <f t="shared" si="867"/>
        <v>0</v>
      </c>
      <c r="BK86" s="194">
        <f t="shared" ref="BK86" si="868">ROUND(SUM(BK82:BK85),0)</f>
        <v>0</v>
      </c>
      <c r="BL86" s="195">
        <f t="shared" ref="BL86" si="869">ROUND(SUM(BL82:BL85),0)</f>
        <v>0</v>
      </c>
      <c r="BM86" s="193">
        <f t="shared" ref="BM86" si="870">ROUND(SUM(BM82:BM85),0)</f>
        <v>0</v>
      </c>
      <c r="BN86" s="194">
        <f t="shared" ref="BN86" si="871">ROUND(SUM(BN82:BN85),0)</f>
        <v>0</v>
      </c>
    </row>
    <row r="87" spans="2:66" s="188" customFormat="1" ht="13.5">
      <c r="B87" s="202" t="str">
        <f>'ListăCh.El.'!B22</f>
        <v>6. Cheltuieli de leasing fără achiziție (leasing operațional) aferente funcţionării întreprinderilor</v>
      </c>
      <c r="C87" s="203"/>
      <c r="D87" s="204"/>
      <c r="E87" s="205"/>
      <c r="F87" s="205"/>
      <c r="G87" s="205"/>
      <c r="H87" s="206"/>
      <c r="I87" s="198"/>
      <c r="J87" s="199"/>
      <c r="K87" s="199"/>
      <c r="L87" s="199"/>
      <c r="M87" s="200"/>
      <c r="N87" s="198"/>
      <c r="O87" s="199"/>
      <c r="P87" s="199"/>
      <c r="Q87" s="199"/>
      <c r="R87" s="200"/>
      <c r="S87" s="198"/>
      <c r="T87" s="199"/>
      <c r="U87" s="199"/>
      <c r="V87" s="199"/>
      <c r="W87" s="200"/>
      <c r="X87" s="198"/>
      <c r="Y87" s="199"/>
      <c r="Z87" s="199"/>
      <c r="AA87" s="199"/>
      <c r="AB87" s="200"/>
      <c r="AC87" s="198"/>
      <c r="AD87" s="199"/>
      <c r="AE87" s="199"/>
      <c r="AF87" s="199"/>
      <c r="AG87" s="200"/>
      <c r="AH87" s="198"/>
      <c r="AI87" s="199"/>
      <c r="AJ87" s="199"/>
      <c r="AK87" s="199"/>
      <c r="AL87" s="200"/>
      <c r="AM87" s="198"/>
      <c r="AN87" s="199"/>
      <c r="AO87" s="199"/>
      <c r="AP87" s="199"/>
      <c r="AQ87" s="200"/>
      <c r="AR87" s="198"/>
      <c r="AS87" s="199"/>
      <c r="AT87" s="199"/>
      <c r="AU87" s="199"/>
      <c r="AV87" s="200"/>
      <c r="AW87" s="198"/>
      <c r="AX87" s="199"/>
      <c r="AY87" s="199"/>
      <c r="AZ87" s="199"/>
      <c r="BA87" s="200"/>
      <c r="BB87" s="198"/>
      <c r="BC87" s="199"/>
      <c r="BD87" s="199"/>
      <c r="BE87" s="199"/>
      <c r="BF87" s="200"/>
      <c r="BG87" s="198"/>
      <c r="BH87" s="199"/>
      <c r="BI87" s="199"/>
      <c r="BJ87" s="199"/>
      <c r="BK87" s="200"/>
      <c r="BL87" s="218"/>
      <c r="BM87" s="205"/>
      <c r="BN87" s="206"/>
    </row>
    <row r="88" spans="2:66" s="188" customFormat="1" ht="27">
      <c r="B88" s="207" t="s">
        <v>116</v>
      </c>
      <c r="C88" s="408"/>
      <c r="D88" s="181"/>
      <c r="E88" s="182"/>
      <c r="F88" s="183">
        <f>D88*E88</f>
        <v>0</v>
      </c>
      <c r="G88" s="183">
        <f>ROUND(F88*19%,2)</f>
        <v>0</v>
      </c>
      <c r="H88" s="184">
        <f t="shared" ref="H88:H91" si="872">ROUND(F88+G88,2)</f>
        <v>0</v>
      </c>
      <c r="I88" s="185"/>
      <c r="J88" s="182"/>
      <c r="K88" s="183">
        <f>I88*J88</f>
        <v>0</v>
      </c>
      <c r="L88" s="183">
        <f t="shared" ref="L88:L91" si="873">G88</f>
        <v>0</v>
      </c>
      <c r="M88" s="184">
        <f t="shared" ref="M88:M91" si="874">ROUND(K88+L88,2)</f>
        <v>0</v>
      </c>
      <c r="N88" s="185"/>
      <c r="O88" s="182"/>
      <c r="P88" s="183">
        <f>N88*O88</f>
        <v>0</v>
      </c>
      <c r="Q88" s="183">
        <f t="shared" ref="Q88:Q91" si="875">L88</f>
        <v>0</v>
      </c>
      <c r="R88" s="184">
        <f t="shared" ref="R88:R91" si="876">ROUND(P88+Q88,2)</f>
        <v>0</v>
      </c>
      <c r="S88" s="185"/>
      <c r="T88" s="182"/>
      <c r="U88" s="183">
        <f>S88*T88</f>
        <v>0</v>
      </c>
      <c r="V88" s="183">
        <f t="shared" ref="V88:V91" si="877">Q88</f>
        <v>0</v>
      </c>
      <c r="W88" s="184">
        <f t="shared" ref="W88:W91" si="878">ROUND(U88+V88,2)</f>
        <v>0</v>
      </c>
      <c r="X88" s="185"/>
      <c r="Y88" s="182"/>
      <c r="Z88" s="183">
        <f>X88*Y88</f>
        <v>0</v>
      </c>
      <c r="AA88" s="183">
        <f t="shared" ref="AA88:AA91" si="879">V88</f>
        <v>0</v>
      </c>
      <c r="AB88" s="184">
        <f t="shared" ref="AB88:AB91" si="880">ROUND(Z88+AA88,2)</f>
        <v>0</v>
      </c>
      <c r="AC88" s="185"/>
      <c r="AD88" s="182"/>
      <c r="AE88" s="183">
        <f>AC88*AD88</f>
        <v>0</v>
      </c>
      <c r="AF88" s="183">
        <f t="shared" ref="AF88:AF91" si="881">AA88</f>
        <v>0</v>
      </c>
      <c r="AG88" s="184">
        <f t="shared" ref="AG88:AG91" si="882">ROUND(AE88+AF88,2)</f>
        <v>0</v>
      </c>
      <c r="AH88" s="185"/>
      <c r="AI88" s="182"/>
      <c r="AJ88" s="183">
        <f>AH88*AI88</f>
        <v>0</v>
      </c>
      <c r="AK88" s="183">
        <f t="shared" ref="AK88:AK91" si="883">AF88</f>
        <v>0</v>
      </c>
      <c r="AL88" s="184">
        <f t="shared" ref="AL88:AL91" si="884">ROUND(AJ88+AK88,2)</f>
        <v>0</v>
      </c>
      <c r="AM88" s="185"/>
      <c r="AN88" s="182"/>
      <c r="AO88" s="183">
        <f>AM88*AN88</f>
        <v>0</v>
      </c>
      <c r="AP88" s="183">
        <f t="shared" ref="AP88:AP91" si="885">AK88</f>
        <v>0</v>
      </c>
      <c r="AQ88" s="184">
        <f t="shared" ref="AQ88:AQ91" si="886">ROUND(AO88+AP88,2)</f>
        <v>0</v>
      </c>
      <c r="AR88" s="185"/>
      <c r="AS88" s="182"/>
      <c r="AT88" s="183">
        <f>AR88*AS88</f>
        <v>0</v>
      </c>
      <c r="AU88" s="183">
        <f t="shared" ref="AU88:AU91" si="887">AP88</f>
        <v>0</v>
      </c>
      <c r="AV88" s="184">
        <f t="shared" ref="AV88:AV91" si="888">ROUND(AT88+AU88,2)</f>
        <v>0</v>
      </c>
      <c r="AW88" s="185"/>
      <c r="AX88" s="182"/>
      <c r="AY88" s="183">
        <f>AW88*AX88</f>
        <v>0</v>
      </c>
      <c r="AZ88" s="183">
        <f t="shared" ref="AZ88:AZ91" si="889">AU88</f>
        <v>0</v>
      </c>
      <c r="BA88" s="184">
        <f t="shared" ref="BA88:BA91" si="890">ROUND(AY88+AZ88,2)</f>
        <v>0</v>
      </c>
      <c r="BB88" s="185"/>
      <c r="BC88" s="182"/>
      <c r="BD88" s="183">
        <f>BB88*BC88</f>
        <v>0</v>
      </c>
      <c r="BE88" s="183">
        <f t="shared" ref="BE88:BE91" si="891">AZ88</f>
        <v>0</v>
      </c>
      <c r="BF88" s="184">
        <f t="shared" ref="BF88:BF91" si="892">ROUND(BD88+BE88,2)</f>
        <v>0</v>
      </c>
      <c r="BG88" s="185"/>
      <c r="BH88" s="182"/>
      <c r="BI88" s="183">
        <f>BG88*BH88</f>
        <v>0</v>
      </c>
      <c r="BJ88" s="183">
        <f t="shared" ref="BJ88:BJ91" si="893">BE88</f>
        <v>0</v>
      </c>
      <c r="BK88" s="184">
        <f t="shared" ref="BK88:BK91" si="894">ROUND(BI88+BJ88,2)</f>
        <v>0</v>
      </c>
      <c r="BL88" s="186">
        <f t="shared" ref="BL88:BL91" si="895">ROUND(SUM(F88,K88,P88,U88,Z88,AE88,AJ88,AO88,AT88,AY88,BD88,BI88),2)</f>
        <v>0</v>
      </c>
      <c r="BM88" s="187">
        <f t="shared" ref="BM88:BM91" si="896">ROUND(SUM(G88,L88,Q88,V88,AA88,AF88,AK88,AP88,AU88,AZ88,BE88,BJ88),2)</f>
        <v>0</v>
      </c>
      <c r="BN88" s="184">
        <f t="shared" ref="BN88:BN91" si="897">ROUND(BL88+BM88,2)</f>
        <v>0</v>
      </c>
    </row>
    <row r="89" spans="2:66" s="188" customFormat="1" ht="27">
      <c r="B89" s="207" t="s">
        <v>116</v>
      </c>
      <c r="C89" s="408"/>
      <c r="D89" s="181"/>
      <c r="E89" s="182"/>
      <c r="F89" s="183">
        <f t="shared" ref="F89:F91" si="898">D89*E89</f>
        <v>0</v>
      </c>
      <c r="G89" s="183">
        <f t="shared" ref="G89:G91" si="899">ROUND(F89*19%,2)</f>
        <v>0</v>
      </c>
      <c r="H89" s="184">
        <f t="shared" si="872"/>
        <v>0</v>
      </c>
      <c r="I89" s="185"/>
      <c r="J89" s="182"/>
      <c r="K89" s="183">
        <f t="shared" ref="K89:K91" si="900">I89*J89</f>
        <v>0</v>
      </c>
      <c r="L89" s="183">
        <f t="shared" si="873"/>
        <v>0</v>
      </c>
      <c r="M89" s="184">
        <f t="shared" si="874"/>
        <v>0</v>
      </c>
      <c r="N89" s="185"/>
      <c r="O89" s="182"/>
      <c r="P89" s="183">
        <f t="shared" ref="P89:P91" si="901">N89*O89</f>
        <v>0</v>
      </c>
      <c r="Q89" s="183">
        <f t="shared" si="875"/>
        <v>0</v>
      </c>
      <c r="R89" s="184">
        <f t="shared" si="876"/>
        <v>0</v>
      </c>
      <c r="S89" s="185"/>
      <c r="T89" s="182"/>
      <c r="U89" s="183">
        <f t="shared" ref="U89:U91" si="902">S89*T89</f>
        <v>0</v>
      </c>
      <c r="V89" s="183">
        <f t="shared" si="877"/>
        <v>0</v>
      </c>
      <c r="W89" s="184">
        <f t="shared" si="878"/>
        <v>0</v>
      </c>
      <c r="X89" s="185"/>
      <c r="Y89" s="182"/>
      <c r="Z89" s="183">
        <f t="shared" ref="Z89:Z91" si="903">X89*Y89</f>
        <v>0</v>
      </c>
      <c r="AA89" s="183">
        <f t="shared" si="879"/>
        <v>0</v>
      </c>
      <c r="AB89" s="184">
        <f t="shared" si="880"/>
        <v>0</v>
      </c>
      <c r="AC89" s="185"/>
      <c r="AD89" s="182"/>
      <c r="AE89" s="183">
        <f t="shared" ref="AE89:AE91" si="904">AC89*AD89</f>
        <v>0</v>
      </c>
      <c r="AF89" s="183">
        <f t="shared" si="881"/>
        <v>0</v>
      </c>
      <c r="AG89" s="184">
        <f t="shared" si="882"/>
        <v>0</v>
      </c>
      <c r="AH89" s="185"/>
      <c r="AI89" s="182"/>
      <c r="AJ89" s="183">
        <f t="shared" ref="AJ89:AJ91" si="905">AH89*AI89</f>
        <v>0</v>
      </c>
      <c r="AK89" s="183">
        <f t="shared" si="883"/>
        <v>0</v>
      </c>
      <c r="AL89" s="184">
        <f t="shared" si="884"/>
        <v>0</v>
      </c>
      <c r="AM89" s="185"/>
      <c r="AN89" s="182"/>
      <c r="AO89" s="183">
        <f t="shared" ref="AO89:AO91" si="906">AM89*AN89</f>
        <v>0</v>
      </c>
      <c r="AP89" s="183">
        <f t="shared" si="885"/>
        <v>0</v>
      </c>
      <c r="AQ89" s="184">
        <f t="shared" si="886"/>
        <v>0</v>
      </c>
      <c r="AR89" s="185"/>
      <c r="AS89" s="182"/>
      <c r="AT89" s="183">
        <f t="shared" ref="AT89:AT91" si="907">AR89*AS89</f>
        <v>0</v>
      </c>
      <c r="AU89" s="183">
        <f t="shared" si="887"/>
        <v>0</v>
      </c>
      <c r="AV89" s="184">
        <f t="shared" si="888"/>
        <v>0</v>
      </c>
      <c r="AW89" s="185"/>
      <c r="AX89" s="182"/>
      <c r="AY89" s="183">
        <f t="shared" ref="AY89:AY91" si="908">AW89*AX89</f>
        <v>0</v>
      </c>
      <c r="AZ89" s="183">
        <f t="shared" si="889"/>
        <v>0</v>
      </c>
      <c r="BA89" s="184">
        <f t="shared" si="890"/>
        <v>0</v>
      </c>
      <c r="BB89" s="185"/>
      <c r="BC89" s="182"/>
      <c r="BD89" s="183">
        <f t="shared" ref="BD89:BD91" si="909">BB89*BC89</f>
        <v>0</v>
      </c>
      <c r="BE89" s="183">
        <f t="shared" si="891"/>
        <v>0</v>
      </c>
      <c r="BF89" s="184">
        <f t="shared" si="892"/>
        <v>0</v>
      </c>
      <c r="BG89" s="185"/>
      <c r="BH89" s="182"/>
      <c r="BI89" s="183">
        <f t="shared" ref="BI89:BI91" si="910">BG89*BH89</f>
        <v>0</v>
      </c>
      <c r="BJ89" s="183">
        <f t="shared" si="893"/>
        <v>0</v>
      </c>
      <c r="BK89" s="184">
        <f t="shared" si="894"/>
        <v>0</v>
      </c>
      <c r="BL89" s="186">
        <f t="shared" si="895"/>
        <v>0</v>
      </c>
      <c r="BM89" s="187">
        <f t="shared" si="896"/>
        <v>0</v>
      </c>
      <c r="BN89" s="184">
        <f t="shared" si="897"/>
        <v>0</v>
      </c>
    </row>
    <row r="90" spans="2:66" s="188" customFormat="1" ht="13.5">
      <c r="B90" s="207" t="s">
        <v>89</v>
      </c>
      <c r="C90" s="408"/>
      <c r="D90" s="181"/>
      <c r="E90" s="182"/>
      <c r="F90" s="183">
        <f t="shared" si="898"/>
        <v>0</v>
      </c>
      <c r="G90" s="183">
        <f t="shared" si="899"/>
        <v>0</v>
      </c>
      <c r="H90" s="184">
        <f t="shared" si="872"/>
        <v>0</v>
      </c>
      <c r="I90" s="185"/>
      <c r="J90" s="182"/>
      <c r="K90" s="183">
        <f t="shared" si="900"/>
        <v>0</v>
      </c>
      <c r="L90" s="183">
        <f t="shared" si="873"/>
        <v>0</v>
      </c>
      <c r="M90" s="184">
        <f t="shared" si="874"/>
        <v>0</v>
      </c>
      <c r="N90" s="185"/>
      <c r="O90" s="182"/>
      <c r="P90" s="183">
        <f t="shared" si="901"/>
        <v>0</v>
      </c>
      <c r="Q90" s="183">
        <f t="shared" si="875"/>
        <v>0</v>
      </c>
      <c r="R90" s="184">
        <f t="shared" si="876"/>
        <v>0</v>
      </c>
      <c r="S90" s="185"/>
      <c r="T90" s="182"/>
      <c r="U90" s="183">
        <f t="shared" si="902"/>
        <v>0</v>
      </c>
      <c r="V90" s="183">
        <f t="shared" si="877"/>
        <v>0</v>
      </c>
      <c r="W90" s="184">
        <f t="shared" si="878"/>
        <v>0</v>
      </c>
      <c r="X90" s="185"/>
      <c r="Y90" s="182"/>
      <c r="Z90" s="183">
        <f t="shared" si="903"/>
        <v>0</v>
      </c>
      <c r="AA90" s="183">
        <f t="shared" si="879"/>
        <v>0</v>
      </c>
      <c r="AB90" s="184">
        <f t="shared" si="880"/>
        <v>0</v>
      </c>
      <c r="AC90" s="185"/>
      <c r="AD90" s="182"/>
      <c r="AE90" s="183">
        <f t="shared" si="904"/>
        <v>0</v>
      </c>
      <c r="AF90" s="183">
        <f t="shared" si="881"/>
        <v>0</v>
      </c>
      <c r="AG90" s="184">
        <f t="shared" si="882"/>
        <v>0</v>
      </c>
      <c r="AH90" s="185"/>
      <c r="AI90" s="182"/>
      <c r="AJ90" s="183">
        <f t="shared" si="905"/>
        <v>0</v>
      </c>
      <c r="AK90" s="183">
        <f t="shared" si="883"/>
        <v>0</v>
      </c>
      <c r="AL90" s="184">
        <f t="shared" si="884"/>
        <v>0</v>
      </c>
      <c r="AM90" s="185"/>
      <c r="AN90" s="182"/>
      <c r="AO90" s="183">
        <f t="shared" si="906"/>
        <v>0</v>
      </c>
      <c r="AP90" s="183">
        <f t="shared" si="885"/>
        <v>0</v>
      </c>
      <c r="AQ90" s="184">
        <f t="shared" si="886"/>
        <v>0</v>
      </c>
      <c r="AR90" s="185"/>
      <c r="AS90" s="182"/>
      <c r="AT90" s="183">
        <f t="shared" si="907"/>
        <v>0</v>
      </c>
      <c r="AU90" s="183">
        <f t="shared" si="887"/>
        <v>0</v>
      </c>
      <c r="AV90" s="184">
        <f t="shared" si="888"/>
        <v>0</v>
      </c>
      <c r="AW90" s="185"/>
      <c r="AX90" s="182"/>
      <c r="AY90" s="183">
        <f t="shared" si="908"/>
        <v>0</v>
      </c>
      <c r="AZ90" s="183">
        <f t="shared" si="889"/>
        <v>0</v>
      </c>
      <c r="BA90" s="184">
        <f t="shared" si="890"/>
        <v>0</v>
      </c>
      <c r="BB90" s="185"/>
      <c r="BC90" s="182"/>
      <c r="BD90" s="183">
        <f t="shared" si="909"/>
        <v>0</v>
      </c>
      <c r="BE90" s="183">
        <f t="shared" si="891"/>
        <v>0</v>
      </c>
      <c r="BF90" s="184">
        <f t="shared" si="892"/>
        <v>0</v>
      </c>
      <c r="BG90" s="185"/>
      <c r="BH90" s="182"/>
      <c r="BI90" s="183">
        <f t="shared" si="910"/>
        <v>0</v>
      </c>
      <c r="BJ90" s="183">
        <f t="shared" si="893"/>
        <v>0</v>
      </c>
      <c r="BK90" s="184">
        <f t="shared" si="894"/>
        <v>0</v>
      </c>
      <c r="BL90" s="186">
        <f t="shared" si="895"/>
        <v>0</v>
      </c>
      <c r="BM90" s="187">
        <f t="shared" si="896"/>
        <v>0</v>
      </c>
      <c r="BN90" s="184">
        <f t="shared" si="897"/>
        <v>0</v>
      </c>
    </row>
    <row r="91" spans="2:66" s="188" customFormat="1" ht="13.5">
      <c r="B91" s="179" t="s">
        <v>89</v>
      </c>
      <c r="C91" s="408"/>
      <c r="D91" s="181"/>
      <c r="E91" s="182"/>
      <c r="F91" s="183">
        <f t="shared" si="898"/>
        <v>0</v>
      </c>
      <c r="G91" s="183">
        <f t="shared" si="899"/>
        <v>0</v>
      </c>
      <c r="H91" s="184">
        <f t="shared" si="872"/>
        <v>0</v>
      </c>
      <c r="I91" s="185"/>
      <c r="J91" s="182"/>
      <c r="K91" s="183">
        <f t="shared" si="900"/>
        <v>0</v>
      </c>
      <c r="L91" s="183">
        <f t="shared" si="873"/>
        <v>0</v>
      </c>
      <c r="M91" s="184">
        <f t="shared" si="874"/>
        <v>0</v>
      </c>
      <c r="N91" s="185"/>
      <c r="O91" s="182"/>
      <c r="P91" s="183">
        <f t="shared" si="901"/>
        <v>0</v>
      </c>
      <c r="Q91" s="183">
        <f t="shared" si="875"/>
        <v>0</v>
      </c>
      <c r="R91" s="184">
        <f t="shared" si="876"/>
        <v>0</v>
      </c>
      <c r="S91" s="185"/>
      <c r="T91" s="182"/>
      <c r="U91" s="183">
        <f t="shared" si="902"/>
        <v>0</v>
      </c>
      <c r="V91" s="183">
        <f t="shared" si="877"/>
        <v>0</v>
      </c>
      <c r="W91" s="184">
        <f t="shared" si="878"/>
        <v>0</v>
      </c>
      <c r="X91" s="185"/>
      <c r="Y91" s="182"/>
      <c r="Z91" s="183">
        <f t="shared" si="903"/>
        <v>0</v>
      </c>
      <c r="AA91" s="183">
        <f t="shared" si="879"/>
        <v>0</v>
      </c>
      <c r="AB91" s="184">
        <f t="shared" si="880"/>
        <v>0</v>
      </c>
      <c r="AC91" s="185"/>
      <c r="AD91" s="182"/>
      <c r="AE91" s="183">
        <f t="shared" si="904"/>
        <v>0</v>
      </c>
      <c r="AF91" s="183">
        <f t="shared" si="881"/>
        <v>0</v>
      </c>
      <c r="AG91" s="184">
        <f t="shared" si="882"/>
        <v>0</v>
      </c>
      <c r="AH91" s="185"/>
      <c r="AI91" s="182"/>
      <c r="AJ91" s="183">
        <f t="shared" si="905"/>
        <v>0</v>
      </c>
      <c r="AK91" s="183">
        <f t="shared" si="883"/>
        <v>0</v>
      </c>
      <c r="AL91" s="184">
        <f t="shared" si="884"/>
        <v>0</v>
      </c>
      <c r="AM91" s="185"/>
      <c r="AN91" s="182"/>
      <c r="AO91" s="183">
        <f t="shared" si="906"/>
        <v>0</v>
      </c>
      <c r="AP91" s="183">
        <f t="shared" si="885"/>
        <v>0</v>
      </c>
      <c r="AQ91" s="184">
        <f t="shared" si="886"/>
        <v>0</v>
      </c>
      <c r="AR91" s="185"/>
      <c r="AS91" s="182"/>
      <c r="AT91" s="183">
        <f t="shared" si="907"/>
        <v>0</v>
      </c>
      <c r="AU91" s="183">
        <f t="shared" si="887"/>
        <v>0</v>
      </c>
      <c r="AV91" s="184">
        <f t="shared" si="888"/>
        <v>0</v>
      </c>
      <c r="AW91" s="185"/>
      <c r="AX91" s="182"/>
      <c r="AY91" s="183">
        <f t="shared" si="908"/>
        <v>0</v>
      </c>
      <c r="AZ91" s="183">
        <f t="shared" si="889"/>
        <v>0</v>
      </c>
      <c r="BA91" s="184">
        <f t="shared" si="890"/>
        <v>0</v>
      </c>
      <c r="BB91" s="185"/>
      <c r="BC91" s="182"/>
      <c r="BD91" s="183">
        <f t="shared" si="909"/>
        <v>0</v>
      </c>
      <c r="BE91" s="183">
        <f t="shared" si="891"/>
        <v>0</v>
      </c>
      <c r="BF91" s="184">
        <f t="shared" si="892"/>
        <v>0</v>
      </c>
      <c r="BG91" s="185"/>
      <c r="BH91" s="182"/>
      <c r="BI91" s="183">
        <f t="shared" si="910"/>
        <v>0</v>
      </c>
      <c r="BJ91" s="183">
        <f t="shared" si="893"/>
        <v>0</v>
      </c>
      <c r="BK91" s="184">
        <f t="shared" si="894"/>
        <v>0</v>
      </c>
      <c r="BL91" s="186">
        <f t="shared" si="895"/>
        <v>0</v>
      </c>
      <c r="BM91" s="187">
        <f t="shared" si="896"/>
        <v>0</v>
      </c>
      <c r="BN91" s="184">
        <f t="shared" si="897"/>
        <v>0</v>
      </c>
    </row>
    <row r="92" spans="2:66" s="188" customFormat="1" ht="14.25" thickBot="1">
      <c r="B92" s="189" t="s">
        <v>117</v>
      </c>
      <c r="C92" s="190"/>
      <c r="D92" s="191"/>
      <c r="E92" s="192"/>
      <c r="F92" s="193">
        <f>ROUND(SUM(F88:F91),0)</f>
        <v>0</v>
      </c>
      <c r="G92" s="193">
        <f t="shared" ref="G92" si="911">ROUND(SUM(G88:G91),0)</f>
        <v>0</v>
      </c>
      <c r="H92" s="194">
        <f t="shared" ref="H92" si="912">ROUND(SUM(H88:H91),0)</f>
        <v>0</v>
      </c>
      <c r="I92" s="191"/>
      <c r="J92" s="192"/>
      <c r="K92" s="193">
        <f t="shared" ref="K92" si="913">ROUND(SUM(K88:K91),0)</f>
        <v>0</v>
      </c>
      <c r="L92" s="193">
        <f t="shared" ref="L92" si="914">ROUND(SUM(L88:L91),0)</f>
        <v>0</v>
      </c>
      <c r="M92" s="194">
        <f t="shared" ref="M92" si="915">ROUND(SUM(M88:M91),0)</f>
        <v>0</v>
      </c>
      <c r="N92" s="191"/>
      <c r="O92" s="192"/>
      <c r="P92" s="193">
        <f t="shared" ref="P92:Q92" si="916">ROUND(SUM(P88:P91),0)</f>
        <v>0</v>
      </c>
      <c r="Q92" s="193">
        <f t="shared" si="916"/>
        <v>0</v>
      </c>
      <c r="R92" s="194">
        <f t="shared" ref="R92" si="917">ROUND(SUM(R88:R91),0)</f>
        <v>0</v>
      </c>
      <c r="S92" s="191"/>
      <c r="T92" s="192"/>
      <c r="U92" s="193">
        <f t="shared" ref="U92:V92" si="918">ROUND(SUM(U88:U91),0)</f>
        <v>0</v>
      </c>
      <c r="V92" s="193">
        <f t="shared" si="918"/>
        <v>0</v>
      </c>
      <c r="W92" s="194">
        <f t="shared" ref="W92" si="919">ROUND(SUM(W88:W91),0)</f>
        <v>0</v>
      </c>
      <c r="X92" s="191"/>
      <c r="Y92" s="192"/>
      <c r="Z92" s="193">
        <f t="shared" ref="Z92:AA92" si="920">ROUND(SUM(Z88:Z91),0)</f>
        <v>0</v>
      </c>
      <c r="AA92" s="193">
        <f t="shared" si="920"/>
        <v>0</v>
      </c>
      <c r="AB92" s="194">
        <f t="shared" ref="AB92" si="921">ROUND(SUM(AB88:AB91),0)</f>
        <v>0</v>
      </c>
      <c r="AC92" s="191"/>
      <c r="AD92" s="192"/>
      <c r="AE92" s="193">
        <f t="shared" ref="AE92:AF92" si="922">ROUND(SUM(AE88:AE91),0)</f>
        <v>0</v>
      </c>
      <c r="AF92" s="193">
        <f t="shared" si="922"/>
        <v>0</v>
      </c>
      <c r="AG92" s="194">
        <f t="shared" ref="AG92" si="923">ROUND(SUM(AG88:AG91),0)</f>
        <v>0</v>
      </c>
      <c r="AH92" s="191"/>
      <c r="AI92" s="192"/>
      <c r="AJ92" s="193">
        <f t="shared" ref="AJ92:AK92" si="924">ROUND(SUM(AJ88:AJ91),0)</f>
        <v>0</v>
      </c>
      <c r="AK92" s="193">
        <f t="shared" si="924"/>
        <v>0</v>
      </c>
      <c r="AL92" s="194">
        <f t="shared" ref="AL92" si="925">ROUND(SUM(AL88:AL91),0)</f>
        <v>0</v>
      </c>
      <c r="AM92" s="191"/>
      <c r="AN92" s="192"/>
      <c r="AO92" s="193">
        <f t="shared" ref="AO92:AP92" si="926">ROUND(SUM(AO88:AO91),0)</f>
        <v>0</v>
      </c>
      <c r="AP92" s="193">
        <f t="shared" si="926"/>
        <v>0</v>
      </c>
      <c r="AQ92" s="194">
        <f t="shared" ref="AQ92" si="927">ROUND(SUM(AQ88:AQ91),0)</f>
        <v>0</v>
      </c>
      <c r="AR92" s="191"/>
      <c r="AS92" s="192"/>
      <c r="AT92" s="193">
        <f t="shared" ref="AT92:AU92" si="928">ROUND(SUM(AT88:AT91),0)</f>
        <v>0</v>
      </c>
      <c r="AU92" s="193">
        <f t="shared" si="928"/>
        <v>0</v>
      </c>
      <c r="AV92" s="194">
        <f t="shared" ref="AV92" si="929">ROUND(SUM(AV88:AV91),0)</f>
        <v>0</v>
      </c>
      <c r="AW92" s="191"/>
      <c r="AX92" s="192"/>
      <c r="AY92" s="193">
        <f t="shared" ref="AY92:AZ92" si="930">ROUND(SUM(AY88:AY91),0)</f>
        <v>0</v>
      </c>
      <c r="AZ92" s="193">
        <f t="shared" si="930"/>
        <v>0</v>
      </c>
      <c r="BA92" s="194">
        <f t="shared" ref="BA92" si="931">ROUND(SUM(BA88:BA91),0)</f>
        <v>0</v>
      </c>
      <c r="BB92" s="191"/>
      <c r="BC92" s="192"/>
      <c r="BD92" s="193">
        <f t="shared" ref="BD92:BE92" si="932">ROUND(SUM(BD88:BD91),0)</f>
        <v>0</v>
      </c>
      <c r="BE92" s="193">
        <f t="shared" si="932"/>
        <v>0</v>
      </c>
      <c r="BF92" s="194">
        <f t="shared" ref="BF92" si="933">ROUND(SUM(BF88:BF91),0)</f>
        <v>0</v>
      </c>
      <c r="BG92" s="191"/>
      <c r="BH92" s="192"/>
      <c r="BI92" s="193">
        <f t="shared" ref="BI92:BJ92" si="934">ROUND(SUM(BI88:BI91),0)</f>
        <v>0</v>
      </c>
      <c r="BJ92" s="193">
        <f t="shared" si="934"/>
        <v>0</v>
      </c>
      <c r="BK92" s="194">
        <f t="shared" ref="BK92" si="935">ROUND(SUM(BK88:BK91),0)</f>
        <v>0</v>
      </c>
      <c r="BL92" s="195">
        <f t="shared" ref="BL92" si="936">ROUND(SUM(BL88:BL91),0)</f>
        <v>0</v>
      </c>
      <c r="BM92" s="193">
        <f t="shared" ref="BM92" si="937">ROUND(SUM(BM88:BM91),0)</f>
        <v>0</v>
      </c>
      <c r="BN92" s="194">
        <f t="shared" ref="BN92" si="938">ROUND(SUM(BN88:BN91),0)</f>
        <v>0</v>
      </c>
    </row>
    <row r="93" spans="2:66" s="188" customFormat="1" ht="13.5">
      <c r="B93" s="202" t="str">
        <f>'ListăCh.El.'!B23</f>
        <v>7. Utilităţi aferente funcţionării întreprinderilor</v>
      </c>
      <c r="C93" s="203"/>
      <c r="D93" s="204"/>
      <c r="E93" s="205"/>
      <c r="F93" s="205"/>
      <c r="G93" s="205"/>
      <c r="H93" s="206"/>
      <c r="I93" s="198"/>
      <c r="J93" s="199"/>
      <c r="K93" s="199"/>
      <c r="L93" s="199"/>
      <c r="M93" s="200"/>
      <c r="N93" s="198"/>
      <c r="O93" s="199"/>
      <c r="P93" s="199"/>
      <c r="Q93" s="199"/>
      <c r="R93" s="200"/>
      <c r="S93" s="198"/>
      <c r="T93" s="199"/>
      <c r="U93" s="199"/>
      <c r="V93" s="199"/>
      <c r="W93" s="200"/>
      <c r="X93" s="198"/>
      <c r="Y93" s="199"/>
      <c r="Z93" s="199"/>
      <c r="AA93" s="199"/>
      <c r="AB93" s="200"/>
      <c r="AC93" s="198"/>
      <c r="AD93" s="199"/>
      <c r="AE93" s="199"/>
      <c r="AF93" s="199"/>
      <c r="AG93" s="200"/>
      <c r="AH93" s="198"/>
      <c r="AI93" s="199"/>
      <c r="AJ93" s="199"/>
      <c r="AK93" s="199"/>
      <c r="AL93" s="200"/>
      <c r="AM93" s="198"/>
      <c r="AN93" s="199"/>
      <c r="AO93" s="199"/>
      <c r="AP93" s="199"/>
      <c r="AQ93" s="200"/>
      <c r="AR93" s="198"/>
      <c r="AS93" s="199"/>
      <c r="AT93" s="199"/>
      <c r="AU93" s="199"/>
      <c r="AV93" s="200"/>
      <c r="AW93" s="198"/>
      <c r="AX93" s="199"/>
      <c r="AY93" s="199"/>
      <c r="AZ93" s="199"/>
      <c r="BA93" s="200"/>
      <c r="BB93" s="198"/>
      <c r="BC93" s="199"/>
      <c r="BD93" s="199"/>
      <c r="BE93" s="199"/>
      <c r="BF93" s="200"/>
      <c r="BG93" s="198"/>
      <c r="BH93" s="199"/>
      <c r="BI93" s="199"/>
      <c r="BJ93" s="199"/>
      <c r="BK93" s="200"/>
      <c r="BL93" s="218"/>
      <c r="BM93" s="205"/>
      <c r="BN93" s="206"/>
    </row>
    <row r="94" spans="2:66" s="188" customFormat="1" ht="13.5">
      <c r="B94" s="207" t="s">
        <v>118</v>
      </c>
      <c r="C94" s="408"/>
      <c r="D94" s="181"/>
      <c r="E94" s="182"/>
      <c r="F94" s="183">
        <f>D94*E94</f>
        <v>0</v>
      </c>
      <c r="G94" s="183">
        <f>ROUND(F94*19%,2)</f>
        <v>0</v>
      </c>
      <c r="H94" s="184">
        <f t="shared" ref="H94:H99" si="939">ROUND(F94+G94,2)</f>
        <v>0</v>
      </c>
      <c r="I94" s="185"/>
      <c r="J94" s="182"/>
      <c r="K94" s="183">
        <f>I94*J94</f>
        <v>0</v>
      </c>
      <c r="L94" s="183">
        <f t="shared" ref="L94:L99" si="940">G94</f>
        <v>0</v>
      </c>
      <c r="M94" s="184">
        <f t="shared" ref="M94:M99" si="941">ROUND(K94+L94,2)</f>
        <v>0</v>
      </c>
      <c r="N94" s="185"/>
      <c r="O94" s="182"/>
      <c r="P94" s="183">
        <f>N94*O94</f>
        <v>0</v>
      </c>
      <c r="Q94" s="183">
        <f t="shared" ref="Q94:Q99" si="942">L94</f>
        <v>0</v>
      </c>
      <c r="R94" s="184">
        <f t="shared" ref="R94:R99" si="943">ROUND(P94+Q94,2)</f>
        <v>0</v>
      </c>
      <c r="S94" s="185"/>
      <c r="T94" s="182"/>
      <c r="U94" s="183">
        <f>S94*T94</f>
        <v>0</v>
      </c>
      <c r="V94" s="183">
        <f t="shared" ref="V94:V99" si="944">Q94</f>
        <v>0</v>
      </c>
      <c r="W94" s="184">
        <f t="shared" ref="W94:W99" si="945">ROUND(U94+V94,2)</f>
        <v>0</v>
      </c>
      <c r="X94" s="185"/>
      <c r="Y94" s="182"/>
      <c r="Z94" s="183">
        <f>X94*Y94</f>
        <v>0</v>
      </c>
      <c r="AA94" s="183">
        <f t="shared" ref="AA94:AA99" si="946">V94</f>
        <v>0</v>
      </c>
      <c r="AB94" s="184">
        <f t="shared" ref="AB94:AB99" si="947">ROUND(Z94+AA94,2)</f>
        <v>0</v>
      </c>
      <c r="AC94" s="185"/>
      <c r="AD94" s="182"/>
      <c r="AE94" s="183">
        <f>AC94*AD94</f>
        <v>0</v>
      </c>
      <c r="AF94" s="183">
        <f t="shared" ref="AF94:AF99" si="948">AA94</f>
        <v>0</v>
      </c>
      <c r="AG94" s="184">
        <f t="shared" ref="AG94:AG99" si="949">ROUND(AE94+AF94,2)</f>
        <v>0</v>
      </c>
      <c r="AH94" s="185"/>
      <c r="AI94" s="182"/>
      <c r="AJ94" s="183">
        <f>AH94*AI94</f>
        <v>0</v>
      </c>
      <c r="AK94" s="183">
        <f t="shared" ref="AK94:AK99" si="950">AF94</f>
        <v>0</v>
      </c>
      <c r="AL94" s="184">
        <f t="shared" ref="AL94:AL99" si="951">ROUND(AJ94+AK94,2)</f>
        <v>0</v>
      </c>
      <c r="AM94" s="185"/>
      <c r="AN94" s="182"/>
      <c r="AO94" s="183">
        <f>AM94*AN94</f>
        <v>0</v>
      </c>
      <c r="AP94" s="183">
        <f t="shared" ref="AP94:AP99" si="952">AK94</f>
        <v>0</v>
      </c>
      <c r="AQ94" s="184">
        <f t="shared" ref="AQ94:AQ99" si="953">ROUND(AO94+AP94,2)</f>
        <v>0</v>
      </c>
      <c r="AR94" s="185"/>
      <c r="AS94" s="182"/>
      <c r="AT94" s="183">
        <f>AR94*AS94</f>
        <v>0</v>
      </c>
      <c r="AU94" s="183">
        <f t="shared" ref="AU94:AU99" si="954">AP94</f>
        <v>0</v>
      </c>
      <c r="AV94" s="184">
        <f t="shared" ref="AV94:AV99" si="955">ROUND(AT94+AU94,2)</f>
        <v>0</v>
      </c>
      <c r="AW94" s="185"/>
      <c r="AX94" s="182"/>
      <c r="AY94" s="183">
        <f>AW94*AX94</f>
        <v>0</v>
      </c>
      <c r="AZ94" s="183">
        <f t="shared" ref="AZ94:AZ99" si="956">AU94</f>
        <v>0</v>
      </c>
      <c r="BA94" s="184">
        <f t="shared" ref="BA94:BA99" si="957">ROUND(AY94+AZ94,2)</f>
        <v>0</v>
      </c>
      <c r="BB94" s="185"/>
      <c r="BC94" s="182"/>
      <c r="BD94" s="183">
        <f>BB94*BC94</f>
        <v>0</v>
      </c>
      <c r="BE94" s="183">
        <f t="shared" ref="BE94:BE99" si="958">AZ94</f>
        <v>0</v>
      </c>
      <c r="BF94" s="184">
        <f t="shared" ref="BF94:BF99" si="959">ROUND(BD94+BE94,2)</f>
        <v>0</v>
      </c>
      <c r="BG94" s="185"/>
      <c r="BH94" s="182"/>
      <c r="BI94" s="183">
        <f>BG94*BH94</f>
        <v>0</v>
      </c>
      <c r="BJ94" s="183">
        <f t="shared" ref="BJ94:BJ99" si="960">BE94</f>
        <v>0</v>
      </c>
      <c r="BK94" s="184">
        <f t="shared" ref="BK94:BK99" si="961">ROUND(BI94+BJ94,2)</f>
        <v>0</v>
      </c>
      <c r="BL94" s="186">
        <f t="shared" ref="BL94:BL99" si="962">ROUND(SUM(F94,K94,P94,U94,Z94,AE94,AJ94,AO94,AT94,AY94,BD94,BI94),2)</f>
        <v>0</v>
      </c>
      <c r="BM94" s="187">
        <f t="shared" ref="BM94:BM99" si="963">ROUND(SUM(G94,L94,Q94,V94,AA94,AF94,AK94,AP94,AU94,AZ94,BE94,BJ94),2)</f>
        <v>0</v>
      </c>
      <c r="BN94" s="184">
        <f t="shared" ref="BN94:BN99" si="964">ROUND(BL94+BM94,2)</f>
        <v>0</v>
      </c>
    </row>
    <row r="95" spans="2:66" s="188" customFormat="1" ht="13.5">
      <c r="B95" s="207" t="s">
        <v>119</v>
      </c>
      <c r="C95" s="408"/>
      <c r="D95" s="181"/>
      <c r="E95" s="182"/>
      <c r="F95" s="183">
        <f t="shared" ref="F95:F99" si="965">D95*E95</f>
        <v>0</v>
      </c>
      <c r="G95" s="183">
        <f t="shared" ref="G95:G99" si="966">ROUND(F95*19%,2)</f>
        <v>0</v>
      </c>
      <c r="H95" s="184">
        <f t="shared" si="939"/>
        <v>0</v>
      </c>
      <c r="I95" s="185"/>
      <c r="J95" s="182"/>
      <c r="K95" s="183">
        <f t="shared" ref="K95:K99" si="967">I95*J95</f>
        <v>0</v>
      </c>
      <c r="L95" s="183">
        <f t="shared" si="940"/>
        <v>0</v>
      </c>
      <c r="M95" s="184">
        <f t="shared" si="941"/>
        <v>0</v>
      </c>
      <c r="N95" s="185"/>
      <c r="O95" s="182"/>
      <c r="P95" s="183">
        <f t="shared" ref="P95:P99" si="968">N95*O95</f>
        <v>0</v>
      </c>
      <c r="Q95" s="183">
        <f t="shared" si="942"/>
        <v>0</v>
      </c>
      <c r="R95" s="184">
        <f t="shared" si="943"/>
        <v>0</v>
      </c>
      <c r="S95" s="185"/>
      <c r="T95" s="182"/>
      <c r="U95" s="183">
        <f t="shared" ref="U95:U99" si="969">S95*T95</f>
        <v>0</v>
      </c>
      <c r="V95" s="183">
        <f t="shared" si="944"/>
        <v>0</v>
      </c>
      <c r="W95" s="184">
        <f t="shared" si="945"/>
        <v>0</v>
      </c>
      <c r="X95" s="185"/>
      <c r="Y95" s="182"/>
      <c r="Z95" s="183">
        <f t="shared" ref="Z95:Z99" si="970">X95*Y95</f>
        <v>0</v>
      </c>
      <c r="AA95" s="183">
        <f t="shared" si="946"/>
        <v>0</v>
      </c>
      <c r="AB95" s="184">
        <f t="shared" si="947"/>
        <v>0</v>
      </c>
      <c r="AC95" s="185"/>
      <c r="AD95" s="182"/>
      <c r="AE95" s="183">
        <f t="shared" ref="AE95:AE99" si="971">AC95*AD95</f>
        <v>0</v>
      </c>
      <c r="AF95" s="183">
        <f t="shared" si="948"/>
        <v>0</v>
      </c>
      <c r="AG95" s="184">
        <f t="shared" si="949"/>
        <v>0</v>
      </c>
      <c r="AH95" s="185"/>
      <c r="AI95" s="182"/>
      <c r="AJ95" s="183">
        <f t="shared" ref="AJ95:AJ99" si="972">AH95*AI95</f>
        <v>0</v>
      </c>
      <c r="AK95" s="183">
        <f t="shared" si="950"/>
        <v>0</v>
      </c>
      <c r="AL95" s="184">
        <f t="shared" si="951"/>
        <v>0</v>
      </c>
      <c r="AM95" s="185"/>
      <c r="AN95" s="182"/>
      <c r="AO95" s="183">
        <f t="shared" ref="AO95:AO99" si="973">AM95*AN95</f>
        <v>0</v>
      </c>
      <c r="AP95" s="183">
        <f t="shared" si="952"/>
        <v>0</v>
      </c>
      <c r="AQ95" s="184">
        <f t="shared" si="953"/>
        <v>0</v>
      </c>
      <c r="AR95" s="185"/>
      <c r="AS95" s="182"/>
      <c r="AT95" s="183">
        <f t="shared" ref="AT95:AT99" si="974">AR95*AS95</f>
        <v>0</v>
      </c>
      <c r="AU95" s="183">
        <f t="shared" si="954"/>
        <v>0</v>
      </c>
      <c r="AV95" s="184">
        <f t="shared" si="955"/>
        <v>0</v>
      </c>
      <c r="AW95" s="185"/>
      <c r="AX95" s="182"/>
      <c r="AY95" s="183">
        <f t="shared" ref="AY95:AY99" si="975">AW95*AX95</f>
        <v>0</v>
      </c>
      <c r="AZ95" s="183">
        <f t="shared" si="956"/>
        <v>0</v>
      </c>
      <c r="BA95" s="184">
        <f t="shared" si="957"/>
        <v>0</v>
      </c>
      <c r="BB95" s="185"/>
      <c r="BC95" s="182"/>
      <c r="BD95" s="183">
        <f t="shared" ref="BD95:BD99" si="976">BB95*BC95</f>
        <v>0</v>
      </c>
      <c r="BE95" s="183">
        <f t="shared" si="958"/>
        <v>0</v>
      </c>
      <c r="BF95" s="184">
        <f t="shared" si="959"/>
        <v>0</v>
      </c>
      <c r="BG95" s="185"/>
      <c r="BH95" s="182"/>
      <c r="BI95" s="183">
        <f t="shared" ref="BI95:BI99" si="977">BG95*BH95</f>
        <v>0</v>
      </c>
      <c r="BJ95" s="183">
        <f t="shared" si="960"/>
        <v>0</v>
      </c>
      <c r="BK95" s="184">
        <f t="shared" si="961"/>
        <v>0</v>
      </c>
      <c r="BL95" s="186">
        <f t="shared" si="962"/>
        <v>0</v>
      </c>
      <c r="BM95" s="187">
        <f t="shared" si="963"/>
        <v>0</v>
      </c>
      <c r="BN95" s="184">
        <f t="shared" si="964"/>
        <v>0</v>
      </c>
    </row>
    <row r="96" spans="2:66" s="188" customFormat="1" ht="13.5">
      <c r="B96" s="207" t="s">
        <v>120</v>
      </c>
      <c r="C96" s="408"/>
      <c r="D96" s="181"/>
      <c r="E96" s="182"/>
      <c r="F96" s="183">
        <f t="shared" si="965"/>
        <v>0</v>
      </c>
      <c r="G96" s="183">
        <f>ROUND(F96*9%,2)</f>
        <v>0</v>
      </c>
      <c r="H96" s="184">
        <f t="shared" si="939"/>
        <v>0</v>
      </c>
      <c r="I96" s="185"/>
      <c r="J96" s="182"/>
      <c r="K96" s="183">
        <f t="shared" si="967"/>
        <v>0</v>
      </c>
      <c r="L96" s="183">
        <f t="shared" si="940"/>
        <v>0</v>
      </c>
      <c r="M96" s="184">
        <f t="shared" si="941"/>
        <v>0</v>
      </c>
      <c r="N96" s="185"/>
      <c r="O96" s="182"/>
      <c r="P96" s="183">
        <f t="shared" si="968"/>
        <v>0</v>
      </c>
      <c r="Q96" s="183">
        <f t="shared" si="942"/>
        <v>0</v>
      </c>
      <c r="R96" s="184">
        <f t="shared" si="943"/>
        <v>0</v>
      </c>
      <c r="S96" s="185"/>
      <c r="T96" s="182"/>
      <c r="U96" s="183">
        <f t="shared" si="969"/>
        <v>0</v>
      </c>
      <c r="V96" s="183">
        <f t="shared" si="944"/>
        <v>0</v>
      </c>
      <c r="W96" s="184">
        <f t="shared" si="945"/>
        <v>0</v>
      </c>
      <c r="X96" s="185"/>
      <c r="Y96" s="182"/>
      <c r="Z96" s="183">
        <f t="shared" si="970"/>
        <v>0</v>
      </c>
      <c r="AA96" s="183">
        <f t="shared" si="946"/>
        <v>0</v>
      </c>
      <c r="AB96" s="184">
        <f t="shared" si="947"/>
        <v>0</v>
      </c>
      <c r="AC96" s="185"/>
      <c r="AD96" s="182"/>
      <c r="AE96" s="183">
        <f t="shared" si="971"/>
        <v>0</v>
      </c>
      <c r="AF96" s="183">
        <f t="shared" si="948"/>
        <v>0</v>
      </c>
      <c r="AG96" s="184">
        <f t="shared" si="949"/>
        <v>0</v>
      </c>
      <c r="AH96" s="185"/>
      <c r="AI96" s="182"/>
      <c r="AJ96" s="183">
        <f t="shared" si="972"/>
        <v>0</v>
      </c>
      <c r="AK96" s="183">
        <f t="shared" si="950"/>
        <v>0</v>
      </c>
      <c r="AL96" s="184">
        <f t="shared" si="951"/>
        <v>0</v>
      </c>
      <c r="AM96" s="185"/>
      <c r="AN96" s="182"/>
      <c r="AO96" s="183">
        <f t="shared" si="973"/>
        <v>0</v>
      </c>
      <c r="AP96" s="183">
        <f t="shared" si="952"/>
        <v>0</v>
      </c>
      <c r="AQ96" s="184">
        <f t="shared" si="953"/>
        <v>0</v>
      </c>
      <c r="AR96" s="185"/>
      <c r="AS96" s="182"/>
      <c r="AT96" s="183">
        <f t="shared" si="974"/>
        <v>0</v>
      </c>
      <c r="AU96" s="183">
        <f t="shared" si="954"/>
        <v>0</v>
      </c>
      <c r="AV96" s="184">
        <f t="shared" si="955"/>
        <v>0</v>
      </c>
      <c r="AW96" s="185"/>
      <c r="AX96" s="182"/>
      <c r="AY96" s="183">
        <f t="shared" si="975"/>
        <v>0</v>
      </c>
      <c r="AZ96" s="183">
        <f t="shared" si="956"/>
        <v>0</v>
      </c>
      <c r="BA96" s="184">
        <f t="shared" si="957"/>
        <v>0</v>
      </c>
      <c r="BB96" s="185"/>
      <c r="BC96" s="182"/>
      <c r="BD96" s="183">
        <f t="shared" si="976"/>
        <v>0</v>
      </c>
      <c r="BE96" s="183">
        <f t="shared" si="958"/>
        <v>0</v>
      </c>
      <c r="BF96" s="184">
        <f t="shared" si="959"/>
        <v>0</v>
      </c>
      <c r="BG96" s="185"/>
      <c r="BH96" s="182"/>
      <c r="BI96" s="183">
        <f t="shared" si="977"/>
        <v>0</v>
      </c>
      <c r="BJ96" s="183">
        <f t="shared" si="960"/>
        <v>0</v>
      </c>
      <c r="BK96" s="184">
        <f t="shared" si="961"/>
        <v>0</v>
      </c>
      <c r="BL96" s="186">
        <f t="shared" si="962"/>
        <v>0</v>
      </c>
      <c r="BM96" s="187">
        <f t="shared" si="963"/>
        <v>0</v>
      </c>
      <c r="BN96" s="184">
        <f t="shared" si="964"/>
        <v>0</v>
      </c>
    </row>
    <row r="97" spans="2:66" s="188" customFormat="1" ht="13.5">
      <c r="B97" s="207" t="s">
        <v>121</v>
      </c>
      <c r="C97" s="408"/>
      <c r="D97" s="181"/>
      <c r="E97" s="182"/>
      <c r="F97" s="183">
        <f t="shared" ref="F97:F98" si="978">D97*E97</f>
        <v>0</v>
      </c>
      <c r="G97" s="183">
        <f t="shared" si="966"/>
        <v>0</v>
      </c>
      <c r="H97" s="184">
        <f t="shared" si="939"/>
        <v>0</v>
      </c>
      <c r="I97" s="185"/>
      <c r="J97" s="182"/>
      <c r="K97" s="183">
        <f t="shared" ref="K97:K98" si="979">I97*J97</f>
        <v>0</v>
      </c>
      <c r="L97" s="183">
        <f t="shared" si="940"/>
        <v>0</v>
      </c>
      <c r="M97" s="184">
        <f t="shared" si="941"/>
        <v>0</v>
      </c>
      <c r="N97" s="185"/>
      <c r="O97" s="182"/>
      <c r="P97" s="183">
        <f t="shared" ref="P97:P98" si="980">N97*O97</f>
        <v>0</v>
      </c>
      <c r="Q97" s="183">
        <f t="shared" si="942"/>
        <v>0</v>
      </c>
      <c r="R97" s="184">
        <f t="shared" si="943"/>
        <v>0</v>
      </c>
      <c r="S97" s="185"/>
      <c r="T97" s="182"/>
      <c r="U97" s="183">
        <f t="shared" ref="U97:U98" si="981">S97*T97</f>
        <v>0</v>
      </c>
      <c r="V97" s="183">
        <f t="shared" si="944"/>
        <v>0</v>
      </c>
      <c r="W97" s="184">
        <f t="shared" si="945"/>
        <v>0</v>
      </c>
      <c r="X97" s="185"/>
      <c r="Y97" s="182"/>
      <c r="Z97" s="183">
        <f t="shared" ref="Z97:Z98" si="982">X97*Y97</f>
        <v>0</v>
      </c>
      <c r="AA97" s="183">
        <f t="shared" si="946"/>
        <v>0</v>
      </c>
      <c r="AB97" s="184">
        <f t="shared" si="947"/>
        <v>0</v>
      </c>
      <c r="AC97" s="185"/>
      <c r="AD97" s="182"/>
      <c r="AE97" s="183">
        <f t="shared" ref="AE97:AE98" si="983">AC97*AD97</f>
        <v>0</v>
      </c>
      <c r="AF97" s="183">
        <f t="shared" si="948"/>
        <v>0</v>
      </c>
      <c r="AG97" s="184">
        <f t="shared" si="949"/>
        <v>0</v>
      </c>
      <c r="AH97" s="185"/>
      <c r="AI97" s="182"/>
      <c r="AJ97" s="183">
        <f t="shared" ref="AJ97:AJ98" si="984">AH97*AI97</f>
        <v>0</v>
      </c>
      <c r="AK97" s="183">
        <f t="shared" si="950"/>
        <v>0</v>
      </c>
      <c r="AL97" s="184">
        <f t="shared" si="951"/>
        <v>0</v>
      </c>
      <c r="AM97" s="185"/>
      <c r="AN97" s="182"/>
      <c r="AO97" s="183">
        <f t="shared" ref="AO97:AO98" si="985">AM97*AN97</f>
        <v>0</v>
      </c>
      <c r="AP97" s="183">
        <f t="shared" si="952"/>
        <v>0</v>
      </c>
      <c r="AQ97" s="184">
        <f t="shared" si="953"/>
        <v>0</v>
      </c>
      <c r="AR97" s="185"/>
      <c r="AS97" s="182"/>
      <c r="AT97" s="183">
        <f t="shared" ref="AT97:AT98" si="986">AR97*AS97</f>
        <v>0</v>
      </c>
      <c r="AU97" s="183">
        <f t="shared" si="954"/>
        <v>0</v>
      </c>
      <c r="AV97" s="184">
        <f t="shared" si="955"/>
        <v>0</v>
      </c>
      <c r="AW97" s="185"/>
      <c r="AX97" s="182"/>
      <c r="AY97" s="183">
        <f t="shared" ref="AY97:AY98" si="987">AW97*AX97</f>
        <v>0</v>
      </c>
      <c r="AZ97" s="183">
        <f t="shared" si="956"/>
        <v>0</v>
      </c>
      <c r="BA97" s="184">
        <f t="shared" si="957"/>
        <v>0</v>
      </c>
      <c r="BB97" s="185"/>
      <c r="BC97" s="182"/>
      <c r="BD97" s="183">
        <f t="shared" ref="BD97:BD98" si="988">BB97*BC97</f>
        <v>0</v>
      </c>
      <c r="BE97" s="183">
        <f t="shared" si="958"/>
        <v>0</v>
      </c>
      <c r="BF97" s="184">
        <f t="shared" si="959"/>
        <v>0</v>
      </c>
      <c r="BG97" s="185"/>
      <c r="BH97" s="182"/>
      <c r="BI97" s="183">
        <f t="shared" ref="BI97:BI98" si="989">BG97*BH97</f>
        <v>0</v>
      </c>
      <c r="BJ97" s="183">
        <f t="shared" si="960"/>
        <v>0</v>
      </c>
      <c r="BK97" s="184">
        <f t="shared" si="961"/>
        <v>0</v>
      </c>
      <c r="BL97" s="186">
        <f t="shared" si="962"/>
        <v>0</v>
      </c>
      <c r="BM97" s="187">
        <f t="shared" si="963"/>
        <v>0</v>
      </c>
      <c r="BN97" s="184">
        <f t="shared" si="964"/>
        <v>0</v>
      </c>
    </row>
    <row r="98" spans="2:66" s="188" customFormat="1" ht="13.5">
      <c r="B98" s="179" t="s">
        <v>89</v>
      </c>
      <c r="C98" s="408"/>
      <c r="D98" s="181"/>
      <c r="E98" s="182"/>
      <c r="F98" s="183">
        <f t="shared" si="978"/>
        <v>0</v>
      </c>
      <c r="G98" s="183">
        <f t="shared" ref="G98" si="990">ROUND(F98*19%,2)</f>
        <v>0</v>
      </c>
      <c r="H98" s="184">
        <f t="shared" si="939"/>
        <v>0</v>
      </c>
      <c r="I98" s="185"/>
      <c r="J98" s="182"/>
      <c r="K98" s="183">
        <f t="shared" si="979"/>
        <v>0</v>
      </c>
      <c r="L98" s="183">
        <f t="shared" si="940"/>
        <v>0</v>
      </c>
      <c r="M98" s="184">
        <f t="shared" si="941"/>
        <v>0</v>
      </c>
      <c r="N98" s="185"/>
      <c r="O98" s="182"/>
      <c r="P98" s="183">
        <f t="shared" si="980"/>
        <v>0</v>
      </c>
      <c r="Q98" s="183">
        <f t="shared" si="942"/>
        <v>0</v>
      </c>
      <c r="R98" s="184">
        <f t="shared" si="943"/>
        <v>0</v>
      </c>
      <c r="S98" s="185"/>
      <c r="T98" s="182"/>
      <c r="U98" s="183">
        <f t="shared" si="981"/>
        <v>0</v>
      </c>
      <c r="V98" s="183">
        <f t="shared" si="944"/>
        <v>0</v>
      </c>
      <c r="W98" s="184">
        <f t="shared" si="945"/>
        <v>0</v>
      </c>
      <c r="X98" s="185"/>
      <c r="Y98" s="182"/>
      <c r="Z98" s="183">
        <f t="shared" si="982"/>
        <v>0</v>
      </c>
      <c r="AA98" s="183">
        <f t="shared" si="946"/>
        <v>0</v>
      </c>
      <c r="AB98" s="184">
        <f t="shared" si="947"/>
        <v>0</v>
      </c>
      <c r="AC98" s="185"/>
      <c r="AD98" s="182"/>
      <c r="AE98" s="183">
        <f t="shared" si="983"/>
        <v>0</v>
      </c>
      <c r="AF98" s="183">
        <f t="shared" si="948"/>
        <v>0</v>
      </c>
      <c r="AG98" s="184">
        <f t="shared" si="949"/>
        <v>0</v>
      </c>
      <c r="AH98" s="185"/>
      <c r="AI98" s="182"/>
      <c r="AJ98" s="183">
        <f t="shared" si="984"/>
        <v>0</v>
      </c>
      <c r="AK98" s="183">
        <f t="shared" si="950"/>
        <v>0</v>
      </c>
      <c r="AL98" s="184">
        <f t="shared" si="951"/>
        <v>0</v>
      </c>
      <c r="AM98" s="185"/>
      <c r="AN98" s="182"/>
      <c r="AO98" s="183">
        <f t="shared" si="985"/>
        <v>0</v>
      </c>
      <c r="AP98" s="183">
        <f t="shared" si="952"/>
        <v>0</v>
      </c>
      <c r="AQ98" s="184">
        <f t="shared" si="953"/>
        <v>0</v>
      </c>
      <c r="AR98" s="185"/>
      <c r="AS98" s="182"/>
      <c r="AT98" s="183">
        <f t="shared" si="986"/>
        <v>0</v>
      </c>
      <c r="AU98" s="183">
        <f t="shared" si="954"/>
        <v>0</v>
      </c>
      <c r="AV98" s="184">
        <f t="shared" si="955"/>
        <v>0</v>
      </c>
      <c r="AW98" s="185"/>
      <c r="AX98" s="182"/>
      <c r="AY98" s="183">
        <f t="shared" si="987"/>
        <v>0</v>
      </c>
      <c r="AZ98" s="183">
        <f t="shared" si="956"/>
        <v>0</v>
      </c>
      <c r="BA98" s="184">
        <f t="shared" si="957"/>
        <v>0</v>
      </c>
      <c r="BB98" s="185"/>
      <c r="BC98" s="182"/>
      <c r="BD98" s="183">
        <f t="shared" si="988"/>
        <v>0</v>
      </c>
      <c r="BE98" s="183">
        <f t="shared" si="958"/>
        <v>0</v>
      </c>
      <c r="BF98" s="184">
        <f t="shared" si="959"/>
        <v>0</v>
      </c>
      <c r="BG98" s="185"/>
      <c r="BH98" s="182"/>
      <c r="BI98" s="183">
        <f t="shared" si="989"/>
        <v>0</v>
      </c>
      <c r="BJ98" s="183">
        <f t="shared" si="960"/>
        <v>0</v>
      </c>
      <c r="BK98" s="184">
        <f t="shared" si="961"/>
        <v>0</v>
      </c>
      <c r="BL98" s="186">
        <f t="shared" si="962"/>
        <v>0</v>
      </c>
      <c r="BM98" s="187">
        <f t="shared" si="963"/>
        <v>0</v>
      </c>
      <c r="BN98" s="184">
        <f t="shared" si="964"/>
        <v>0</v>
      </c>
    </row>
    <row r="99" spans="2:66" s="188" customFormat="1" ht="13.5">
      <c r="B99" s="179" t="s">
        <v>89</v>
      </c>
      <c r="C99" s="408"/>
      <c r="D99" s="181"/>
      <c r="E99" s="182"/>
      <c r="F99" s="183">
        <f t="shared" si="965"/>
        <v>0</v>
      </c>
      <c r="G99" s="183">
        <f t="shared" si="966"/>
        <v>0</v>
      </c>
      <c r="H99" s="184">
        <f t="shared" si="939"/>
        <v>0</v>
      </c>
      <c r="I99" s="185"/>
      <c r="J99" s="182"/>
      <c r="K99" s="183">
        <f t="shared" si="967"/>
        <v>0</v>
      </c>
      <c r="L99" s="183">
        <f t="shared" si="940"/>
        <v>0</v>
      </c>
      <c r="M99" s="184">
        <f t="shared" si="941"/>
        <v>0</v>
      </c>
      <c r="N99" s="185"/>
      <c r="O99" s="182"/>
      <c r="P99" s="183">
        <f t="shared" si="968"/>
        <v>0</v>
      </c>
      <c r="Q99" s="183">
        <f t="shared" si="942"/>
        <v>0</v>
      </c>
      <c r="R99" s="184">
        <f t="shared" si="943"/>
        <v>0</v>
      </c>
      <c r="S99" s="185"/>
      <c r="T99" s="182"/>
      <c r="U99" s="183">
        <f t="shared" si="969"/>
        <v>0</v>
      </c>
      <c r="V99" s="183">
        <f t="shared" si="944"/>
        <v>0</v>
      </c>
      <c r="W99" s="184">
        <f t="shared" si="945"/>
        <v>0</v>
      </c>
      <c r="X99" s="185"/>
      <c r="Y99" s="182"/>
      <c r="Z99" s="183">
        <f t="shared" si="970"/>
        <v>0</v>
      </c>
      <c r="AA99" s="183">
        <f t="shared" si="946"/>
        <v>0</v>
      </c>
      <c r="AB99" s="184">
        <f t="shared" si="947"/>
        <v>0</v>
      </c>
      <c r="AC99" s="185"/>
      <c r="AD99" s="182"/>
      <c r="AE99" s="183">
        <f t="shared" si="971"/>
        <v>0</v>
      </c>
      <c r="AF99" s="183">
        <f t="shared" si="948"/>
        <v>0</v>
      </c>
      <c r="AG99" s="184">
        <f t="shared" si="949"/>
        <v>0</v>
      </c>
      <c r="AH99" s="185"/>
      <c r="AI99" s="182"/>
      <c r="AJ99" s="183">
        <f t="shared" si="972"/>
        <v>0</v>
      </c>
      <c r="AK99" s="183">
        <f t="shared" si="950"/>
        <v>0</v>
      </c>
      <c r="AL99" s="184">
        <f t="shared" si="951"/>
        <v>0</v>
      </c>
      <c r="AM99" s="185"/>
      <c r="AN99" s="182"/>
      <c r="AO99" s="183">
        <f t="shared" si="973"/>
        <v>0</v>
      </c>
      <c r="AP99" s="183">
        <f t="shared" si="952"/>
        <v>0</v>
      </c>
      <c r="AQ99" s="184">
        <f t="shared" si="953"/>
        <v>0</v>
      </c>
      <c r="AR99" s="185"/>
      <c r="AS99" s="182"/>
      <c r="AT99" s="183">
        <f t="shared" si="974"/>
        <v>0</v>
      </c>
      <c r="AU99" s="183">
        <f t="shared" si="954"/>
        <v>0</v>
      </c>
      <c r="AV99" s="184">
        <f t="shared" si="955"/>
        <v>0</v>
      </c>
      <c r="AW99" s="185"/>
      <c r="AX99" s="182"/>
      <c r="AY99" s="183">
        <f t="shared" si="975"/>
        <v>0</v>
      </c>
      <c r="AZ99" s="183">
        <f t="shared" si="956"/>
        <v>0</v>
      </c>
      <c r="BA99" s="184">
        <f t="shared" si="957"/>
        <v>0</v>
      </c>
      <c r="BB99" s="185"/>
      <c r="BC99" s="182"/>
      <c r="BD99" s="183">
        <f t="shared" si="976"/>
        <v>0</v>
      </c>
      <c r="BE99" s="183">
        <f t="shared" si="958"/>
        <v>0</v>
      </c>
      <c r="BF99" s="184">
        <f t="shared" si="959"/>
        <v>0</v>
      </c>
      <c r="BG99" s="185"/>
      <c r="BH99" s="182"/>
      <c r="BI99" s="183">
        <f t="shared" si="977"/>
        <v>0</v>
      </c>
      <c r="BJ99" s="183">
        <f t="shared" si="960"/>
        <v>0</v>
      </c>
      <c r="BK99" s="184">
        <f t="shared" si="961"/>
        <v>0</v>
      </c>
      <c r="BL99" s="186">
        <f t="shared" si="962"/>
        <v>0</v>
      </c>
      <c r="BM99" s="187">
        <f t="shared" si="963"/>
        <v>0</v>
      </c>
      <c r="BN99" s="184">
        <f t="shared" si="964"/>
        <v>0</v>
      </c>
    </row>
    <row r="100" spans="2:66" s="188" customFormat="1" ht="14.25" thickBot="1">
      <c r="B100" s="189" t="s">
        <v>122</v>
      </c>
      <c r="C100" s="190"/>
      <c r="D100" s="191"/>
      <c r="E100" s="192"/>
      <c r="F100" s="193">
        <f>ROUND(SUM(F94:F99),0)</f>
        <v>0</v>
      </c>
      <c r="G100" s="193">
        <f t="shared" ref="G100:BN100" si="991">ROUND(SUM(G94:G99),0)</f>
        <v>0</v>
      </c>
      <c r="H100" s="194">
        <f t="shared" si="991"/>
        <v>0</v>
      </c>
      <c r="I100" s="191"/>
      <c r="J100" s="192"/>
      <c r="K100" s="193">
        <f t="shared" si="991"/>
        <v>0</v>
      </c>
      <c r="L100" s="193">
        <f t="shared" si="991"/>
        <v>0</v>
      </c>
      <c r="M100" s="194">
        <f t="shared" si="991"/>
        <v>0</v>
      </c>
      <c r="N100" s="191"/>
      <c r="O100" s="192"/>
      <c r="P100" s="193">
        <f t="shared" si="991"/>
        <v>0</v>
      </c>
      <c r="Q100" s="193">
        <f t="shared" ref="Q100" si="992">ROUND(SUM(Q94:Q99),0)</f>
        <v>0</v>
      </c>
      <c r="R100" s="194">
        <f t="shared" si="991"/>
        <v>0</v>
      </c>
      <c r="S100" s="191"/>
      <c r="T100" s="192"/>
      <c r="U100" s="193">
        <f t="shared" si="991"/>
        <v>0</v>
      </c>
      <c r="V100" s="193">
        <f t="shared" ref="V100" si="993">ROUND(SUM(V94:V99),0)</f>
        <v>0</v>
      </c>
      <c r="W100" s="194">
        <f t="shared" si="991"/>
        <v>0</v>
      </c>
      <c r="X100" s="191"/>
      <c r="Y100" s="192"/>
      <c r="Z100" s="193">
        <f t="shared" si="991"/>
        <v>0</v>
      </c>
      <c r="AA100" s="193">
        <f t="shared" ref="AA100" si="994">ROUND(SUM(AA94:AA99),0)</f>
        <v>0</v>
      </c>
      <c r="AB100" s="194">
        <f t="shared" si="991"/>
        <v>0</v>
      </c>
      <c r="AC100" s="191"/>
      <c r="AD100" s="192"/>
      <c r="AE100" s="193">
        <f t="shared" si="991"/>
        <v>0</v>
      </c>
      <c r="AF100" s="193">
        <f t="shared" ref="AF100" si="995">ROUND(SUM(AF94:AF99),0)</f>
        <v>0</v>
      </c>
      <c r="AG100" s="194">
        <f t="shared" si="991"/>
        <v>0</v>
      </c>
      <c r="AH100" s="191"/>
      <c r="AI100" s="192"/>
      <c r="AJ100" s="193">
        <f t="shared" si="991"/>
        <v>0</v>
      </c>
      <c r="AK100" s="193">
        <f t="shared" ref="AK100" si="996">ROUND(SUM(AK94:AK99),0)</f>
        <v>0</v>
      </c>
      <c r="AL100" s="194">
        <f t="shared" si="991"/>
        <v>0</v>
      </c>
      <c r="AM100" s="191"/>
      <c r="AN100" s="192"/>
      <c r="AO100" s="193">
        <f t="shared" si="991"/>
        <v>0</v>
      </c>
      <c r="AP100" s="193">
        <f t="shared" ref="AP100" si="997">ROUND(SUM(AP94:AP99),0)</f>
        <v>0</v>
      </c>
      <c r="AQ100" s="194">
        <f t="shared" si="991"/>
        <v>0</v>
      </c>
      <c r="AR100" s="191"/>
      <c r="AS100" s="192"/>
      <c r="AT100" s="193">
        <f t="shared" si="991"/>
        <v>0</v>
      </c>
      <c r="AU100" s="193">
        <f t="shared" ref="AU100" si="998">ROUND(SUM(AU94:AU99),0)</f>
        <v>0</v>
      </c>
      <c r="AV100" s="194">
        <f t="shared" si="991"/>
        <v>0</v>
      </c>
      <c r="AW100" s="191"/>
      <c r="AX100" s="192"/>
      <c r="AY100" s="193">
        <f t="shared" si="991"/>
        <v>0</v>
      </c>
      <c r="AZ100" s="193">
        <f t="shared" ref="AZ100" si="999">ROUND(SUM(AZ94:AZ99),0)</f>
        <v>0</v>
      </c>
      <c r="BA100" s="194">
        <f t="shared" si="991"/>
        <v>0</v>
      </c>
      <c r="BB100" s="191"/>
      <c r="BC100" s="192"/>
      <c r="BD100" s="193">
        <f t="shared" si="991"/>
        <v>0</v>
      </c>
      <c r="BE100" s="193">
        <f t="shared" ref="BE100" si="1000">ROUND(SUM(BE94:BE99),0)</f>
        <v>0</v>
      </c>
      <c r="BF100" s="194">
        <f t="shared" si="991"/>
        <v>0</v>
      </c>
      <c r="BG100" s="191"/>
      <c r="BH100" s="192"/>
      <c r="BI100" s="193">
        <f t="shared" si="991"/>
        <v>0</v>
      </c>
      <c r="BJ100" s="193">
        <f t="shared" ref="BJ100" si="1001">ROUND(SUM(BJ94:BJ99),0)</f>
        <v>0</v>
      </c>
      <c r="BK100" s="194">
        <f t="shared" si="991"/>
        <v>0</v>
      </c>
      <c r="BL100" s="195">
        <f t="shared" si="991"/>
        <v>0</v>
      </c>
      <c r="BM100" s="193">
        <f t="shared" si="991"/>
        <v>0</v>
      </c>
      <c r="BN100" s="194">
        <f t="shared" si="991"/>
        <v>0</v>
      </c>
    </row>
    <row r="101" spans="2:66" s="188" customFormat="1" ht="13.5">
      <c r="B101" s="202" t="str">
        <f>'ListăCh.El.'!B24</f>
        <v>8. Servicii de administrare a clădirilor aferente funcţionării întreprinderilor</v>
      </c>
      <c r="C101" s="203"/>
      <c r="D101" s="204"/>
      <c r="E101" s="205"/>
      <c r="F101" s="205"/>
      <c r="G101" s="205"/>
      <c r="H101" s="206"/>
      <c r="I101" s="198"/>
      <c r="J101" s="199"/>
      <c r="K101" s="199"/>
      <c r="L101" s="199"/>
      <c r="M101" s="200"/>
      <c r="N101" s="198"/>
      <c r="O101" s="199"/>
      <c r="P101" s="199"/>
      <c r="Q101" s="199"/>
      <c r="R101" s="200"/>
      <c r="S101" s="198"/>
      <c r="T101" s="199"/>
      <c r="U101" s="199"/>
      <c r="V101" s="199"/>
      <c r="W101" s="200"/>
      <c r="X101" s="198"/>
      <c r="Y101" s="199"/>
      <c r="Z101" s="199"/>
      <c r="AA101" s="199"/>
      <c r="AB101" s="200"/>
      <c r="AC101" s="198"/>
      <c r="AD101" s="199"/>
      <c r="AE101" s="199"/>
      <c r="AF101" s="199"/>
      <c r="AG101" s="200"/>
      <c r="AH101" s="198"/>
      <c r="AI101" s="199"/>
      <c r="AJ101" s="199"/>
      <c r="AK101" s="199"/>
      <c r="AL101" s="200"/>
      <c r="AM101" s="198"/>
      <c r="AN101" s="199"/>
      <c r="AO101" s="199"/>
      <c r="AP101" s="199"/>
      <c r="AQ101" s="200"/>
      <c r="AR101" s="198"/>
      <c r="AS101" s="199"/>
      <c r="AT101" s="199"/>
      <c r="AU101" s="199"/>
      <c r="AV101" s="200"/>
      <c r="AW101" s="198"/>
      <c r="AX101" s="199"/>
      <c r="AY101" s="199"/>
      <c r="AZ101" s="199"/>
      <c r="BA101" s="200"/>
      <c r="BB101" s="198"/>
      <c r="BC101" s="199"/>
      <c r="BD101" s="199"/>
      <c r="BE101" s="199"/>
      <c r="BF101" s="200"/>
      <c r="BG101" s="198"/>
      <c r="BH101" s="199"/>
      <c r="BI101" s="199"/>
      <c r="BJ101" s="199"/>
      <c r="BK101" s="200"/>
      <c r="BL101" s="218"/>
      <c r="BM101" s="205"/>
      <c r="BN101" s="206"/>
    </row>
    <row r="102" spans="2:66" s="188" customFormat="1" ht="27">
      <c r="B102" s="207" t="s">
        <v>123</v>
      </c>
      <c r="C102" s="408"/>
      <c r="D102" s="181"/>
      <c r="E102" s="182"/>
      <c r="F102" s="183">
        <f>D102*E102</f>
        <v>0</v>
      </c>
      <c r="G102" s="183">
        <f>ROUND(F102*19%,2)</f>
        <v>0</v>
      </c>
      <c r="H102" s="184">
        <f t="shared" ref="H102:H105" si="1002">ROUND(F102+G102,2)</f>
        <v>0</v>
      </c>
      <c r="I102" s="185"/>
      <c r="J102" s="182"/>
      <c r="K102" s="183">
        <f>I102*J102</f>
        <v>0</v>
      </c>
      <c r="L102" s="183">
        <f t="shared" ref="L102:L105" si="1003">G102</f>
        <v>0</v>
      </c>
      <c r="M102" s="184">
        <f t="shared" ref="M102:M105" si="1004">ROUND(K102+L102,2)</f>
        <v>0</v>
      </c>
      <c r="N102" s="185"/>
      <c r="O102" s="182"/>
      <c r="P102" s="183">
        <f>N102*O102</f>
        <v>0</v>
      </c>
      <c r="Q102" s="183">
        <f t="shared" ref="Q102:Q105" si="1005">L102</f>
        <v>0</v>
      </c>
      <c r="R102" s="184">
        <f t="shared" ref="R102:R105" si="1006">ROUND(P102+Q102,2)</f>
        <v>0</v>
      </c>
      <c r="S102" s="185"/>
      <c r="T102" s="182"/>
      <c r="U102" s="183">
        <f>S102*T102</f>
        <v>0</v>
      </c>
      <c r="V102" s="183">
        <f t="shared" ref="V102:V105" si="1007">Q102</f>
        <v>0</v>
      </c>
      <c r="W102" s="184">
        <f t="shared" ref="W102:W105" si="1008">ROUND(U102+V102,2)</f>
        <v>0</v>
      </c>
      <c r="X102" s="185"/>
      <c r="Y102" s="182"/>
      <c r="Z102" s="183">
        <f>X102*Y102</f>
        <v>0</v>
      </c>
      <c r="AA102" s="183">
        <f t="shared" ref="AA102:AA105" si="1009">V102</f>
        <v>0</v>
      </c>
      <c r="AB102" s="184">
        <f t="shared" ref="AB102:AB105" si="1010">ROUND(Z102+AA102,2)</f>
        <v>0</v>
      </c>
      <c r="AC102" s="185"/>
      <c r="AD102" s="182"/>
      <c r="AE102" s="183">
        <f>AC102*AD102</f>
        <v>0</v>
      </c>
      <c r="AF102" s="183">
        <f t="shared" ref="AF102:AF105" si="1011">AA102</f>
        <v>0</v>
      </c>
      <c r="AG102" s="184">
        <f t="shared" ref="AG102:AG105" si="1012">ROUND(AE102+AF102,2)</f>
        <v>0</v>
      </c>
      <c r="AH102" s="185"/>
      <c r="AI102" s="182"/>
      <c r="AJ102" s="183">
        <f>AH102*AI102</f>
        <v>0</v>
      </c>
      <c r="AK102" s="183">
        <f t="shared" ref="AK102:AK105" si="1013">AF102</f>
        <v>0</v>
      </c>
      <c r="AL102" s="184">
        <f t="shared" ref="AL102:AL105" si="1014">ROUND(AJ102+AK102,2)</f>
        <v>0</v>
      </c>
      <c r="AM102" s="185"/>
      <c r="AN102" s="182"/>
      <c r="AO102" s="183">
        <f>AM102*AN102</f>
        <v>0</v>
      </c>
      <c r="AP102" s="183">
        <f t="shared" ref="AP102:AP105" si="1015">AK102</f>
        <v>0</v>
      </c>
      <c r="AQ102" s="184">
        <f t="shared" ref="AQ102:AQ105" si="1016">ROUND(AO102+AP102,2)</f>
        <v>0</v>
      </c>
      <c r="AR102" s="185"/>
      <c r="AS102" s="182"/>
      <c r="AT102" s="183">
        <f>AR102*AS102</f>
        <v>0</v>
      </c>
      <c r="AU102" s="183">
        <f t="shared" ref="AU102:AU105" si="1017">AP102</f>
        <v>0</v>
      </c>
      <c r="AV102" s="184">
        <f t="shared" ref="AV102:AV105" si="1018">ROUND(AT102+AU102,2)</f>
        <v>0</v>
      </c>
      <c r="AW102" s="185"/>
      <c r="AX102" s="182"/>
      <c r="AY102" s="183">
        <f>AW102*AX102</f>
        <v>0</v>
      </c>
      <c r="AZ102" s="183">
        <f t="shared" ref="AZ102:AZ105" si="1019">AU102</f>
        <v>0</v>
      </c>
      <c r="BA102" s="184">
        <f t="shared" ref="BA102:BA105" si="1020">ROUND(AY102+AZ102,2)</f>
        <v>0</v>
      </c>
      <c r="BB102" s="185"/>
      <c r="BC102" s="182"/>
      <c r="BD102" s="183">
        <f>BB102*BC102</f>
        <v>0</v>
      </c>
      <c r="BE102" s="183">
        <f t="shared" ref="BE102:BE105" si="1021">AZ102</f>
        <v>0</v>
      </c>
      <c r="BF102" s="184">
        <f t="shared" ref="BF102:BF105" si="1022">ROUND(BD102+BE102,2)</f>
        <v>0</v>
      </c>
      <c r="BG102" s="185"/>
      <c r="BH102" s="182"/>
      <c r="BI102" s="183">
        <f>BG102*BH102</f>
        <v>0</v>
      </c>
      <c r="BJ102" s="183">
        <f t="shared" ref="BJ102:BJ105" si="1023">BE102</f>
        <v>0</v>
      </c>
      <c r="BK102" s="184">
        <f t="shared" ref="BK102:BK105" si="1024">ROUND(BI102+BJ102,2)</f>
        <v>0</v>
      </c>
      <c r="BL102" s="186">
        <f t="shared" ref="BL102:BL105" si="1025">ROUND(SUM(F102,K102,P102,U102,Z102,AE102,AJ102,AO102,AT102,AY102,BD102,BI102),2)</f>
        <v>0</v>
      </c>
      <c r="BM102" s="187">
        <f t="shared" ref="BM102:BM105" si="1026">ROUND(SUM(G102,L102,Q102,V102,AA102,AF102,AK102,AP102,AU102,AZ102,BE102,BJ102),2)</f>
        <v>0</v>
      </c>
      <c r="BN102" s="184">
        <f t="shared" ref="BN102:BN105" si="1027">ROUND(BL102+BM102,2)</f>
        <v>0</v>
      </c>
    </row>
    <row r="103" spans="2:66" s="188" customFormat="1" ht="13.5">
      <c r="B103" s="207" t="s">
        <v>89</v>
      </c>
      <c r="C103" s="408"/>
      <c r="D103" s="181"/>
      <c r="E103" s="182"/>
      <c r="F103" s="183">
        <f t="shared" ref="F103:F105" si="1028">D103*E103</f>
        <v>0</v>
      </c>
      <c r="G103" s="183">
        <f t="shared" ref="G103:G105" si="1029">ROUND(F103*19%,2)</f>
        <v>0</v>
      </c>
      <c r="H103" s="184">
        <f t="shared" si="1002"/>
        <v>0</v>
      </c>
      <c r="I103" s="185"/>
      <c r="J103" s="182"/>
      <c r="K103" s="183">
        <f t="shared" ref="K103:K105" si="1030">I103*J103</f>
        <v>0</v>
      </c>
      <c r="L103" s="183">
        <f t="shared" si="1003"/>
        <v>0</v>
      </c>
      <c r="M103" s="184">
        <f t="shared" si="1004"/>
        <v>0</v>
      </c>
      <c r="N103" s="185"/>
      <c r="O103" s="182"/>
      <c r="P103" s="183">
        <f t="shared" ref="P103:P105" si="1031">N103*O103</f>
        <v>0</v>
      </c>
      <c r="Q103" s="183">
        <f t="shared" si="1005"/>
        <v>0</v>
      </c>
      <c r="R103" s="184">
        <f t="shared" si="1006"/>
        <v>0</v>
      </c>
      <c r="S103" s="185"/>
      <c r="T103" s="182"/>
      <c r="U103" s="183">
        <f t="shared" ref="U103:U105" si="1032">S103*T103</f>
        <v>0</v>
      </c>
      <c r="V103" s="183">
        <f t="shared" si="1007"/>
        <v>0</v>
      </c>
      <c r="W103" s="184">
        <f t="shared" si="1008"/>
        <v>0</v>
      </c>
      <c r="X103" s="185"/>
      <c r="Y103" s="182"/>
      <c r="Z103" s="183">
        <f t="shared" ref="Z103:Z105" si="1033">X103*Y103</f>
        <v>0</v>
      </c>
      <c r="AA103" s="183">
        <f t="shared" si="1009"/>
        <v>0</v>
      </c>
      <c r="AB103" s="184">
        <f t="shared" si="1010"/>
        <v>0</v>
      </c>
      <c r="AC103" s="185"/>
      <c r="AD103" s="182"/>
      <c r="AE103" s="183">
        <f t="shared" ref="AE103:AE105" si="1034">AC103*AD103</f>
        <v>0</v>
      </c>
      <c r="AF103" s="183">
        <f t="shared" si="1011"/>
        <v>0</v>
      </c>
      <c r="AG103" s="184">
        <f t="shared" si="1012"/>
        <v>0</v>
      </c>
      <c r="AH103" s="185"/>
      <c r="AI103" s="182"/>
      <c r="AJ103" s="183">
        <f t="shared" ref="AJ103:AJ105" si="1035">AH103*AI103</f>
        <v>0</v>
      </c>
      <c r="AK103" s="183">
        <f t="shared" si="1013"/>
        <v>0</v>
      </c>
      <c r="AL103" s="184">
        <f t="shared" si="1014"/>
        <v>0</v>
      </c>
      <c r="AM103" s="185"/>
      <c r="AN103" s="182"/>
      <c r="AO103" s="183">
        <f t="shared" ref="AO103:AO105" si="1036">AM103*AN103</f>
        <v>0</v>
      </c>
      <c r="AP103" s="183">
        <f t="shared" si="1015"/>
        <v>0</v>
      </c>
      <c r="AQ103" s="184">
        <f t="shared" si="1016"/>
        <v>0</v>
      </c>
      <c r="AR103" s="185"/>
      <c r="AS103" s="182"/>
      <c r="AT103" s="183">
        <f t="shared" ref="AT103:AT105" si="1037">AR103*AS103</f>
        <v>0</v>
      </c>
      <c r="AU103" s="183">
        <f t="shared" si="1017"/>
        <v>0</v>
      </c>
      <c r="AV103" s="184">
        <f t="shared" si="1018"/>
        <v>0</v>
      </c>
      <c r="AW103" s="185"/>
      <c r="AX103" s="182"/>
      <c r="AY103" s="183">
        <f t="shared" ref="AY103:AY105" si="1038">AW103*AX103</f>
        <v>0</v>
      </c>
      <c r="AZ103" s="183">
        <f t="shared" si="1019"/>
        <v>0</v>
      </c>
      <c r="BA103" s="184">
        <f t="shared" si="1020"/>
        <v>0</v>
      </c>
      <c r="BB103" s="185"/>
      <c r="BC103" s="182"/>
      <c r="BD103" s="183">
        <f t="shared" ref="BD103:BD105" si="1039">BB103*BC103</f>
        <v>0</v>
      </c>
      <c r="BE103" s="183">
        <f t="shared" si="1021"/>
        <v>0</v>
      </c>
      <c r="BF103" s="184">
        <f t="shared" si="1022"/>
        <v>0</v>
      </c>
      <c r="BG103" s="185"/>
      <c r="BH103" s="182"/>
      <c r="BI103" s="183">
        <f t="shared" ref="BI103:BI105" si="1040">BG103*BH103</f>
        <v>0</v>
      </c>
      <c r="BJ103" s="183">
        <f t="shared" si="1023"/>
        <v>0</v>
      </c>
      <c r="BK103" s="184">
        <f t="shared" si="1024"/>
        <v>0</v>
      </c>
      <c r="BL103" s="186">
        <f t="shared" si="1025"/>
        <v>0</v>
      </c>
      <c r="BM103" s="187">
        <f t="shared" si="1026"/>
        <v>0</v>
      </c>
      <c r="BN103" s="184">
        <f t="shared" si="1027"/>
        <v>0</v>
      </c>
    </row>
    <row r="104" spans="2:66" s="188" customFormat="1" ht="13.5">
      <c r="B104" s="207" t="s">
        <v>89</v>
      </c>
      <c r="C104" s="408"/>
      <c r="D104" s="181"/>
      <c r="E104" s="182"/>
      <c r="F104" s="183">
        <f t="shared" si="1028"/>
        <v>0</v>
      </c>
      <c r="G104" s="183">
        <f t="shared" si="1029"/>
        <v>0</v>
      </c>
      <c r="H104" s="184">
        <f t="shared" si="1002"/>
        <v>0</v>
      </c>
      <c r="I104" s="185"/>
      <c r="J104" s="182"/>
      <c r="K104" s="183">
        <f t="shared" si="1030"/>
        <v>0</v>
      </c>
      <c r="L104" s="183">
        <f t="shared" si="1003"/>
        <v>0</v>
      </c>
      <c r="M104" s="184">
        <f t="shared" si="1004"/>
        <v>0</v>
      </c>
      <c r="N104" s="185"/>
      <c r="O104" s="182"/>
      <c r="P104" s="183">
        <f t="shared" si="1031"/>
        <v>0</v>
      </c>
      <c r="Q104" s="183">
        <f t="shared" si="1005"/>
        <v>0</v>
      </c>
      <c r="R104" s="184">
        <f t="shared" si="1006"/>
        <v>0</v>
      </c>
      <c r="S104" s="185"/>
      <c r="T104" s="182"/>
      <c r="U104" s="183">
        <f t="shared" si="1032"/>
        <v>0</v>
      </c>
      <c r="V104" s="183">
        <f t="shared" si="1007"/>
        <v>0</v>
      </c>
      <c r="W104" s="184">
        <f t="shared" si="1008"/>
        <v>0</v>
      </c>
      <c r="X104" s="185"/>
      <c r="Y104" s="182"/>
      <c r="Z104" s="183">
        <f t="shared" si="1033"/>
        <v>0</v>
      </c>
      <c r="AA104" s="183">
        <f t="shared" si="1009"/>
        <v>0</v>
      </c>
      <c r="AB104" s="184">
        <f t="shared" si="1010"/>
        <v>0</v>
      </c>
      <c r="AC104" s="185"/>
      <c r="AD104" s="182"/>
      <c r="AE104" s="183">
        <f t="shared" si="1034"/>
        <v>0</v>
      </c>
      <c r="AF104" s="183">
        <f t="shared" si="1011"/>
        <v>0</v>
      </c>
      <c r="AG104" s="184">
        <f t="shared" si="1012"/>
        <v>0</v>
      </c>
      <c r="AH104" s="185"/>
      <c r="AI104" s="182"/>
      <c r="AJ104" s="183">
        <f t="shared" si="1035"/>
        <v>0</v>
      </c>
      <c r="AK104" s="183">
        <f t="shared" si="1013"/>
        <v>0</v>
      </c>
      <c r="AL104" s="184">
        <f t="shared" si="1014"/>
        <v>0</v>
      </c>
      <c r="AM104" s="185"/>
      <c r="AN104" s="182"/>
      <c r="AO104" s="183">
        <f t="shared" si="1036"/>
        <v>0</v>
      </c>
      <c r="AP104" s="183">
        <f t="shared" si="1015"/>
        <v>0</v>
      </c>
      <c r="AQ104" s="184">
        <f t="shared" si="1016"/>
        <v>0</v>
      </c>
      <c r="AR104" s="185"/>
      <c r="AS104" s="182"/>
      <c r="AT104" s="183">
        <f t="shared" si="1037"/>
        <v>0</v>
      </c>
      <c r="AU104" s="183">
        <f t="shared" si="1017"/>
        <v>0</v>
      </c>
      <c r="AV104" s="184">
        <f t="shared" si="1018"/>
        <v>0</v>
      </c>
      <c r="AW104" s="185"/>
      <c r="AX104" s="182"/>
      <c r="AY104" s="183">
        <f t="shared" si="1038"/>
        <v>0</v>
      </c>
      <c r="AZ104" s="183">
        <f t="shared" si="1019"/>
        <v>0</v>
      </c>
      <c r="BA104" s="184">
        <f t="shared" si="1020"/>
        <v>0</v>
      </c>
      <c r="BB104" s="185"/>
      <c r="BC104" s="182"/>
      <c r="BD104" s="183">
        <f t="shared" si="1039"/>
        <v>0</v>
      </c>
      <c r="BE104" s="183">
        <f t="shared" si="1021"/>
        <v>0</v>
      </c>
      <c r="BF104" s="184">
        <f t="shared" si="1022"/>
        <v>0</v>
      </c>
      <c r="BG104" s="185"/>
      <c r="BH104" s="182"/>
      <c r="BI104" s="183">
        <f t="shared" si="1040"/>
        <v>0</v>
      </c>
      <c r="BJ104" s="183">
        <f t="shared" si="1023"/>
        <v>0</v>
      </c>
      <c r="BK104" s="184">
        <f t="shared" si="1024"/>
        <v>0</v>
      </c>
      <c r="BL104" s="186">
        <f t="shared" si="1025"/>
        <v>0</v>
      </c>
      <c r="BM104" s="187">
        <f t="shared" si="1026"/>
        <v>0</v>
      </c>
      <c r="BN104" s="184">
        <f t="shared" si="1027"/>
        <v>0</v>
      </c>
    </row>
    <row r="105" spans="2:66" s="188" customFormat="1" ht="13.5">
      <c r="B105" s="179" t="s">
        <v>89</v>
      </c>
      <c r="C105" s="408"/>
      <c r="D105" s="181"/>
      <c r="E105" s="182"/>
      <c r="F105" s="183">
        <f t="shared" si="1028"/>
        <v>0</v>
      </c>
      <c r="G105" s="183">
        <f t="shared" si="1029"/>
        <v>0</v>
      </c>
      <c r="H105" s="184">
        <f t="shared" si="1002"/>
        <v>0</v>
      </c>
      <c r="I105" s="185"/>
      <c r="J105" s="182"/>
      <c r="K105" s="183">
        <f t="shared" si="1030"/>
        <v>0</v>
      </c>
      <c r="L105" s="183">
        <f t="shared" si="1003"/>
        <v>0</v>
      </c>
      <c r="M105" s="184">
        <f t="shared" si="1004"/>
        <v>0</v>
      </c>
      <c r="N105" s="185"/>
      <c r="O105" s="182"/>
      <c r="P105" s="183">
        <f t="shared" si="1031"/>
        <v>0</v>
      </c>
      <c r="Q105" s="183">
        <f t="shared" si="1005"/>
        <v>0</v>
      </c>
      <c r="R105" s="184">
        <f t="shared" si="1006"/>
        <v>0</v>
      </c>
      <c r="S105" s="185"/>
      <c r="T105" s="182"/>
      <c r="U105" s="183">
        <f t="shared" si="1032"/>
        <v>0</v>
      </c>
      <c r="V105" s="183">
        <f t="shared" si="1007"/>
        <v>0</v>
      </c>
      <c r="W105" s="184">
        <f t="shared" si="1008"/>
        <v>0</v>
      </c>
      <c r="X105" s="185"/>
      <c r="Y105" s="182"/>
      <c r="Z105" s="183">
        <f t="shared" si="1033"/>
        <v>0</v>
      </c>
      <c r="AA105" s="183">
        <f t="shared" si="1009"/>
        <v>0</v>
      </c>
      <c r="AB105" s="184">
        <f t="shared" si="1010"/>
        <v>0</v>
      </c>
      <c r="AC105" s="185"/>
      <c r="AD105" s="182"/>
      <c r="AE105" s="183">
        <f t="shared" si="1034"/>
        <v>0</v>
      </c>
      <c r="AF105" s="183">
        <f t="shared" si="1011"/>
        <v>0</v>
      </c>
      <c r="AG105" s="184">
        <f t="shared" si="1012"/>
        <v>0</v>
      </c>
      <c r="AH105" s="185"/>
      <c r="AI105" s="182"/>
      <c r="AJ105" s="183">
        <f t="shared" si="1035"/>
        <v>0</v>
      </c>
      <c r="AK105" s="183">
        <f t="shared" si="1013"/>
        <v>0</v>
      </c>
      <c r="AL105" s="184">
        <f t="shared" si="1014"/>
        <v>0</v>
      </c>
      <c r="AM105" s="185"/>
      <c r="AN105" s="182"/>
      <c r="AO105" s="183">
        <f t="shared" si="1036"/>
        <v>0</v>
      </c>
      <c r="AP105" s="183">
        <f t="shared" si="1015"/>
        <v>0</v>
      </c>
      <c r="AQ105" s="184">
        <f t="shared" si="1016"/>
        <v>0</v>
      </c>
      <c r="AR105" s="185"/>
      <c r="AS105" s="182"/>
      <c r="AT105" s="183">
        <f t="shared" si="1037"/>
        <v>0</v>
      </c>
      <c r="AU105" s="183">
        <f t="shared" si="1017"/>
        <v>0</v>
      </c>
      <c r="AV105" s="184">
        <f t="shared" si="1018"/>
        <v>0</v>
      </c>
      <c r="AW105" s="185"/>
      <c r="AX105" s="182"/>
      <c r="AY105" s="183">
        <f t="shared" si="1038"/>
        <v>0</v>
      </c>
      <c r="AZ105" s="183">
        <f t="shared" si="1019"/>
        <v>0</v>
      </c>
      <c r="BA105" s="184">
        <f t="shared" si="1020"/>
        <v>0</v>
      </c>
      <c r="BB105" s="185"/>
      <c r="BC105" s="182"/>
      <c r="BD105" s="183">
        <f t="shared" si="1039"/>
        <v>0</v>
      </c>
      <c r="BE105" s="183">
        <f t="shared" si="1021"/>
        <v>0</v>
      </c>
      <c r="BF105" s="184">
        <f t="shared" si="1022"/>
        <v>0</v>
      </c>
      <c r="BG105" s="185"/>
      <c r="BH105" s="182"/>
      <c r="BI105" s="183">
        <f t="shared" si="1040"/>
        <v>0</v>
      </c>
      <c r="BJ105" s="183">
        <f t="shared" si="1023"/>
        <v>0</v>
      </c>
      <c r="BK105" s="184">
        <f t="shared" si="1024"/>
        <v>0</v>
      </c>
      <c r="BL105" s="186">
        <f t="shared" si="1025"/>
        <v>0</v>
      </c>
      <c r="BM105" s="187">
        <f t="shared" si="1026"/>
        <v>0</v>
      </c>
      <c r="BN105" s="184">
        <f t="shared" si="1027"/>
        <v>0</v>
      </c>
    </row>
    <row r="106" spans="2:66" s="188" customFormat="1" ht="14.25" thickBot="1">
      <c r="B106" s="189" t="s">
        <v>124</v>
      </c>
      <c r="C106" s="190"/>
      <c r="D106" s="191"/>
      <c r="E106" s="192"/>
      <c r="F106" s="193">
        <f>ROUND(SUM(F102:F105),0)</f>
        <v>0</v>
      </c>
      <c r="G106" s="193">
        <f t="shared" ref="G106" si="1041">ROUND(SUM(G102:G105),0)</f>
        <v>0</v>
      </c>
      <c r="H106" s="194">
        <f t="shared" ref="H106" si="1042">ROUND(SUM(H102:H105),0)</f>
        <v>0</v>
      </c>
      <c r="I106" s="191"/>
      <c r="J106" s="192"/>
      <c r="K106" s="193">
        <f t="shared" ref="K106" si="1043">ROUND(SUM(K102:K105),0)</f>
        <v>0</v>
      </c>
      <c r="L106" s="193">
        <f t="shared" ref="L106" si="1044">ROUND(SUM(L102:L105),0)</f>
        <v>0</v>
      </c>
      <c r="M106" s="194">
        <f t="shared" ref="M106" si="1045">ROUND(SUM(M102:M105),0)</f>
        <v>0</v>
      </c>
      <c r="N106" s="191"/>
      <c r="O106" s="192"/>
      <c r="P106" s="193">
        <f t="shared" ref="P106:Q106" si="1046">ROUND(SUM(P102:P105),0)</f>
        <v>0</v>
      </c>
      <c r="Q106" s="193">
        <f t="shared" si="1046"/>
        <v>0</v>
      </c>
      <c r="R106" s="194">
        <f t="shared" ref="R106" si="1047">ROUND(SUM(R102:R105),0)</f>
        <v>0</v>
      </c>
      <c r="S106" s="191"/>
      <c r="T106" s="192"/>
      <c r="U106" s="193">
        <f t="shared" ref="U106:V106" si="1048">ROUND(SUM(U102:U105),0)</f>
        <v>0</v>
      </c>
      <c r="V106" s="193">
        <f t="shared" si="1048"/>
        <v>0</v>
      </c>
      <c r="W106" s="194">
        <f t="shared" ref="W106" si="1049">ROUND(SUM(W102:W105),0)</f>
        <v>0</v>
      </c>
      <c r="X106" s="191"/>
      <c r="Y106" s="192"/>
      <c r="Z106" s="193">
        <f t="shared" ref="Z106:AA106" si="1050">ROUND(SUM(Z102:Z105),0)</f>
        <v>0</v>
      </c>
      <c r="AA106" s="193">
        <f t="shared" si="1050"/>
        <v>0</v>
      </c>
      <c r="AB106" s="194">
        <f t="shared" ref="AB106" si="1051">ROUND(SUM(AB102:AB105),0)</f>
        <v>0</v>
      </c>
      <c r="AC106" s="191"/>
      <c r="AD106" s="192"/>
      <c r="AE106" s="193">
        <f t="shared" ref="AE106:AF106" si="1052">ROUND(SUM(AE102:AE105),0)</f>
        <v>0</v>
      </c>
      <c r="AF106" s="193">
        <f t="shared" si="1052"/>
        <v>0</v>
      </c>
      <c r="AG106" s="194">
        <f t="shared" ref="AG106" si="1053">ROUND(SUM(AG102:AG105),0)</f>
        <v>0</v>
      </c>
      <c r="AH106" s="191"/>
      <c r="AI106" s="192"/>
      <c r="AJ106" s="193">
        <f t="shared" ref="AJ106:AK106" si="1054">ROUND(SUM(AJ102:AJ105),0)</f>
        <v>0</v>
      </c>
      <c r="AK106" s="193">
        <f t="shared" si="1054"/>
        <v>0</v>
      </c>
      <c r="AL106" s="194">
        <f t="shared" ref="AL106" si="1055">ROUND(SUM(AL102:AL105),0)</f>
        <v>0</v>
      </c>
      <c r="AM106" s="191"/>
      <c r="AN106" s="192"/>
      <c r="AO106" s="193">
        <f t="shared" ref="AO106:AP106" si="1056">ROUND(SUM(AO102:AO105),0)</f>
        <v>0</v>
      </c>
      <c r="AP106" s="193">
        <f t="shared" si="1056"/>
        <v>0</v>
      </c>
      <c r="AQ106" s="194">
        <f t="shared" ref="AQ106" si="1057">ROUND(SUM(AQ102:AQ105),0)</f>
        <v>0</v>
      </c>
      <c r="AR106" s="191"/>
      <c r="AS106" s="192"/>
      <c r="AT106" s="193">
        <f t="shared" ref="AT106:AU106" si="1058">ROUND(SUM(AT102:AT105),0)</f>
        <v>0</v>
      </c>
      <c r="AU106" s="193">
        <f t="shared" si="1058"/>
        <v>0</v>
      </c>
      <c r="AV106" s="194">
        <f t="shared" ref="AV106" si="1059">ROUND(SUM(AV102:AV105),0)</f>
        <v>0</v>
      </c>
      <c r="AW106" s="191"/>
      <c r="AX106" s="192"/>
      <c r="AY106" s="193">
        <f t="shared" ref="AY106:AZ106" si="1060">ROUND(SUM(AY102:AY105),0)</f>
        <v>0</v>
      </c>
      <c r="AZ106" s="193">
        <f t="shared" si="1060"/>
        <v>0</v>
      </c>
      <c r="BA106" s="194">
        <f t="shared" ref="BA106" si="1061">ROUND(SUM(BA102:BA105),0)</f>
        <v>0</v>
      </c>
      <c r="BB106" s="191"/>
      <c r="BC106" s="192"/>
      <c r="BD106" s="193">
        <f t="shared" ref="BD106:BE106" si="1062">ROUND(SUM(BD102:BD105),0)</f>
        <v>0</v>
      </c>
      <c r="BE106" s="193">
        <f t="shared" si="1062"/>
        <v>0</v>
      </c>
      <c r="BF106" s="194">
        <f t="shared" ref="BF106" si="1063">ROUND(SUM(BF102:BF105),0)</f>
        <v>0</v>
      </c>
      <c r="BG106" s="191"/>
      <c r="BH106" s="192"/>
      <c r="BI106" s="193">
        <f t="shared" ref="BI106:BJ106" si="1064">ROUND(SUM(BI102:BI105),0)</f>
        <v>0</v>
      </c>
      <c r="BJ106" s="193">
        <f t="shared" si="1064"/>
        <v>0</v>
      </c>
      <c r="BK106" s="194">
        <f t="shared" ref="BK106" si="1065">ROUND(SUM(BK102:BK105),0)</f>
        <v>0</v>
      </c>
      <c r="BL106" s="195">
        <f t="shared" ref="BL106" si="1066">ROUND(SUM(BL102:BL105),0)</f>
        <v>0</v>
      </c>
      <c r="BM106" s="193">
        <f t="shared" ref="BM106" si="1067">ROUND(SUM(BM102:BM105),0)</f>
        <v>0</v>
      </c>
      <c r="BN106" s="194">
        <f t="shared" ref="BN106" si="1068">ROUND(SUM(BN102:BN105),0)</f>
        <v>0</v>
      </c>
    </row>
    <row r="107" spans="2:66" s="188" customFormat="1" ht="13.5">
      <c r="B107" s="202" t="str">
        <f>'ListăCh.El.'!B25</f>
        <v>9. Servicii de întreţinere şi reparare de echipamente şi mijloace de transport aferente funcţionării întreprinderilor</v>
      </c>
      <c r="C107" s="203"/>
      <c r="D107" s="204"/>
      <c r="E107" s="205"/>
      <c r="F107" s="205"/>
      <c r="G107" s="205"/>
      <c r="H107" s="206"/>
      <c r="I107" s="198"/>
      <c r="J107" s="199"/>
      <c r="K107" s="199"/>
      <c r="L107" s="199"/>
      <c r="M107" s="200"/>
      <c r="N107" s="198"/>
      <c r="O107" s="199"/>
      <c r="P107" s="199"/>
      <c r="Q107" s="199"/>
      <c r="R107" s="200"/>
      <c r="S107" s="198"/>
      <c r="T107" s="199"/>
      <c r="U107" s="199"/>
      <c r="V107" s="199"/>
      <c r="W107" s="200"/>
      <c r="X107" s="198"/>
      <c r="Y107" s="199"/>
      <c r="Z107" s="199"/>
      <c r="AA107" s="199"/>
      <c r="AB107" s="200"/>
      <c r="AC107" s="198"/>
      <c r="AD107" s="199"/>
      <c r="AE107" s="199"/>
      <c r="AF107" s="199"/>
      <c r="AG107" s="200"/>
      <c r="AH107" s="198"/>
      <c r="AI107" s="199"/>
      <c r="AJ107" s="199"/>
      <c r="AK107" s="199"/>
      <c r="AL107" s="200"/>
      <c r="AM107" s="198"/>
      <c r="AN107" s="199"/>
      <c r="AO107" s="199"/>
      <c r="AP107" s="199"/>
      <c r="AQ107" s="200"/>
      <c r="AR107" s="198"/>
      <c r="AS107" s="199"/>
      <c r="AT107" s="199"/>
      <c r="AU107" s="199"/>
      <c r="AV107" s="200"/>
      <c r="AW107" s="198"/>
      <c r="AX107" s="199"/>
      <c r="AY107" s="199"/>
      <c r="AZ107" s="199"/>
      <c r="BA107" s="200"/>
      <c r="BB107" s="198"/>
      <c r="BC107" s="199"/>
      <c r="BD107" s="199"/>
      <c r="BE107" s="199"/>
      <c r="BF107" s="200"/>
      <c r="BG107" s="198"/>
      <c r="BH107" s="199"/>
      <c r="BI107" s="199"/>
      <c r="BJ107" s="199"/>
      <c r="BK107" s="200"/>
      <c r="BL107" s="218"/>
      <c r="BM107" s="205"/>
      <c r="BN107" s="206"/>
    </row>
    <row r="108" spans="2:66" s="188" customFormat="1" ht="40.5">
      <c r="B108" s="207" t="s">
        <v>125</v>
      </c>
      <c r="C108" s="408"/>
      <c r="D108" s="181"/>
      <c r="E108" s="182"/>
      <c r="F108" s="183">
        <f>D108*E108</f>
        <v>0</v>
      </c>
      <c r="G108" s="183">
        <f>ROUND(F108*19%,2)</f>
        <v>0</v>
      </c>
      <c r="H108" s="184">
        <f t="shared" ref="H108:H111" si="1069">ROUND(F108+G108,2)</f>
        <v>0</v>
      </c>
      <c r="I108" s="185"/>
      <c r="J108" s="182"/>
      <c r="K108" s="183">
        <f>I108*J108</f>
        <v>0</v>
      </c>
      <c r="L108" s="183">
        <f t="shared" ref="L108:L111" si="1070">G108</f>
        <v>0</v>
      </c>
      <c r="M108" s="184">
        <f t="shared" ref="M108:M111" si="1071">ROUND(K108+L108,2)</f>
        <v>0</v>
      </c>
      <c r="N108" s="185"/>
      <c r="O108" s="182"/>
      <c r="P108" s="183">
        <f>N108*O108</f>
        <v>0</v>
      </c>
      <c r="Q108" s="183">
        <f t="shared" ref="Q108:Q111" si="1072">L108</f>
        <v>0</v>
      </c>
      <c r="R108" s="184">
        <f t="shared" ref="R108:R111" si="1073">ROUND(P108+Q108,2)</f>
        <v>0</v>
      </c>
      <c r="S108" s="185"/>
      <c r="T108" s="182"/>
      <c r="U108" s="183">
        <f>S108*T108</f>
        <v>0</v>
      </c>
      <c r="V108" s="183">
        <f t="shared" ref="V108:V111" si="1074">Q108</f>
        <v>0</v>
      </c>
      <c r="W108" s="184">
        <f t="shared" ref="W108:W111" si="1075">ROUND(U108+V108,2)</f>
        <v>0</v>
      </c>
      <c r="X108" s="185"/>
      <c r="Y108" s="182"/>
      <c r="Z108" s="183">
        <f>X108*Y108</f>
        <v>0</v>
      </c>
      <c r="AA108" s="183">
        <f t="shared" ref="AA108:AA111" si="1076">V108</f>
        <v>0</v>
      </c>
      <c r="AB108" s="184">
        <f t="shared" ref="AB108:AB111" si="1077">ROUND(Z108+AA108,2)</f>
        <v>0</v>
      </c>
      <c r="AC108" s="185"/>
      <c r="AD108" s="182"/>
      <c r="AE108" s="183">
        <f>AC108*AD108</f>
        <v>0</v>
      </c>
      <c r="AF108" s="183">
        <f t="shared" ref="AF108:AF111" si="1078">AA108</f>
        <v>0</v>
      </c>
      <c r="AG108" s="184">
        <f t="shared" ref="AG108:AG111" si="1079">ROUND(AE108+AF108,2)</f>
        <v>0</v>
      </c>
      <c r="AH108" s="185"/>
      <c r="AI108" s="182"/>
      <c r="AJ108" s="183">
        <f>AH108*AI108</f>
        <v>0</v>
      </c>
      <c r="AK108" s="183">
        <f t="shared" ref="AK108:AK111" si="1080">AF108</f>
        <v>0</v>
      </c>
      <c r="AL108" s="184">
        <f t="shared" ref="AL108:AL111" si="1081">ROUND(AJ108+AK108,2)</f>
        <v>0</v>
      </c>
      <c r="AM108" s="185"/>
      <c r="AN108" s="182"/>
      <c r="AO108" s="183">
        <f>AM108*AN108</f>
        <v>0</v>
      </c>
      <c r="AP108" s="183">
        <f t="shared" ref="AP108:AP111" si="1082">AK108</f>
        <v>0</v>
      </c>
      <c r="AQ108" s="184">
        <f t="shared" ref="AQ108:AQ111" si="1083">ROUND(AO108+AP108,2)</f>
        <v>0</v>
      </c>
      <c r="AR108" s="185"/>
      <c r="AS108" s="182"/>
      <c r="AT108" s="183">
        <f>AR108*AS108</f>
        <v>0</v>
      </c>
      <c r="AU108" s="183">
        <f t="shared" ref="AU108:AU111" si="1084">AP108</f>
        <v>0</v>
      </c>
      <c r="AV108" s="184">
        <f t="shared" ref="AV108:AV111" si="1085">ROUND(AT108+AU108,2)</f>
        <v>0</v>
      </c>
      <c r="AW108" s="185"/>
      <c r="AX108" s="182"/>
      <c r="AY108" s="183">
        <f>AW108*AX108</f>
        <v>0</v>
      </c>
      <c r="AZ108" s="183">
        <f t="shared" ref="AZ108:AZ111" si="1086">AU108</f>
        <v>0</v>
      </c>
      <c r="BA108" s="184">
        <f t="shared" ref="BA108:BA111" si="1087">ROUND(AY108+AZ108,2)</f>
        <v>0</v>
      </c>
      <c r="BB108" s="185"/>
      <c r="BC108" s="182"/>
      <c r="BD108" s="183">
        <f>BB108*BC108</f>
        <v>0</v>
      </c>
      <c r="BE108" s="183">
        <f t="shared" ref="BE108:BE111" si="1088">AZ108</f>
        <v>0</v>
      </c>
      <c r="BF108" s="184">
        <f t="shared" ref="BF108:BF111" si="1089">ROUND(BD108+BE108,2)</f>
        <v>0</v>
      </c>
      <c r="BG108" s="185"/>
      <c r="BH108" s="182"/>
      <c r="BI108" s="183">
        <f>BG108*BH108</f>
        <v>0</v>
      </c>
      <c r="BJ108" s="183">
        <f t="shared" ref="BJ108:BJ111" si="1090">BE108</f>
        <v>0</v>
      </c>
      <c r="BK108" s="184">
        <f t="shared" ref="BK108:BK111" si="1091">ROUND(BI108+BJ108,2)</f>
        <v>0</v>
      </c>
      <c r="BL108" s="186">
        <f t="shared" ref="BL108:BL111" si="1092">ROUND(SUM(F108,K108,P108,U108,Z108,AE108,AJ108,AO108,AT108,AY108,BD108,BI108),2)</f>
        <v>0</v>
      </c>
      <c r="BM108" s="187">
        <f t="shared" ref="BM108:BM111" si="1093">ROUND(SUM(G108,L108,Q108,V108,AA108,AF108,AK108,AP108,AU108,AZ108,BE108,BJ108),2)</f>
        <v>0</v>
      </c>
      <c r="BN108" s="184">
        <f t="shared" ref="BN108:BN111" si="1094">ROUND(BL108+BM108,2)</f>
        <v>0</v>
      </c>
    </row>
    <row r="109" spans="2:66" s="188" customFormat="1" ht="13.5">
      <c r="B109" s="207" t="s">
        <v>89</v>
      </c>
      <c r="C109" s="408"/>
      <c r="D109" s="181"/>
      <c r="E109" s="182"/>
      <c r="F109" s="183">
        <f t="shared" ref="F109:F111" si="1095">D109*E109</f>
        <v>0</v>
      </c>
      <c r="G109" s="183">
        <f t="shared" ref="G109:G111" si="1096">ROUND(F109*19%,2)</f>
        <v>0</v>
      </c>
      <c r="H109" s="184">
        <f t="shared" si="1069"/>
        <v>0</v>
      </c>
      <c r="I109" s="185"/>
      <c r="J109" s="182"/>
      <c r="K109" s="183">
        <f t="shared" ref="K109:K111" si="1097">I109*J109</f>
        <v>0</v>
      </c>
      <c r="L109" s="183">
        <f t="shared" si="1070"/>
        <v>0</v>
      </c>
      <c r="M109" s="184">
        <f t="shared" si="1071"/>
        <v>0</v>
      </c>
      <c r="N109" s="185"/>
      <c r="O109" s="182"/>
      <c r="P109" s="183">
        <f t="shared" ref="P109:P111" si="1098">N109*O109</f>
        <v>0</v>
      </c>
      <c r="Q109" s="183">
        <f t="shared" si="1072"/>
        <v>0</v>
      </c>
      <c r="R109" s="184">
        <f t="shared" si="1073"/>
        <v>0</v>
      </c>
      <c r="S109" s="185"/>
      <c r="T109" s="182"/>
      <c r="U109" s="183">
        <f t="shared" ref="U109:U111" si="1099">S109*T109</f>
        <v>0</v>
      </c>
      <c r="V109" s="183">
        <f t="shared" si="1074"/>
        <v>0</v>
      </c>
      <c r="W109" s="184">
        <f t="shared" si="1075"/>
        <v>0</v>
      </c>
      <c r="X109" s="185"/>
      <c r="Y109" s="182"/>
      <c r="Z109" s="183">
        <f t="shared" ref="Z109:Z111" si="1100">X109*Y109</f>
        <v>0</v>
      </c>
      <c r="AA109" s="183">
        <f t="shared" si="1076"/>
        <v>0</v>
      </c>
      <c r="AB109" s="184">
        <f t="shared" si="1077"/>
        <v>0</v>
      </c>
      <c r="AC109" s="185"/>
      <c r="AD109" s="182"/>
      <c r="AE109" s="183">
        <f t="shared" ref="AE109:AE111" si="1101">AC109*AD109</f>
        <v>0</v>
      </c>
      <c r="AF109" s="183">
        <f t="shared" si="1078"/>
        <v>0</v>
      </c>
      <c r="AG109" s="184">
        <f t="shared" si="1079"/>
        <v>0</v>
      </c>
      <c r="AH109" s="185"/>
      <c r="AI109" s="182"/>
      <c r="AJ109" s="183">
        <f t="shared" ref="AJ109:AJ111" si="1102">AH109*AI109</f>
        <v>0</v>
      </c>
      <c r="AK109" s="183">
        <f t="shared" si="1080"/>
        <v>0</v>
      </c>
      <c r="AL109" s="184">
        <f t="shared" si="1081"/>
        <v>0</v>
      </c>
      <c r="AM109" s="185"/>
      <c r="AN109" s="182"/>
      <c r="AO109" s="183">
        <f t="shared" ref="AO109:AO111" si="1103">AM109*AN109</f>
        <v>0</v>
      </c>
      <c r="AP109" s="183">
        <f t="shared" si="1082"/>
        <v>0</v>
      </c>
      <c r="AQ109" s="184">
        <f t="shared" si="1083"/>
        <v>0</v>
      </c>
      <c r="AR109" s="185"/>
      <c r="AS109" s="182"/>
      <c r="AT109" s="183">
        <f t="shared" ref="AT109:AT111" si="1104">AR109*AS109</f>
        <v>0</v>
      </c>
      <c r="AU109" s="183">
        <f t="shared" si="1084"/>
        <v>0</v>
      </c>
      <c r="AV109" s="184">
        <f t="shared" si="1085"/>
        <v>0</v>
      </c>
      <c r="AW109" s="185"/>
      <c r="AX109" s="182"/>
      <c r="AY109" s="183">
        <f t="shared" ref="AY109:AY111" si="1105">AW109*AX109</f>
        <v>0</v>
      </c>
      <c r="AZ109" s="183">
        <f t="shared" si="1086"/>
        <v>0</v>
      </c>
      <c r="BA109" s="184">
        <f t="shared" si="1087"/>
        <v>0</v>
      </c>
      <c r="BB109" s="185"/>
      <c r="BC109" s="182"/>
      <c r="BD109" s="183">
        <f t="shared" ref="BD109:BD111" si="1106">BB109*BC109</f>
        <v>0</v>
      </c>
      <c r="BE109" s="183">
        <f t="shared" si="1088"/>
        <v>0</v>
      </c>
      <c r="BF109" s="184">
        <f t="shared" si="1089"/>
        <v>0</v>
      </c>
      <c r="BG109" s="185"/>
      <c r="BH109" s="182"/>
      <c r="BI109" s="183">
        <f t="shared" ref="BI109:BI111" si="1107">BG109*BH109</f>
        <v>0</v>
      </c>
      <c r="BJ109" s="183">
        <f t="shared" si="1090"/>
        <v>0</v>
      </c>
      <c r="BK109" s="184">
        <f t="shared" si="1091"/>
        <v>0</v>
      </c>
      <c r="BL109" s="186">
        <f t="shared" si="1092"/>
        <v>0</v>
      </c>
      <c r="BM109" s="187">
        <f t="shared" si="1093"/>
        <v>0</v>
      </c>
      <c r="BN109" s="184">
        <f t="shared" si="1094"/>
        <v>0</v>
      </c>
    </row>
    <row r="110" spans="2:66" s="188" customFormat="1" ht="13.5">
      <c r="B110" s="207" t="s">
        <v>89</v>
      </c>
      <c r="C110" s="408"/>
      <c r="D110" s="181"/>
      <c r="E110" s="182"/>
      <c r="F110" s="183">
        <f t="shared" si="1095"/>
        <v>0</v>
      </c>
      <c r="G110" s="183">
        <f t="shared" si="1096"/>
        <v>0</v>
      </c>
      <c r="H110" s="184">
        <f t="shared" si="1069"/>
        <v>0</v>
      </c>
      <c r="I110" s="185"/>
      <c r="J110" s="182"/>
      <c r="K110" s="183">
        <f t="shared" si="1097"/>
        <v>0</v>
      </c>
      <c r="L110" s="183">
        <f t="shared" si="1070"/>
        <v>0</v>
      </c>
      <c r="M110" s="184">
        <f t="shared" si="1071"/>
        <v>0</v>
      </c>
      <c r="N110" s="185"/>
      <c r="O110" s="182"/>
      <c r="P110" s="183">
        <f t="shared" si="1098"/>
        <v>0</v>
      </c>
      <c r="Q110" s="183">
        <f t="shared" si="1072"/>
        <v>0</v>
      </c>
      <c r="R110" s="184">
        <f t="shared" si="1073"/>
        <v>0</v>
      </c>
      <c r="S110" s="185"/>
      <c r="T110" s="182"/>
      <c r="U110" s="183">
        <f t="shared" si="1099"/>
        <v>0</v>
      </c>
      <c r="V110" s="183">
        <f t="shared" si="1074"/>
        <v>0</v>
      </c>
      <c r="W110" s="184">
        <f t="shared" si="1075"/>
        <v>0</v>
      </c>
      <c r="X110" s="185"/>
      <c r="Y110" s="182"/>
      <c r="Z110" s="183">
        <f t="shared" si="1100"/>
        <v>0</v>
      </c>
      <c r="AA110" s="183">
        <f t="shared" si="1076"/>
        <v>0</v>
      </c>
      <c r="AB110" s="184">
        <f t="shared" si="1077"/>
        <v>0</v>
      </c>
      <c r="AC110" s="185"/>
      <c r="AD110" s="182"/>
      <c r="AE110" s="183">
        <f t="shared" si="1101"/>
        <v>0</v>
      </c>
      <c r="AF110" s="183">
        <f t="shared" si="1078"/>
        <v>0</v>
      </c>
      <c r="AG110" s="184">
        <f t="shared" si="1079"/>
        <v>0</v>
      </c>
      <c r="AH110" s="185"/>
      <c r="AI110" s="182"/>
      <c r="AJ110" s="183">
        <f t="shared" si="1102"/>
        <v>0</v>
      </c>
      <c r="AK110" s="183">
        <f t="shared" si="1080"/>
        <v>0</v>
      </c>
      <c r="AL110" s="184">
        <f t="shared" si="1081"/>
        <v>0</v>
      </c>
      <c r="AM110" s="185"/>
      <c r="AN110" s="182"/>
      <c r="AO110" s="183">
        <f t="shared" si="1103"/>
        <v>0</v>
      </c>
      <c r="AP110" s="183">
        <f t="shared" si="1082"/>
        <v>0</v>
      </c>
      <c r="AQ110" s="184">
        <f t="shared" si="1083"/>
        <v>0</v>
      </c>
      <c r="AR110" s="185"/>
      <c r="AS110" s="182"/>
      <c r="AT110" s="183">
        <f t="shared" si="1104"/>
        <v>0</v>
      </c>
      <c r="AU110" s="183">
        <f t="shared" si="1084"/>
        <v>0</v>
      </c>
      <c r="AV110" s="184">
        <f t="shared" si="1085"/>
        <v>0</v>
      </c>
      <c r="AW110" s="185"/>
      <c r="AX110" s="182"/>
      <c r="AY110" s="183">
        <f t="shared" si="1105"/>
        <v>0</v>
      </c>
      <c r="AZ110" s="183">
        <f t="shared" si="1086"/>
        <v>0</v>
      </c>
      <c r="BA110" s="184">
        <f t="shared" si="1087"/>
        <v>0</v>
      </c>
      <c r="BB110" s="185"/>
      <c r="BC110" s="182"/>
      <c r="BD110" s="183">
        <f t="shared" si="1106"/>
        <v>0</v>
      </c>
      <c r="BE110" s="183">
        <f t="shared" si="1088"/>
        <v>0</v>
      </c>
      <c r="BF110" s="184">
        <f t="shared" si="1089"/>
        <v>0</v>
      </c>
      <c r="BG110" s="185"/>
      <c r="BH110" s="182"/>
      <c r="BI110" s="183">
        <f t="shared" si="1107"/>
        <v>0</v>
      </c>
      <c r="BJ110" s="183">
        <f t="shared" si="1090"/>
        <v>0</v>
      </c>
      <c r="BK110" s="184">
        <f t="shared" si="1091"/>
        <v>0</v>
      </c>
      <c r="BL110" s="186">
        <f t="shared" si="1092"/>
        <v>0</v>
      </c>
      <c r="BM110" s="187">
        <f t="shared" si="1093"/>
        <v>0</v>
      </c>
      <c r="BN110" s="184">
        <f t="shared" si="1094"/>
        <v>0</v>
      </c>
    </row>
    <row r="111" spans="2:66" s="188" customFormat="1" ht="13.5">
      <c r="B111" s="179" t="s">
        <v>89</v>
      </c>
      <c r="C111" s="408"/>
      <c r="D111" s="181"/>
      <c r="E111" s="182"/>
      <c r="F111" s="183">
        <f t="shared" si="1095"/>
        <v>0</v>
      </c>
      <c r="G111" s="183">
        <f t="shared" si="1096"/>
        <v>0</v>
      </c>
      <c r="H111" s="184">
        <f t="shared" si="1069"/>
        <v>0</v>
      </c>
      <c r="I111" s="185"/>
      <c r="J111" s="182"/>
      <c r="K111" s="183">
        <f t="shared" si="1097"/>
        <v>0</v>
      </c>
      <c r="L111" s="183">
        <f t="shared" si="1070"/>
        <v>0</v>
      </c>
      <c r="M111" s="184">
        <f t="shared" si="1071"/>
        <v>0</v>
      </c>
      <c r="N111" s="185"/>
      <c r="O111" s="182"/>
      <c r="P111" s="183">
        <f t="shared" si="1098"/>
        <v>0</v>
      </c>
      <c r="Q111" s="183">
        <f t="shared" si="1072"/>
        <v>0</v>
      </c>
      <c r="R111" s="184">
        <f t="shared" si="1073"/>
        <v>0</v>
      </c>
      <c r="S111" s="185"/>
      <c r="T111" s="182"/>
      <c r="U111" s="183">
        <f t="shared" si="1099"/>
        <v>0</v>
      </c>
      <c r="V111" s="183">
        <f t="shared" si="1074"/>
        <v>0</v>
      </c>
      <c r="W111" s="184">
        <f t="shared" si="1075"/>
        <v>0</v>
      </c>
      <c r="X111" s="185"/>
      <c r="Y111" s="182"/>
      <c r="Z111" s="183">
        <f t="shared" si="1100"/>
        <v>0</v>
      </c>
      <c r="AA111" s="183">
        <f t="shared" si="1076"/>
        <v>0</v>
      </c>
      <c r="AB111" s="184">
        <f t="shared" si="1077"/>
        <v>0</v>
      </c>
      <c r="AC111" s="185"/>
      <c r="AD111" s="182"/>
      <c r="AE111" s="183">
        <f t="shared" si="1101"/>
        <v>0</v>
      </c>
      <c r="AF111" s="183">
        <f t="shared" si="1078"/>
        <v>0</v>
      </c>
      <c r="AG111" s="184">
        <f t="shared" si="1079"/>
        <v>0</v>
      </c>
      <c r="AH111" s="185"/>
      <c r="AI111" s="182"/>
      <c r="AJ111" s="183">
        <f t="shared" si="1102"/>
        <v>0</v>
      </c>
      <c r="AK111" s="183">
        <f t="shared" si="1080"/>
        <v>0</v>
      </c>
      <c r="AL111" s="184">
        <f t="shared" si="1081"/>
        <v>0</v>
      </c>
      <c r="AM111" s="185"/>
      <c r="AN111" s="182"/>
      <c r="AO111" s="183">
        <f t="shared" si="1103"/>
        <v>0</v>
      </c>
      <c r="AP111" s="183">
        <f t="shared" si="1082"/>
        <v>0</v>
      </c>
      <c r="AQ111" s="184">
        <f t="shared" si="1083"/>
        <v>0</v>
      </c>
      <c r="AR111" s="185"/>
      <c r="AS111" s="182"/>
      <c r="AT111" s="183">
        <f t="shared" si="1104"/>
        <v>0</v>
      </c>
      <c r="AU111" s="183">
        <f t="shared" si="1084"/>
        <v>0</v>
      </c>
      <c r="AV111" s="184">
        <f t="shared" si="1085"/>
        <v>0</v>
      </c>
      <c r="AW111" s="185"/>
      <c r="AX111" s="182"/>
      <c r="AY111" s="183">
        <f t="shared" si="1105"/>
        <v>0</v>
      </c>
      <c r="AZ111" s="183">
        <f t="shared" si="1086"/>
        <v>0</v>
      </c>
      <c r="BA111" s="184">
        <f t="shared" si="1087"/>
        <v>0</v>
      </c>
      <c r="BB111" s="185"/>
      <c r="BC111" s="182"/>
      <c r="BD111" s="183">
        <f t="shared" si="1106"/>
        <v>0</v>
      </c>
      <c r="BE111" s="183">
        <f t="shared" si="1088"/>
        <v>0</v>
      </c>
      <c r="BF111" s="184">
        <f t="shared" si="1089"/>
        <v>0</v>
      </c>
      <c r="BG111" s="185"/>
      <c r="BH111" s="182"/>
      <c r="BI111" s="183">
        <f t="shared" si="1107"/>
        <v>0</v>
      </c>
      <c r="BJ111" s="183">
        <f t="shared" si="1090"/>
        <v>0</v>
      </c>
      <c r="BK111" s="184">
        <f t="shared" si="1091"/>
        <v>0</v>
      </c>
      <c r="BL111" s="186">
        <f t="shared" si="1092"/>
        <v>0</v>
      </c>
      <c r="BM111" s="187">
        <f t="shared" si="1093"/>
        <v>0</v>
      </c>
      <c r="BN111" s="184">
        <f t="shared" si="1094"/>
        <v>0</v>
      </c>
    </row>
    <row r="112" spans="2:66" s="188" customFormat="1" ht="14.25" thickBot="1">
      <c r="B112" s="189" t="s">
        <v>126</v>
      </c>
      <c r="C112" s="190"/>
      <c r="D112" s="191"/>
      <c r="E112" s="192"/>
      <c r="F112" s="193">
        <f>ROUND(SUM(F108:F111),0)</f>
        <v>0</v>
      </c>
      <c r="G112" s="193">
        <f t="shared" ref="G112" si="1108">ROUND(SUM(G108:G111),0)</f>
        <v>0</v>
      </c>
      <c r="H112" s="194">
        <f t="shared" ref="H112" si="1109">ROUND(SUM(H108:H111),0)</f>
        <v>0</v>
      </c>
      <c r="I112" s="191"/>
      <c r="J112" s="192"/>
      <c r="K112" s="193">
        <f t="shared" ref="K112" si="1110">ROUND(SUM(K108:K111),0)</f>
        <v>0</v>
      </c>
      <c r="L112" s="193">
        <f t="shared" ref="L112" si="1111">ROUND(SUM(L108:L111),0)</f>
        <v>0</v>
      </c>
      <c r="M112" s="194">
        <f t="shared" ref="M112" si="1112">ROUND(SUM(M108:M111),0)</f>
        <v>0</v>
      </c>
      <c r="N112" s="191"/>
      <c r="O112" s="192"/>
      <c r="P112" s="193">
        <f t="shared" ref="P112:Q112" si="1113">ROUND(SUM(P108:P111),0)</f>
        <v>0</v>
      </c>
      <c r="Q112" s="193">
        <f t="shared" si="1113"/>
        <v>0</v>
      </c>
      <c r="R112" s="194">
        <f t="shared" ref="R112" si="1114">ROUND(SUM(R108:R111),0)</f>
        <v>0</v>
      </c>
      <c r="S112" s="191"/>
      <c r="T112" s="192"/>
      <c r="U112" s="193">
        <f t="shared" ref="U112:V112" si="1115">ROUND(SUM(U108:U111),0)</f>
        <v>0</v>
      </c>
      <c r="V112" s="193">
        <f t="shared" si="1115"/>
        <v>0</v>
      </c>
      <c r="W112" s="194">
        <f t="shared" ref="W112" si="1116">ROUND(SUM(W108:W111),0)</f>
        <v>0</v>
      </c>
      <c r="X112" s="191"/>
      <c r="Y112" s="192"/>
      <c r="Z112" s="193">
        <f t="shared" ref="Z112:AA112" si="1117">ROUND(SUM(Z108:Z111),0)</f>
        <v>0</v>
      </c>
      <c r="AA112" s="193">
        <f t="shared" si="1117"/>
        <v>0</v>
      </c>
      <c r="AB112" s="194">
        <f t="shared" ref="AB112" si="1118">ROUND(SUM(AB108:AB111),0)</f>
        <v>0</v>
      </c>
      <c r="AC112" s="191"/>
      <c r="AD112" s="192"/>
      <c r="AE112" s="193">
        <f t="shared" ref="AE112:AF112" si="1119">ROUND(SUM(AE108:AE111),0)</f>
        <v>0</v>
      </c>
      <c r="AF112" s="193">
        <f t="shared" si="1119"/>
        <v>0</v>
      </c>
      <c r="AG112" s="194">
        <f t="shared" ref="AG112" si="1120">ROUND(SUM(AG108:AG111),0)</f>
        <v>0</v>
      </c>
      <c r="AH112" s="191"/>
      <c r="AI112" s="192"/>
      <c r="AJ112" s="193">
        <f t="shared" ref="AJ112:AK112" si="1121">ROUND(SUM(AJ108:AJ111),0)</f>
        <v>0</v>
      </c>
      <c r="AK112" s="193">
        <f t="shared" si="1121"/>
        <v>0</v>
      </c>
      <c r="AL112" s="194">
        <f t="shared" ref="AL112" si="1122">ROUND(SUM(AL108:AL111),0)</f>
        <v>0</v>
      </c>
      <c r="AM112" s="191"/>
      <c r="AN112" s="192"/>
      <c r="AO112" s="193">
        <f t="shared" ref="AO112:AP112" si="1123">ROUND(SUM(AO108:AO111),0)</f>
        <v>0</v>
      </c>
      <c r="AP112" s="193">
        <f t="shared" si="1123"/>
        <v>0</v>
      </c>
      <c r="AQ112" s="194">
        <f t="shared" ref="AQ112" si="1124">ROUND(SUM(AQ108:AQ111),0)</f>
        <v>0</v>
      </c>
      <c r="AR112" s="191"/>
      <c r="AS112" s="192"/>
      <c r="AT112" s="193">
        <f t="shared" ref="AT112:AU112" si="1125">ROUND(SUM(AT108:AT111),0)</f>
        <v>0</v>
      </c>
      <c r="AU112" s="193">
        <f t="shared" si="1125"/>
        <v>0</v>
      </c>
      <c r="AV112" s="194">
        <f t="shared" ref="AV112" si="1126">ROUND(SUM(AV108:AV111),0)</f>
        <v>0</v>
      </c>
      <c r="AW112" s="191"/>
      <c r="AX112" s="192"/>
      <c r="AY112" s="193">
        <f t="shared" ref="AY112:AZ112" si="1127">ROUND(SUM(AY108:AY111),0)</f>
        <v>0</v>
      </c>
      <c r="AZ112" s="193">
        <f t="shared" si="1127"/>
        <v>0</v>
      </c>
      <c r="BA112" s="194">
        <f t="shared" ref="BA112" si="1128">ROUND(SUM(BA108:BA111),0)</f>
        <v>0</v>
      </c>
      <c r="BB112" s="191"/>
      <c r="BC112" s="192"/>
      <c r="BD112" s="193">
        <f t="shared" ref="BD112:BE112" si="1129">ROUND(SUM(BD108:BD111),0)</f>
        <v>0</v>
      </c>
      <c r="BE112" s="193">
        <f t="shared" si="1129"/>
        <v>0</v>
      </c>
      <c r="BF112" s="194">
        <f t="shared" ref="BF112" si="1130">ROUND(SUM(BF108:BF111),0)</f>
        <v>0</v>
      </c>
      <c r="BG112" s="191"/>
      <c r="BH112" s="192"/>
      <c r="BI112" s="193">
        <f t="shared" ref="BI112:BJ112" si="1131">ROUND(SUM(BI108:BI111),0)</f>
        <v>0</v>
      </c>
      <c r="BJ112" s="193">
        <f t="shared" si="1131"/>
        <v>0</v>
      </c>
      <c r="BK112" s="194">
        <f t="shared" ref="BK112" si="1132">ROUND(SUM(BK108:BK111),0)</f>
        <v>0</v>
      </c>
      <c r="BL112" s="195">
        <f t="shared" ref="BL112" si="1133">ROUND(SUM(BL108:BL111),0)</f>
        <v>0</v>
      </c>
      <c r="BM112" s="193">
        <f t="shared" ref="BM112" si="1134">ROUND(SUM(BM108:BM111),0)</f>
        <v>0</v>
      </c>
      <c r="BN112" s="194">
        <f t="shared" ref="BN112" si="1135">ROUND(SUM(BN108:BN111),0)</f>
        <v>0</v>
      </c>
    </row>
    <row r="113" spans="2:66" s="188" customFormat="1" ht="13.5">
      <c r="B113" s="202" t="str">
        <f>'ListăCh.El.'!B26</f>
        <v>10. Arhivare de documente aferente funcționării întreprinderilor</v>
      </c>
      <c r="C113" s="203"/>
      <c r="D113" s="204"/>
      <c r="E113" s="205"/>
      <c r="F113" s="205"/>
      <c r="G113" s="205"/>
      <c r="H113" s="206"/>
      <c r="I113" s="198"/>
      <c r="J113" s="199"/>
      <c r="K113" s="199"/>
      <c r="L113" s="199"/>
      <c r="M113" s="200"/>
      <c r="N113" s="198"/>
      <c r="O113" s="199"/>
      <c r="P113" s="199"/>
      <c r="Q113" s="199"/>
      <c r="R113" s="200"/>
      <c r="S113" s="198"/>
      <c r="T113" s="199"/>
      <c r="U113" s="199"/>
      <c r="V113" s="199"/>
      <c r="W113" s="200"/>
      <c r="X113" s="198"/>
      <c r="Y113" s="199"/>
      <c r="Z113" s="199"/>
      <c r="AA113" s="199"/>
      <c r="AB113" s="200"/>
      <c r="AC113" s="198"/>
      <c r="AD113" s="199"/>
      <c r="AE113" s="199"/>
      <c r="AF113" s="199"/>
      <c r="AG113" s="200"/>
      <c r="AH113" s="198"/>
      <c r="AI113" s="199"/>
      <c r="AJ113" s="199"/>
      <c r="AK113" s="199"/>
      <c r="AL113" s="200"/>
      <c r="AM113" s="198"/>
      <c r="AN113" s="199"/>
      <c r="AO113" s="199"/>
      <c r="AP113" s="199"/>
      <c r="AQ113" s="200"/>
      <c r="AR113" s="198"/>
      <c r="AS113" s="199"/>
      <c r="AT113" s="199"/>
      <c r="AU113" s="199"/>
      <c r="AV113" s="200"/>
      <c r="AW113" s="198"/>
      <c r="AX113" s="199"/>
      <c r="AY113" s="199"/>
      <c r="AZ113" s="199"/>
      <c r="BA113" s="200"/>
      <c r="BB113" s="198"/>
      <c r="BC113" s="199"/>
      <c r="BD113" s="199"/>
      <c r="BE113" s="199"/>
      <c r="BF113" s="200"/>
      <c r="BG113" s="198"/>
      <c r="BH113" s="199"/>
      <c r="BI113" s="199"/>
      <c r="BJ113" s="199"/>
      <c r="BK113" s="200"/>
      <c r="BL113" s="218"/>
      <c r="BM113" s="205"/>
      <c r="BN113" s="206"/>
    </row>
    <row r="114" spans="2:66" s="188" customFormat="1" ht="27">
      <c r="B114" s="207" t="s">
        <v>127</v>
      </c>
      <c r="C114" s="408"/>
      <c r="D114" s="181"/>
      <c r="E114" s="182"/>
      <c r="F114" s="183">
        <f>D114*E114</f>
        <v>0</v>
      </c>
      <c r="G114" s="183">
        <f>ROUND(F114*19%,2)</f>
        <v>0</v>
      </c>
      <c r="H114" s="184">
        <f t="shared" ref="H114:H117" si="1136">ROUND(F114+G114,2)</f>
        <v>0</v>
      </c>
      <c r="I114" s="185"/>
      <c r="J114" s="182"/>
      <c r="K114" s="183">
        <f>I114*J114</f>
        <v>0</v>
      </c>
      <c r="L114" s="183">
        <f t="shared" ref="L114:L117" si="1137">G114</f>
        <v>0</v>
      </c>
      <c r="M114" s="184">
        <f t="shared" ref="M114:M117" si="1138">ROUND(K114+L114,2)</f>
        <v>0</v>
      </c>
      <c r="N114" s="185"/>
      <c r="O114" s="182"/>
      <c r="P114" s="183">
        <f>N114*O114</f>
        <v>0</v>
      </c>
      <c r="Q114" s="183">
        <f t="shared" ref="Q114:Q117" si="1139">L114</f>
        <v>0</v>
      </c>
      <c r="R114" s="184">
        <f t="shared" ref="R114:R117" si="1140">ROUND(P114+Q114,2)</f>
        <v>0</v>
      </c>
      <c r="S114" s="185"/>
      <c r="T114" s="182"/>
      <c r="U114" s="183">
        <f>S114*T114</f>
        <v>0</v>
      </c>
      <c r="V114" s="183">
        <f t="shared" ref="V114:V117" si="1141">Q114</f>
        <v>0</v>
      </c>
      <c r="W114" s="184">
        <f t="shared" ref="W114:W117" si="1142">ROUND(U114+V114,2)</f>
        <v>0</v>
      </c>
      <c r="X114" s="185"/>
      <c r="Y114" s="182"/>
      <c r="Z114" s="183">
        <f>X114*Y114</f>
        <v>0</v>
      </c>
      <c r="AA114" s="183">
        <f t="shared" ref="AA114:AA117" si="1143">V114</f>
        <v>0</v>
      </c>
      <c r="AB114" s="184">
        <f t="shared" ref="AB114:AB117" si="1144">ROUND(Z114+AA114,2)</f>
        <v>0</v>
      </c>
      <c r="AC114" s="185"/>
      <c r="AD114" s="182"/>
      <c r="AE114" s="183">
        <f>AC114*AD114</f>
        <v>0</v>
      </c>
      <c r="AF114" s="183">
        <f t="shared" ref="AF114:AF117" si="1145">AA114</f>
        <v>0</v>
      </c>
      <c r="AG114" s="184">
        <f t="shared" ref="AG114:AG117" si="1146">ROUND(AE114+AF114,2)</f>
        <v>0</v>
      </c>
      <c r="AH114" s="185"/>
      <c r="AI114" s="182"/>
      <c r="AJ114" s="183">
        <f>AH114*AI114</f>
        <v>0</v>
      </c>
      <c r="AK114" s="183">
        <f t="shared" ref="AK114:AK117" si="1147">AF114</f>
        <v>0</v>
      </c>
      <c r="AL114" s="184">
        <f t="shared" ref="AL114:AL117" si="1148">ROUND(AJ114+AK114,2)</f>
        <v>0</v>
      </c>
      <c r="AM114" s="185"/>
      <c r="AN114" s="182"/>
      <c r="AO114" s="183">
        <f>AM114*AN114</f>
        <v>0</v>
      </c>
      <c r="AP114" s="183">
        <f t="shared" ref="AP114:AP117" si="1149">AK114</f>
        <v>0</v>
      </c>
      <c r="AQ114" s="184">
        <f t="shared" ref="AQ114:AQ117" si="1150">ROUND(AO114+AP114,2)</f>
        <v>0</v>
      </c>
      <c r="AR114" s="185"/>
      <c r="AS114" s="182"/>
      <c r="AT114" s="183">
        <f>AR114*AS114</f>
        <v>0</v>
      </c>
      <c r="AU114" s="183">
        <f t="shared" ref="AU114:AU117" si="1151">AP114</f>
        <v>0</v>
      </c>
      <c r="AV114" s="184">
        <f t="shared" ref="AV114:AV117" si="1152">ROUND(AT114+AU114,2)</f>
        <v>0</v>
      </c>
      <c r="AW114" s="185"/>
      <c r="AX114" s="182"/>
      <c r="AY114" s="183">
        <f>AW114*AX114</f>
        <v>0</v>
      </c>
      <c r="AZ114" s="183">
        <f t="shared" ref="AZ114:AZ117" si="1153">AU114</f>
        <v>0</v>
      </c>
      <c r="BA114" s="184">
        <f t="shared" ref="BA114:BA117" si="1154">ROUND(AY114+AZ114,2)</f>
        <v>0</v>
      </c>
      <c r="BB114" s="185"/>
      <c r="BC114" s="182"/>
      <c r="BD114" s="183">
        <f>BB114*BC114</f>
        <v>0</v>
      </c>
      <c r="BE114" s="183">
        <f t="shared" ref="BE114:BE117" si="1155">AZ114</f>
        <v>0</v>
      </c>
      <c r="BF114" s="184">
        <f t="shared" ref="BF114:BF117" si="1156">ROUND(BD114+BE114,2)</f>
        <v>0</v>
      </c>
      <c r="BG114" s="185"/>
      <c r="BH114" s="182"/>
      <c r="BI114" s="183">
        <f>BG114*BH114</f>
        <v>0</v>
      </c>
      <c r="BJ114" s="183">
        <f t="shared" ref="BJ114:BJ117" si="1157">BE114</f>
        <v>0</v>
      </c>
      <c r="BK114" s="184">
        <f t="shared" ref="BK114:BK117" si="1158">ROUND(BI114+BJ114,2)</f>
        <v>0</v>
      </c>
      <c r="BL114" s="186">
        <f t="shared" ref="BL114:BL117" si="1159">ROUND(SUM(F114,K114,P114,U114,Z114,AE114,AJ114,AO114,AT114,AY114,BD114,BI114),2)</f>
        <v>0</v>
      </c>
      <c r="BM114" s="187">
        <f t="shared" ref="BM114:BM117" si="1160">ROUND(SUM(G114,L114,Q114,V114,AA114,AF114,AK114,AP114,AU114,AZ114,BE114,BJ114),2)</f>
        <v>0</v>
      </c>
      <c r="BN114" s="184">
        <f t="shared" ref="BN114:BN117" si="1161">ROUND(BL114+BM114,2)</f>
        <v>0</v>
      </c>
    </row>
    <row r="115" spans="2:66" s="188" customFormat="1" ht="13.5">
      <c r="B115" s="207" t="s">
        <v>89</v>
      </c>
      <c r="C115" s="408"/>
      <c r="D115" s="181"/>
      <c r="E115" s="182"/>
      <c r="F115" s="183">
        <f t="shared" ref="F115:F117" si="1162">D115*E115</f>
        <v>0</v>
      </c>
      <c r="G115" s="183">
        <f t="shared" ref="G115:G117" si="1163">ROUND(F115*19%,2)</f>
        <v>0</v>
      </c>
      <c r="H115" s="184">
        <f t="shared" si="1136"/>
        <v>0</v>
      </c>
      <c r="I115" s="185"/>
      <c r="J115" s="182"/>
      <c r="K115" s="183">
        <f t="shared" ref="K115:K117" si="1164">I115*J115</f>
        <v>0</v>
      </c>
      <c r="L115" s="183">
        <f t="shared" si="1137"/>
        <v>0</v>
      </c>
      <c r="M115" s="184">
        <f t="shared" si="1138"/>
        <v>0</v>
      </c>
      <c r="N115" s="185"/>
      <c r="O115" s="182"/>
      <c r="P115" s="183">
        <f t="shared" ref="P115:P117" si="1165">N115*O115</f>
        <v>0</v>
      </c>
      <c r="Q115" s="183">
        <f t="shared" si="1139"/>
        <v>0</v>
      </c>
      <c r="R115" s="184">
        <f t="shared" si="1140"/>
        <v>0</v>
      </c>
      <c r="S115" s="185"/>
      <c r="T115" s="182"/>
      <c r="U115" s="183">
        <f t="shared" ref="U115:U117" si="1166">S115*T115</f>
        <v>0</v>
      </c>
      <c r="V115" s="183">
        <f t="shared" si="1141"/>
        <v>0</v>
      </c>
      <c r="W115" s="184">
        <f t="shared" si="1142"/>
        <v>0</v>
      </c>
      <c r="X115" s="185"/>
      <c r="Y115" s="182"/>
      <c r="Z115" s="183">
        <f t="shared" ref="Z115:Z117" si="1167">X115*Y115</f>
        <v>0</v>
      </c>
      <c r="AA115" s="183">
        <f t="shared" si="1143"/>
        <v>0</v>
      </c>
      <c r="AB115" s="184">
        <f t="shared" si="1144"/>
        <v>0</v>
      </c>
      <c r="AC115" s="185"/>
      <c r="AD115" s="182"/>
      <c r="AE115" s="183">
        <f t="shared" ref="AE115:AE117" si="1168">AC115*AD115</f>
        <v>0</v>
      </c>
      <c r="AF115" s="183">
        <f t="shared" si="1145"/>
        <v>0</v>
      </c>
      <c r="AG115" s="184">
        <f t="shared" si="1146"/>
        <v>0</v>
      </c>
      <c r="AH115" s="185"/>
      <c r="AI115" s="182"/>
      <c r="AJ115" s="183">
        <f t="shared" ref="AJ115:AJ117" si="1169">AH115*AI115</f>
        <v>0</v>
      </c>
      <c r="AK115" s="183">
        <f t="shared" si="1147"/>
        <v>0</v>
      </c>
      <c r="AL115" s="184">
        <f t="shared" si="1148"/>
        <v>0</v>
      </c>
      <c r="AM115" s="185"/>
      <c r="AN115" s="182"/>
      <c r="AO115" s="183">
        <f t="shared" ref="AO115:AO117" si="1170">AM115*AN115</f>
        <v>0</v>
      </c>
      <c r="AP115" s="183">
        <f t="shared" si="1149"/>
        <v>0</v>
      </c>
      <c r="AQ115" s="184">
        <f t="shared" si="1150"/>
        <v>0</v>
      </c>
      <c r="AR115" s="185"/>
      <c r="AS115" s="182"/>
      <c r="AT115" s="183">
        <f t="shared" ref="AT115:AT117" si="1171">AR115*AS115</f>
        <v>0</v>
      </c>
      <c r="AU115" s="183">
        <f t="shared" si="1151"/>
        <v>0</v>
      </c>
      <c r="AV115" s="184">
        <f t="shared" si="1152"/>
        <v>0</v>
      </c>
      <c r="AW115" s="185"/>
      <c r="AX115" s="182"/>
      <c r="AY115" s="183">
        <f t="shared" ref="AY115:AY117" si="1172">AW115*AX115</f>
        <v>0</v>
      </c>
      <c r="AZ115" s="183">
        <f t="shared" si="1153"/>
        <v>0</v>
      </c>
      <c r="BA115" s="184">
        <f t="shared" si="1154"/>
        <v>0</v>
      </c>
      <c r="BB115" s="185"/>
      <c r="BC115" s="182"/>
      <c r="BD115" s="183">
        <f t="shared" ref="BD115:BD117" si="1173">BB115*BC115</f>
        <v>0</v>
      </c>
      <c r="BE115" s="183">
        <f t="shared" si="1155"/>
        <v>0</v>
      </c>
      <c r="BF115" s="184">
        <f t="shared" si="1156"/>
        <v>0</v>
      </c>
      <c r="BG115" s="185"/>
      <c r="BH115" s="182"/>
      <c r="BI115" s="183">
        <f t="shared" ref="BI115:BI117" si="1174">BG115*BH115</f>
        <v>0</v>
      </c>
      <c r="BJ115" s="183">
        <f t="shared" si="1157"/>
        <v>0</v>
      </c>
      <c r="BK115" s="184">
        <f t="shared" si="1158"/>
        <v>0</v>
      </c>
      <c r="BL115" s="186">
        <f t="shared" si="1159"/>
        <v>0</v>
      </c>
      <c r="BM115" s="187">
        <f t="shared" si="1160"/>
        <v>0</v>
      </c>
      <c r="BN115" s="184">
        <f t="shared" si="1161"/>
        <v>0</v>
      </c>
    </row>
    <row r="116" spans="2:66" s="188" customFormat="1" ht="13.5">
      <c r="B116" s="207" t="s">
        <v>89</v>
      </c>
      <c r="C116" s="408"/>
      <c r="D116" s="181"/>
      <c r="E116" s="182"/>
      <c r="F116" s="183">
        <f t="shared" si="1162"/>
        <v>0</v>
      </c>
      <c r="G116" s="183">
        <f t="shared" si="1163"/>
        <v>0</v>
      </c>
      <c r="H116" s="184">
        <f t="shared" si="1136"/>
        <v>0</v>
      </c>
      <c r="I116" s="185"/>
      <c r="J116" s="182"/>
      <c r="K116" s="183">
        <f t="shared" si="1164"/>
        <v>0</v>
      </c>
      <c r="L116" s="183">
        <f t="shared" si="1137"/>
        <v>0</v>
      </c>
      <c r="M116" s="184">
        <f t="shared" si="1138"/>
        <v>0</v>
      </c>
      <c r="N116" s="185"/>
      <c r="O116" s="182"/>
      <c r="P116" s="183">
        <f t="shared" si="1165"/>
        <v>0</v>
      </c>
      <c r="Q116" s="183">
        <f t="shared" si="1139"/>
        <v>0</v>
      </c>
      <c r="R116" s="184">
        <f t="shared" si="1140"/>
        <v>0</v>
      </c>
      <c r="S116" s="185"/>
      <c r="T116" s="182"/>
      <c r="U116" s="183">
        <f t="shared" si="1166"/>
        <v>0</v>
      </c>
      <c r="V116" s="183">
        <f t="shared" si="1141"/>
        <v>0</v>
      </c>
      <c r="W116" s="184">
        <f t="shared" si="1142"/>
        <v>0</v>
      </c>
      <c r="X116" s="185"/>
      <c r="Y116" s="182"/>
      <c r="Z116" s="183">
        <f t="shared" si="1167"/>
        <v>0</v>
      </c>
      <c r="AA116" s="183">
        <f t="shared" si="1143"/>
        <v>0</v>
      </c>
      <c r="AB116" s="184">
        <f t="shared" si="1144"/>
        <v>0</v>
      </c>
      <c r="AC116" s="185"/>
      <c r="AD116" s="182"/>
      <c r="AE116" s="183">
        <f t="shared" si="1168"/>
        <v>0</v>
      </c>
      <c r="AF116" s="183">
        <f t="shared" si="1145"/>
        <v>0</v>
      </c>
      <c r="AG116" s="184">
        <f t="shared" si="1146"/>
        <v>0</v>
      </c>
      <c r="AH116" s="185"/>
      <c r="AI116" s="182"/>
      <c r="AJ116" s="183">
        <f t="shared" si="1169"/>
        <v>0</v>
      </c>
      <c r="AK116" s="183">
        <f t="shared" si="1147"/>
        <v>0</v>
      </c>
      <c r="AL116" s="184">
        <f t="shared" si="1148"/>
        <v>0</v>
      </c>
      <c r="AM116" s="185"/>
      <c r="AN116" s="182"/>
      <c r="AO116" s="183">
        <f t="shared" si="1170"/>
        <v>0</v>
      </c>
      <c r="AP116" s="183">
        <f t="shared" si="1149"/>
        <v>0</v>
      </c>
      <c r="AQ116" s="184">
        <f t="shared" si="1150"/>
        <v>0</v>
      </c>
      <c r="AR116" s="185"/>
      <c r="AS116" s="182"/>
      <c r="AT116" s="183">
        <f t="shared" si="1171"/>
        <v>0</v>
      </c>
      <c r="AU116" s="183">
        <f t="shared" si="1151"/>
        <v>0</v>
      </c>
      <c r="AV116" s="184">
        <f t="shared" si="1152"/>
        <v>0</v>
      </c>
      <c r="AW116" s="185"/>
      <c r="AX116" s="182"/>
      <c r="AY116" s="183">
        <f t="shared" si="1172"/>
        <v>0</v>
      </c>
      <c r="AZ116" s="183">
        <f t="shared" si="1153"/>
        <v>0</v>
      </c>
      <c r="BA116" s="184">
        <f t="shared" si="1154"/>
        <v>0</v>
      </c>
      <c r="BB116" s="185"/>
      <c r="BC116" s="182"/>
      <c r="BD116" s="183">
        <f t="shared" si="1173"/>
        <v>0</v>
      </c>
      <c r="BE116" s="183">
        <f t="shared" si="1155"/>
        <v>0</v>
      </c>
      <c r="BF116" s="184">
        <f t="shared" si="1156"/>
        <v>0</v>
      </c>
      <c r="BG116" s="185"/>
      <c r="BH116" s="182"/>
      <c r="BI116" s="183">
        <f t="shared" si="1174"/>
        <v>0</v>
      </c>
      <c r="BJ116" s="183">
        <f t="shared" si="1157"/>
        <v>0</v>
      </c>
      <c r="BK116" s="184">
        <f t="shared" si="1158"/>
        <v>0</v>
      </c>
      <c r="BL116" s="186">
        <f t="shared" si="1159"/>
        <v>0</v>
      </c>
      <c r="BM116" s="187">
        <f t="shared" si="1160"/>
        <v>0</v>
      </c>
      <c r="BN116" s="184">
        <f t="shared" si="1161"/>
        <v>0</v>
      </c>
    </row>
    <row r="117" spans="2:66" s="188" customFormat="1" ht="13.5">
      <c r="B117" s="179" t="s">
        <v>89</v>
      </c>
      <c r="C117" s="408"/>
      <c r="D117" s="181"/>
      <c r="E117" s="182"/>
      <c r="F117" s="183">
        <f t="shared" si="1162"/>
        <v>0</v>
      </c>
      <c r="G117" s="183">
        <f t="shared" si="1163"/>
        <v>0</v>
      </c>
      <c r="H117" s="184">
        <f t="shared" si="1136"/>
        <v>0</v>
      </c>
      <c r="I117" s="185"/>
      <c r="J117" s="182"/>
      <c r="K117" s="183">
        <f t="shared" si="1164"/>
        <v>0</v>
      </c>
      <c r="L117" s="183">
        <f t="shared" si="1137"/>
        <v>0</v>
      </c>
      <c r="M117" s="184">
        <f t="shared" si="1138"/>
        <v>0</v>
      </c>
      <c r="N117" s="185"/>
      <c r="O117" s="182"/>
      <c r="P117" s="183">
        <f t="shared" si="1165"/>
        <v>0</v>
      </c>
      <c r="Q117" s="183">
        <f t="shared" si="1139"/>
        <v>0</v>
      </c>
      <c r="R117" s="184">
        <f t="shared" si="1140"/>
        <v>0</v>
      </c>
      <c r="S117" s="185"/>
      <c r="T117" s="182"/>
      <c r="U117" s="183">
        <f t="shared" si="1166"/>
        <v>0</v>
      </c>
      <c r="V117" s="183">
        <f t="shared" si="1141"/>
        <v>0</v>
      </c>
      <c r="W117" s="184">
        <f t="shared" si="1142"/>
        <v>0</v>
      </c>
      <c r="X117" s="185"/>
      <c r="Y117" s="182"/>
      <c r="Z117" s="183">
        <f t="shared" si="1167"/>
        <v>0</v>
      </c>
      <c r="AA117" s="183">
        <f t="shared" si="1143"/>
        <v>0</v>
      </c>
      <c r="AB117" s="184">
        <f t="shared" si="1144"/>
        <v>0</v>
      </c>
      <c r="AC117" s="185"/>
      <c r="AD117" s="182"/>
      <c r="AE117" s="183">
        <f t="shared" si="1168"/>
        <v>0</v>
      </c>
      <c r="AF117" s="183">
        <f t="shared" si="1145"/>
        <v>0</v>
      </c>
      <c r="AG117" s="184">
        <f t="shared" si="1146"/>
        <v>0</v>
      </c>
      <c r="AH117" s="185"/>
      <c r="AI117" s="182"/>
      <c r="AJ117" s="183">
        <f t="shared" si="1169"/>
        <v>0</v>
      </c>
      <c r="AK117" s="183">
        <f t="shared" si="1147"/>
        <v>0</v>
      </c>
      <c r="AL117" s="184">
        <f t="shared" si="1148"/>
        <v>0</v>
      </c>
      <c r="AM117" s="185"/>
      <c r="AN117" s="182"/>
      <c r="AO117" s="183">
        <f t="shared" si="1170"/>
        <v>0</v>
      </c>
      <c r="AP117" s="183">
        <f t="shared" si="1149"/>
        <v>0</v>
      </c>
      <c r="AQ117" s="184">
        <f t="shared" si="1150"/>
        <v>0</v>
      </c>
      <c r="AR117" s="185"/>
      <c r="AS117" s="182"/>
      <c r="AT117" s="183">
        <f t="shared" si="1171"/>
        <v>0</v>
      </c>
      <c r="AU117" s="183">
        <f t="shared" si="1151"/>
        <v>0</v>
      </c>
      <c r="AV117" s="184">
        <f t="shared" si="1152"/>
        <v>0</v>
      </c>
      <c r="AW117" s="185"/>
      <c r="AX117" s="182"/>
      <c r="AY117" s="183">
        <f t="shared" si="1172"/>
        <v>0</v>
      </c>
      <c r="AZ117" s="183">
        <f t="shared" si="1153"/>
        <v>0</v>
      </c>
      <c r="BA117" s="184">
        <f t="shared" si="1154"/>
        <v>0</v>
      </c>
      <c r="BB117" s="185"/>
      <c r="BC117" s="182"/>
      <c r="BD117" s="183">
        <f t="shared" si="1173"/>
        <v>0</v>
      </c>
      <c r="BE117" s="183">
        <f t="shared" si="1155"/>
        <v>0</v>
      </c>
      <c r="BF117" s="184">
        <f t="shared" si="1156"/>
        <v>0</v>
      </c>
      <c r="BG117" s="185"/>
      <c r="BH117" s="182"/>
      <c r="BI117" s="183">
        <f t="shared" si="1174"/>
        <v>0</v>
      </c>
      <c r="BJ117" s="183">
        <f t="shared" si="1157"/>
        <v>0</v>
      </c>
      <c r="BK117" s="184">
        <f t="shared" si="1158"/>
        <v>0</v>
      </c>
      <c r="BL117" s="186">
        <f t="shared" si="1159"/>
        <v>0</v>
      </c>
      <c r="BM117" s="187">
        <f t="shared" si="1160"/>
        <v>0</v>
      </c>
      <c r="BN117" s="184">
        <f t="shared" si="1161"/>
        <v>0</v>
      </c>
    </row>
    <row r="118" spans="2:66" s="188" customFormat="1" ht="14.25" thickBot="1">
      <c r="B118" s="189" t="s">
        <v>128</v>
      </c>
      <c r="C118" s="190"/>
      <c r="D118" s="191"/>
      <c r="E118" s="192"/>
      <c r="F118" s="193">
        <f>ROUND(SUM(F114:F117),0)</f>
        <v>0</v>
      </c>
      <c r="G118" s="193">
        <f t="shared" ref="G118" si="1175">ROUND(SUM(G114:G117),0)</f>
        <v>0</v>
      </c>
      <c r="H118" s="194">
        <f t="shared" ref="H118" si="1176">ROUND(SUM(H114:H117),0)</f>
        <v>0</v>
      </c>
      <c r="I118" s="191"/>
      <c r="J118" s="192"/>
      <c r="K118" s="193">
        <f t="shared" ref="K118" si="1177">ROUND(SUM(K114:K117),0)</f>
        <v>0</v>
      </c>
      <c r="L118" s="193">
        <f t="shared" ref="L118" si="1178">ROUND(SUM(L114:L117),0)</f>
        <v>0</v>
      </c>
      <c r="M118" s="194">
        <f t="shared" ref="M118" si="1179">ROUND(SUM(M114:M117),0)</f>
        <v>0</v>
      </c>
      <c r="N118" s="191"/>
      <c r="O118" s="192"/>
      <c r="P118" s="193">
        <f t="shared" ref="P118:Q118" si="1180">ROUND(SUM(P114:P117),0)</f>
        <v>0</v>
      </c>
      <c r="Q118" s="193">
        <f t="shared" si="1180"/>
        <v>0</v>
      </c>
      <c r="R118" s="194">
        <f t="shared" ref="R118" si="1181">ROUND(SUM(R114:R117),0)</f>
        <v>0</v>
      </c>
      <c r="S118" s="191"/>
      <c r="T118" s="192"/>
      <c r="U118" s="193">
        <f t="shared" ref="U118:V118" si="1182">ROUND(SUM(U114:U117),0)</f>
        <v>0</v>
      </c>
      <c r="V118" s="193">
        <f t="shared" si="1182"/>
        <v>0</v>
      </c>
      <c r="W118" s="194">
        <f t="shared" ref="W118" si="1183">ROUND(SUM(W114:W117),0)</f>
        <v>0</v>
      </c>
      <c r="X118" s="191"/>
      <c r="Y118" s="192"/>
      <c r="Z118" s="193">
        <f t="shared" ref="Z118:AA118" si="1184">ROUND(SUM(Z114:Z117),0)</f>
        <v>0</v>
      </c>
      <c r="AA118" s="193">
        <f t="shared" si="1184"/>
        <v>0</v>
      </c>
      <c r="AB118" s="194">
        <f t="shared" ref="AB118" si="1185">ROUND(SUM(AB114:AB117),0)</f>
        <v>0</v>
      </c>
      <c r="AC118" s="191"/>
      <c r="AD118" s="192"/>
      <c r="AE118" s="193">
        <f t="shared" ref="AE118:AF118" si="1186">ROUND(SUM(AE114:AE117),0)</f>
        <v>0</v>
      </c>
      <c r="AF118" s="193">
        <f t="shared" si="1186"/>
        <v>0</v>
      </c>
      <c r="AG118" s="194">
        <f t="shared" ref="AG118" si="1187">ROUND(SUM(AG114:AG117),0)</f>
        <v>0</v>
      </c>
      <c r="AH118" s="191"/>
      <c r="AI118" s="192"/>
      <c r="AJ118" s="193">
        <f t="shared" ref="AJ118:AK118" si="1188">ROUND(SUM(AJ114:AJ117),0)</f>
        <v>0</v>
      </c>
      <c r="AK118" s="193">
        <f t="shared" si="1188"/>
        <v>0</v>
      </c>
      <c r="AL118" s="194">
        <f t="shared" ref="AL118" si="1189">ROUND(SUM(AL114:AL117),0)</f>
        <v>0</v>
      </c>
      <c r="AM118" s="191"/>
      <c r="AN118" s="192"/>
      <c r="AO118" s="193">
        <f t="shared" ref="AO118:AP118" si="1190">ROUND(SUM(AO114:AO117),0)</f>
        <v>0</v>
      </c>
      <c r="AP118" s="193">
        <f t="shared" si="1190"/>
        <v>0</v>
      </c>
      <c r="AQ118" s="194">
        <f t="shared" ref="AQ118" si="1191">ROUND(SUM(AQ114:AQ117),0)</f>
        <v>0</v>
      </c>
      <c r="AR118" s="191"/>
      <c r="AS118" s="192"/>
      <c r="AT118" s="193">
        <f t="shared" ref="AT118:AU118" si="1192">ROUND(SUM(AT114:AT117),0)</f>
        <v>0</v>
      </c>
      <c r="AU118" s="193">
        <f t="shared" si="1192"/>
        <v>0</v>
      </c>
      <c r="AV118" s="194">
        <f t="shared" ref="AV118" si="1193">ROUND(SUM(AV114:AV117),0)</f>
        <v>0</v>
      </c>
      <c r="AW118" s="191"/>
      <c r="AX118" s="192"/>
      <c r="AY118" s="193">
        <f t="shared" ref="AY118:AZ118" si="1194">ROUND(SUM(AY114:AY117),0)</f>
        <v>0</v>
      </c>
      <c r="AZ118" s="193">
        <f t="shared" si="1194"/>
        <v>0</v>
      </c>
      <c r="BA118" s="194">
        <f t="shared" ref="BA118" si="1195">ROUND(SUM(BA114:BA117),0)</f>
        <v>0</v>
      </c>
      <c r="BB118" s="191"/>
      <c r="BC118" s="192"/>
      <c r="BD118" s="193">
        <f t="shared" ref="BD118:BE118" si="1196">ROUND(SUM(BD114:BD117),0)</f>
        <v>0</v>
      </c>
      <c r="BE118" s="193">
        <f t="shared" si="1196"/>
        <v>0</v>
      </c>
      <c r="BF118" s="194">
        <f t="shared" ref="BF118" si="1197">ROUND(SUM(BF114:BF117),0)</f>
        <v>0</v>
      </c>
      <c r="BG118" s="191"/>
      <c r="BH118" s="192"/>
      <c r="BI118" s="193">
        <f t="shared" ref="BI118:BJ118" si="1198">ROUND(SUM(BI114:BI117),0)</f>
        <v>0</v>
      </c>
      <c r="BJ118" s="193">
        <f t="shared" si="1198"/>
        <v>0</v>
      </c>
      <c r="BK118" s="194">
        <f t="shared" ref="BK118" si="1199">ROUND(SUM(BK114:BK117),0)</f>
        <v>0</v>
      </c>
      <c r="BL118" s="195">
        <f t="shared" ref="BL118" si="1200">ROUND(SUM(BL114:BL117),0)</f>
        <v>0</v>
      </c>
      <c r="BM118" s="193">
        <f t="shared" ref="BM118" si="1201">ROUND(SUM(BM114:BM117),0)</f>
        <v>0</v>
      </c>
      <c r="BN118" s="194">
        <f t="shared" ref="BN118" si="1202">ROUND(SUM(BN114:BN117),0)</f>
        <v>0</v>
      </c>
    </row>
    <row r="119" spans="2:66" s="188" customFormat="1" ht="13.5">
      <c r="B119" s="202" t="str">
        <f>'ListăCh.El.'!B27</f>
        <v>11. Amortizare de active aferente funcţionării întreprinderilor</v>
      </c>
      <c r="C119" s="203"/>
      <c r="D119" s="204"/>
      <c r="E119" s="205"/>
      <c r="F119" s="205"/>
      <c r="G119" s="205"/>
      <c r="H119" s="206"/>
      <c r="I119" s="198"/>
      <c r="J119" s="199"/>
      <c r="K119" s="199"/>
      <c r="L119" s="199"/>
      <c r="M119" s="200"/>
      <c r="N119" s="198"/>
      <c r="O119" s="199"/>
      <c r="P119" s="199"/>
      <c r="Q119" s="199"/>
      <c r="R119" s="200"/>
      <c r="S119" s="198"/>
      <c r="T119" s="199"/>
      <c r="U119" s="199"/>
      <c r="V119" s="199"/>
      <c r="W119" s="200"/>
      <c r="X119" s="198"/>
      <c r="Y119" s="199"/>
      <c r="Z119" s="199"/>
      <c r="AA119" s="199"/>
      <c r="AB119" s="200"/>
      <c r="AC119" s="198"/>
      <c r="AD119" s="199"/>
      <c r="AE119" s="199"/>
      <c r="AF119" s="199"/>
      <c r="AG119" s="200"/>
      <c r="AH119" s="198"/>
      <c r="AI119" s="199"/>
      <c r="AJ119" s="199"/>
      <c r="AK119" s="199"/>
      <c r="AL119" s="200"/>
      <c r="AM119" s="198"/>
      <c r="AN119" s="199"/>
      <c r="AO119" s="199"/>
      <c r="AP119" s="199"/>
      <c r="AQ119" s="200"/>
      <c r="AR119" s="198"/>
      <c r="AS119" s="199"/>
      <c r="AT119" s="199"/>
      <c r="AU119" s="199"/>
      <c r="AV119" s="200"/>
      <c r="AW119" s="198"/>
      <c r="AX119" s="199"/>
      <c r="AY119" s="199"/>
      <c r="AZ119" s="199"/>
      <c r="BA119" s="200"/>
      <c r="BB119" s="198"/>
      <c r="BC119" s="199"/>
      <c r="BD119" s="199"/>
      <c r="BE119" s="199"/>
      <c r="BF119" s="200"/>
      <c r="BG119" s="198"/>
      <c r="BH119" s="199"/>
      <c r="BI119" s="199"/>
      <c r="BJ119" s="199"/>
      <c r="BK119" s="200"/>
      <c r="BL119" s="218"/>
      <c r="BM119" s="205"/>
      <c r="BN119" s="206"/>
    </row>
    <row r="120" spans="2:66" s="188" customFormat="1" ht="13.5">
      <c r="B120" s="207" t="str">
        <f>Amortizări!B3</f>
        <v>Laptop</v>
      </c>
      <c r="C120" s="420" t="s">
        <v>129</v>
      </c>
      <c r="D120" s="421">
        <v>1</v>
      </c>
      <c r="E120" s="183">
        <f>Amortizări!H3</f>
        <v>125</v>
      </c>
      <c r="F120" s="183">
        <f>D120*E120</f>
        <v>125</v>
      </c>
      <c r="G120" s="183">
        <v>0</v>
      </c>
      <c r="H120" s="184">
        <f t="shared" ref="H120:H123" si="1203">ROUND(F120+G120,2)</f>
        <v>125</v>
      </c>
      <c r="I120" s="421">
        <v>1</v>
      </c>
      <c r="J120" s="183">
        <f>Amortizări!I3</f>
        <v>125</v>
      </c>
      <c r="K120" s="183">
        <f>I120*J120</f>
        <v>125</v>
      </c>
      <c r="L120" s="183">
        <f t="shared" ref="L120:L123" si="1204">G120</f>
        <v>0</v>
      </c>
      <c r="M120" s="184">
        <f t="shared" ref="M120:M123" si="1205">ROUND(K120+L120,2)</f>
        <v>125</v>
      </c>
      <c r="N120" s="421">
        <v>1</v>
      </c>
      <c r="O120" s="183">
        <f>Amortizări!J3</f>
        <v>125</v>
      </c>
      <c r="P120" s="183">
        <f>N120*O120</f>
        <v>125</v>
      </c>
      <c r="Q120" s="183">
        <f t="shared" ref="Q120:Q123" si="1206">L120</f>
        <v>0</v>
      </c>
      <c r="R120" s="184">
        <f t="shared" ref="R120:R123" si="1207">ROUND(P120+Q120,2)</f>
        <v>125</v>
      </c>
      <c r="S120" s="421">
        <v>1</v>
      </c>
      <c r="T120" s="183">
        <f>Amortizări!K3</f>
        <v>125</v>
      </c>
      <c r="U120" s="183">
        <f>S120*T120</f>
        <v>125</v>
      </c>
      <c r="V120" s="183">
        <f t="shared" ref="V120:V123" si="1208">Q120</f>
        <v>0</v>
      </c>
      <c r="W120" s="184">
        <f t="shared" ref="W120:W123" si="1209">ROUND(U120+V120,2)</f>
        <v>125</v>
      </c>
      <c r="X120" s="421">
        <v>1</v>
      </c>
      <c r="Y120" s="183">
        <f>Amortizări!L3</f>
        <v>125</v>
      </c>
      <c r="Z120" s="183">
        <f>X120*Y120</f>
        <v>125</v>
      </c>
      <c r="AA120" s="183">
        <f t="shared" ref="AA120:AA123" si="1210">V120</f>
        <v>0</v>
      </c>
      <c r="AB120" s="184">
        <f t="shared" ref="AB120:AB123" si="1211">ROUND(Z120+AA120,2)</f>
        <v>125</v>
      </c>
      <c r="AC120" s="421">
        <v>1</v>
      </c>
      <c r="AD120" s="183">
        <f>Amortizări!M3</f>
        <v>125</v>
      </c>
      <c r="AE120" s="183">
        <f>AC120*AD120</f>
        <v>125</v>
      </c>
      <c r="AF120" s="183">
        <f t="shared" ref="AF120:AF123" si="1212">AA120</f>
        <v>0</v>
      </c>
      <c r="AG120" s="184">
        <f t="shared" ref="AG120:AG123" si="1213">ROUND(AE120+AF120,2)</f>
        <v>125</v>
      </c>
      <c r="AH120" s="421">
        <v>1</v>
      </c>
      <c r="AI120" s="183">
        <f>Amortizări!N3</f>
        <v>125</v>
      </c>
      <c r="AJ120" s="183">
        <f>AH120*AI120</f>
        <v>125</v>
      </c>
      <c r="AK120" s="183">
        <f t="shared" ref="AK120:AK123" si="1214">AF120</f>
        <v>0</v>
      </c>
      <c r="AL120" s="184">
        <f t="shared" ref="AL120:AL123" si="1215">ROUND(AJ120+AK120,2)</f>
        <v>125</v>
      </c>
      <c r="AM120" s="421">
        <v>1</v>
      </c>
      <c r="AN120" s="183">
        <f>Amortizări!O3</f>
        <v>125</v>
      </c>
      <c r="AO120" s="183">
        <f>AM120*AN120</f>
        <v>125</v>
      </c>
      <c r="AP120" s="183">
        <f t="shared" ref="AP120:AP123" si="1216">AK120</f>
        <v>0</v>
      </c>
      <c r="AQ120" s="184">
        <f t="shared" ref="AQ120:AQ123" si="1217">ROUND(AO120+AP120,2)</f>
        <v>125</v>
      </c>
      <c r="AR120" s="421">
        <v>1</v>
      </c>
      <c r="AS120" s="183">
        <f>Amortizări!P3</f>
        <v>125</v>
      </c>
      <c r="AT120" s="183">
        <f>AR120*AS120</f>
        <v>125</v>
      </c>
      <c r="AU120" s="183">
        <f t="shared" ref="AU120:AU123" si="1218">AP120</f>
        <v>0</v>
      </c>
      <c r="AV120" s="184">
        <f t="shared" ref="AV120:AV123" si="1219">ROUND(AT120+AU120,2)</f>
        <v>125</v>
      </c>
      <c r="AW120" s="421">
        <v>1</v>
      </c>
      <c r="AX120" s="183">
        <f>Amortizări!Q3</f>
        <v>125</v>
      </c>
      <c r="AY120" s="183">
        <f>AW120*AX120</f>
        <v>125</v>
      </c>
      <c r="AZ120" s="183">
        <f t="shared" ref="AZ120:AZ123" si="1220">AU120</f>
        <v>0</v>
      </c>
      <c r="BA120" s="184">
        <f t="shared" ref="BA120:BA123" si="1221">ROUND(AY120+AZ120,2)</f>
        <v>125</v>
      </c>
      <c r="BB120" s="421">
        <v>1</v>
      </c>
      <c r="BC120" s="183">
        <f>Amortizări!R3</f>
        <v>125</v>
      </c>
      <c r="BD120" s="183">
        <f>BB120*BC120</f>
        <v>125</v>
      </c>
      <c r="BE120" s="183">
        <f t="shared" ref="BE120:BE123" si="1222">AZ120</f>
        <v>0</v>
      </c>
      <c r="BF120" s="184">
        <f t="shared" ref="BF120:BF123" si="1223">ROUND(BD120+BE120,2)</f>
        <v>125</v>
      </c>
      <c r="BG120" s="421">
        <v>1</v>
      </c>
      <c r="BH120" s="183">
        <f>Amortizări!S3</f>
        <v>125</v>
      </c>
      <c r="BI120" s="183">
        <f>BG120*BH120</f>
        <v>125</v>
      </c>
      <c r="BJ120" s="183">
        <f t="shared" ref="BJ120:BJ123" si="1224">BE120</f>
        <v>0</v>
      </c>
      <c r="BK120" s="184">
        <f t="shared" ref="BK120:BK123" si="1225">ROUND(BI120+BJ120,2)</f>
        <v>125</v>
      </c>
      <c r="BL120" s="186">
        <f t="shared" ref="BL120:BL122" si="1226">ROUND(SUM(F120,K120,P120,U120,Z120,AE120,AJ120,AO120,AT120,AY120,BD120,BI120),2)</f>
        <v>1500</v>
      </c>
      <c r="BM120" s="187">
        <f t="shared" ref="BM120:BM123" si="1227">ROUND(SUM(G120,L120,Q120,V120,AA120,AF120,AK120,AP120,AU120,AZ120,BE120,BJ120),2)</f>
        <v>0</v>
      </c>
      <c r="BN120" s="184">
        <f t="shared" ref="BN120:BN123" si="1228">ROUND(BL120+BM120,2)</f>
        <v>1500</v>
      </c>
    </row>
    <row r="121" spans="2:66" s="188" customFormat="1" ht="27">
      <c r="B121" s="207" t="str">
        <f>Amortizări!B4</f>
        <v>Monitor</v>
      </c>
      <c r="C121" s="420" t="s">
        <v>129</v>
      </c>
      <c r="D121" s="421">
        <v>1</v>
      </c>
      <c r="E121" s="183">
        <f>Amortizări!H4</f>
        <v>250</v>
      </c>
      <c r="F121" s="183">
        <f t="shared" ref="F121:F123" si="1229">D121*E121</f>
        <v>250</v>
      </c>
      <c r="G121" s="183">
        <v>0</v>
      </c>
      <c r="H121" s="184">
        <f t="shared" si="1203"/>
        <v>250</v>
      </c>
      <c r="I121" s="421">
        <v>1</v>
      </c>
      <c r="J121" s="183">
        <f>Amortizări!I4</f>
        <v>250</v>
      </c>
      <c r="K121" s="183">
        <f t="shared" ref="K121:K123" si="1230">I121*J121</f>
        <v>250</v>
      </c>
      <c r="L121" s="183">
        <f t="shared" si="1204"/>
        <v>0</v>
      </c>
      <c r="M121" s="184">
        <f t="shared" si="1205"/>
        <v>250</v>
      </c>
      <c r="N121" s="421">
        <v>1</v>
      </c>
      <c r="O121" s="183">
        <f>Amortizări!J4</f>
        <v>250</v>
      </c>
      <c r="P121" s="183">
        <f t="shared" ref="P121:P123" si="1231">N121*O121</f>
        <v>250</v>
      </c>
      <c r="Q121" s="183">
        <f t="shared" si="1206"/>
        <v>0</v>
      </c>
      <c r="R121" s="184">
        <f t="shared" si="1207"/>
        <v>250</v>
      </c>
      <c r="S121" s="421">
        <v>1</v>
      </c>
      <c r="T121" s="183">
        <f>Amortizări!K4</f>
        <v>250</v>
      </c>
      <c r="U121" s="183">
        <f t="shared" ref="U121:U123" si="1232">S121*T121</f>
        <v>250</v>
      </c>
      <c r="V121" s="183">
        <f t="shared" si="1208"/>
        <v>0</v>
      </c>
      <c r="W121" s="184">
        <f t="shared" si="1209"/>
        <v>250</v>
      </c>
      <c r="X121" s="421">
        <v>1</v>
      </c>
      <c r="Y121" s="183">
        <f>Amortizări!L4</f>
        <v>250</v>
      </c>
      <c r="Z121" s="183">
        <f t="shared" ref="Z121:Z123" si="1233">X121*Y121</f>
        <v>250</v>
      </c>
      <c r="AA121" s="183">
        <f t="shared" si="1210"/>
        <v>0</v>
      </c>
      <c r="AB121" s="184">
        <f t="shared" si="1211"/>
        <v>250</v>
      </c>
      <c r="AC121" s="421">
        <v>1</v>
      </c>
      <c r="AD121" s="183">
        <f>Amortizări!M4</f>
        <v>250</v>
      </c>
      <c r="AE121" s="183">
        <f t="shared" ref="AE121:AE123" si="1234">AC121*AD121</f>
        <v>250</v>
      </c>
      <c r="AF121" s="183">
        <f t="shared" si="1212"/>
        <v>0</v>
      </c>
      <c r="AG121" s="184">
        <f t="shared" si="1213"/>
        <v>250</v>
      </c>
      <c r="AH121" s="421">
        <v>1</v>
      </c>
      <c r="AI121" s="183">
        <f>Amortizări!N4</f>
        <v>250</v>
      </c>
      <c r="AJ121" s="183">
        <f t="shared" ref="AJ121:AJ123" si="1235">AH121*AI121</f>
        <v>250</v>
      </c>
      <c r="AK121" s="183">
        <f t="shared" si="1214"/>
        <v>0</v>
      </c>
      <c r="AL121" s="184">
        <f t="shared" si="1215"/>
        <v>250</v>
      </c>
      <c r="AM121" s="421">
        <v>1</v>
      </c>
      <c r="AN121" s="183">
        <f>Amortizări!O4</f>
        <v>250</v>
      </c>
      <c r="AO121" s="183">
        <f t="shared" ref="AO121:AO123" si="1236">AM121*AN121</f>
        <v>250</v>
      </c>
      <c r="AP121" s="183">
        <f t="shared" si="1216"/>
        <v>0</v>
      </c>
      <c r="AQ121" s="184">
        <f t="shared" si="1217"/>
        <v>250</v>
      </c>
      <c r="AR121" s="421">
        <v>1</v>
      </c>
      <c r="AS121" s="183">
        <f>Amortizări!P4</f>
        <v>250</v>
      </c>
      <c r="AT121" s="183">
        <f t="shared" ref="AT121:AT123" si="1237">AR121*AS121</f>
        <v>250</v>
      </c>
      <c r="AU121" s="183">
        <f t="shared" si="1218"/>
        <v>0</v>
      </c>
      <c r="AV121" s="184">
        <f t="shared" si="1219"/>
        <v>250</v>
      </c>
      <c r="AW121" s="421">
        <v>1</v>
      </c>
      <c r="AX121" s="183">
        <f>Amortizări!Q4</f>
        <v>250</v>
      </c>
      <c r="AY121" s="183">
        <f t="shared" ref="AY121:AY123" si="1238">AW121*AX121</f>
        <v>250</v>
      </c>
      <c r="AZ121" s="183">
        <f t="shared" si="1220"/>
        <v>0</v>
      </c>
      <c r="BA121" s="184">
        <f t="shared" si="1221"/>
        <v>250</v>
      </c>
      <c r="BB121" s="421">
        <v>1</v>
      </c>
      <c r="BC121" s="183">
        <f>Amortizări!R4</f>
        <v>250</v>
      </c>
      <c r="BD121" s="183">
        <f t="shared" ref="BD121:BD123" si="1239">BB121*BC121</f>
        <v>250</v>
      </c>
      <c r="BE121" s="183">
        <f t="shared" si="1222"/>
        <v>0</v>
      </c>
      <c r="BF121" s="184">
        <f t="shared" si="1223"/>
        <v>250</v>
      </c>
      <c r="BG121" s="421">
        <v>1</v>
      </c>
      <c r="BH121" s="183">
        <f>Amortizări!S4</f>
        <v>250</v>
      </c>
      <c r="BI121" s="183">
        <f t="shared" ref="BI121:BI123" si="1240">BG121*BH121</f>
        <v>250</v>
      </c>
      <c r="BJ121" s="183">
        <f t="shared" si="1224"/>
        <v>0</v>
      </c>
      <c r="BK121" s="184">
        <f t="shared" si="1225"/>
        <v>250</v>
      </c>
      <c r="BL121" s="186">
        <f t="shared" si="1226"/>
        <v>3000</v>
      </c>
      <c r="BM121" s="187">
        <f t="shared" si="1227"/>
        <v>0</v>
      </c>
      <c r="BN121" s="184">
        <f t="shared" si="1228"/>
        <v>3000</v>
      </c>
    </row>
    <row r="122" spans="2:66" s="188" customFormat="1" ht="13.5">
      <c r="B122" s="207" t="str">
        <f>Amortizări!B5</f>
        <v>....................</v>
      </c>
      <c r="C122" s="420" t="s">
        <v>129</v>
      </c>
      <c r="D122" s="421">
        <v>1</v>
      </c>
      <c r="E122" s="183">
        <f>Amortizări!H5</f>
        <v>0</v>
      </c>
      <c r="F122" s="183">
        <f t="shared" si="1229"/>
        <v>0</v>
      </c>
      <c r="G122" s="183">
        <v>0</v>
      </c>
      <c r="H122" s="184">
        <f t="shared" si="1203"/>
        <v>0</v>
      </c>
      <c r="I122" s="421">
        <v>1</v>
      </c>
      <c r="J122" s="183">
        <f>Amortizări!I5</f>
        <v>0</v>
      </c>
      <c r="K122" s="183">
        <f t="shared" si="1230"/>
        <v>0</v>
      </c>
      <c r="L122" s="183">
        <f t="shared" si="1204"/>
        <v>0</v>
      </c>
      <c r="M122" s="184">
        <f t="shared" si="1205"/>
        <v>0</v>
      </c>
      <c r="N122" s="421">
        <v>1</v>
      </c>
      <c r="O122" s="183">
        <f>Amortizări!J5</f>
        <v>0</v>
      </c>
      <c r="P122" s="183">
        <f t="shared" si="1231"/>
        <v>0</v>
      </c>
      <c r="Q122" s="183">
        <f t="shared" si="1206"/>
        <v>0</v>
      </c>
      <c r="R122" s="184">
        <f t="shared" si="1207"/>
        <v>0</v>
      </c>
      <c r="S122" s="421">
        <v>1</v>
      </c>
      <c r="T122" s="183">
        <f>Amortizări!K5</f>
        <v>0</v>
      </c>
      <c r="U122" s="183">
        <f t="shared" si="1232"/>
        <v>0</v>
      </c>
      <c r="V122" s="183">
        <f t="shared" si="1208"/>
        <v>0</v>
      </c>
      <c r="W122" s="184">
        <f t="shared" si="1209"/>
        <v>0</v>
      </c>
      <c r="X122" s="421">
        <v>1</v>
      </c>
      <c r="Y122" s="183">
        <f>Amortizări!L5</f>
        <v>0</v>
      </c>
      <c r="Z122" s="183">
        <f t="shared" si="1233"/>
        <v>0</v>
      </c>
      <c r="AA122" s="183">
        <f t="shared" si="1210"/>
        <v>0</v>
      </c>
      <c r="AB122" s="184">
        <f t="shared" si="1211"/>
        <v>0</v>
      </c>
      <c r="AC122" s="421">
        <v>1</v>
      </c>
      <c r="AD122" s="183">
        <f>Amortizări!M5</f>
        <v>0</v>
      </c>
      <c r="AE122" s="183">
        <f t="shared" si="1234"/>
        <v>0</v>
      </c>
      <c r="AF122" s="183">
        <f t="shared" si="1212"/>
        <v>0</v>
      </c>
      <c r="AG122" s="184">
        <f t="shared" si="1213"/>
        <v>0</v>
      </c>
      <c r="AH122" s="421">
        <v>1</v>
      </c>
      <c r="AI122" s="183">
        <f>Amortizări!N5</f>
        <v>0</v>
      </c>
      <c r="AJ122" s="183">
        <f t="shared" si="1235"/>
        <v>0</v>
      </c>
      <c r="AK122" s="183">
        <f t="shared" si="1214"/>
        <v>0</v>
      </c>
      <c r="AL122" s="184">
        <f t="shared" si="1215"/>
        <v>0</v>
      </c>
      <c r="AM122" s="421">
        <v>1</v>
      </c>
      <c r="AN122" s="183">
        <f>Amortizări!O5</f>
        <v>0</v>
      </c>
      <c r="AO122" s="183">
        <f t="shared" si="1236"/>
        <v>0</v>
      </c>
      <c r="AP122" s="183">
        <f t="shared" si="1216"/>
        <v>0</v>
      </c>
      <c r="AQ122" s="184">
        <f t="shared" si="1217"/>
        <v>0</v>
      </c>
      <c r="AR122" s="421">
        <v>1</v>
      </c>
      <c r="AS122" s="183">
        <f>Amortizări!P5</f>
        <v>0</v>
      </c>
      <c r="AT122" s="183">
        <f t="shared" si="1237"/>
        <v>0</v>
      </c>
      <c r="AU122" s="183">
        <f t="shared" si="1218"/>
        <v>0</v>
      </c>
      <c r="AV122" s="184">
        <f t="shared" si="1219"/>
        <v>0</v>
      </c>
      <c r="AW122" s="421">
        <v>1</v>
      </c>
      <c r="AX122" s="183">
        <f>Amortizări!Q5</f>
        <v>0</v>
      </c>
      <c r="AY122" s="183">
        <f t="shared" si="1238"/>
        <v>0</v>
      </c>
      <c r="AZ122" s="183">
        <f t="shared" si="1220"/>
        <v>0</v>
      </c>
      <c r="BA122" s="184">
        <f t="shared" si="1221"/>
        <v>0</v>
      </c>
      <c r="BB122" s="421">
        <v>1</v>
      </c>
      <c r="BC122" s="183">
        <f>Amortizări!R5</f>
        <v>0</v>
      </c>
      <c r="BD122" s="183">
        <f t="shared" si="1239"/>
        <v>0</v>
      </c>
      <c r="BE122" s="183">
        <f t="shared" si="1222"/>
        <v>0</v>
      </c>
      <c r="BF122" s="184">
        <f t="shared" si="1223"/>
        <v>0</v>
      </c>
      <c r="BG122" s="421">
        <v>1</v>
      </c>
      <c r="BH122" s="183">
        <f>Amortizări!S5</f>
        <v>0</v>
      </c>
      <c r="BI122" s="183">
        <f t="shared" si="1240"/>
        <v>0</v>
      </c>
      <c r="BJ122" s="183">
        <f t="shared" si="1224"/>
        <v>0</v>
      </c>
      <c r="BK122" s="184">
        <f t="shared" si="1225"/>
        <v>0</v>
      </c>
      <c r="BL122" s="186">
        <f t="shared" si="1226"/>
        <v>0</v>
      </c>
      <c r="BM122" s="187">
        <f t="shared" si="1227"/>
        <v>0</v>
      </c>
      <c r="BN122" s="184">
        <f t="shared" si="1228"/>
        <v>0</v>
      </c>
    </row>
    <row r="123" spans="2:66" s="188" customFormat="1" ht="13.5">
      <c r="B123" s="179" t="str">
        <f>Amortizări!B6</f>
        <v>....................</v>
      </c>
      <c r="C123" s="420" t="s">
        <v>129</v>
      </c>
      <c r="D123" s="421">
        <v>1</v>
      </c>
      <c r="E123" s="183">
        <f>Amortizări!H6</f>
        <v>0</v>
      </c>
      <c r="F123" s="183">
        <f t="shared" si="1229"/>
        <v>0</v>
      </c>
      <c r="G123" s="183">
        <v>0</v>
      </c>
      <c r="H123" s="184">
        <f t="shared" si="1203"/>
        <v>0</v>
      </c>
      <c r="I123" s="421">
        <v>1</v>
      </c>
      <c r="J123" s="183">
        <f>Amortizări!I6</f>
        <v>0</v>
      </c>
      <c r="K123" s="183">
        <f t="shared" si="1230"/>
        <v>0</v>
      </c>
      <c r="L123" s="183">
        <f t="shared" si="1204"/>
        <v>0</v>
      </c>
      <c r="M123" s="184">
        <f t="shared" si="1205"/>
        <v>0</v>
      </c>
      <c r="N123" s="421">
        <v>1</v>
      </c>
      <c r="O123" s="183">
        <f>Amortizări!J6</f>
        <v>0</v>
      </c>
      <c r="P123" s="183">
        <f t="shared" si="1231"/>
        <v>0</v>
      </c>
      <c r="Q123" s="183">
        <f t="shared" si="1206"/>
        <v>0</v>
      </c>
      <c r="R123" s="184">
        <f t="shared" si="1207"/>
        <v>0</v>
      </c>
      <c r="S123" s="421">
        <v>1</v>
      </c>
      <c r="T123" s="183">
        <f>Amortizări!K6</f>
        <v>0</v>
      </c>
      <c r="U123" s="183">
        <f t="shared" si="1232"/>
        <v>0</v>
      </c>
      <c r="V123" s="183">
        <f t="shared" si="1208"/>
        <v>0</v>
      </c>
      <c r="W123" s="184">
        <f t="shared" si="1209"/>
        <v>0</v>
      </c>
      <c r="X123" s="421">
        <v>1</v>
      </c>
      <c r="Y123" s="183">
        <f>Amortizări!L6</f>
        <v>0</v>
      </c>
      <c r="Z123" s="183">
        <f t="shared" si="1233"/>
        <v>0</v>
      </c>
      <c r="AA123" s="183">
        <f t="shared" si="1210"/>
        <v>0</v>
      </c>
      <c r="AB123" s="184">
        <f t="shared" si="1211"/>
        <v>0</v>
      </c>
      <c r="AC123" s="421">
        <v>1</v>
      </c>
      <c r="AD123" s="183">
        <f>Amortizări!M6</f>
        <v>0</v>
      </c>
      <c r="AE123" s="183">
        <f t="shared" si="1234"/>
        <v>0</v>
      </c>
      <c r="AF123" s="183">
        <f t="shared" si="1212"/>
        <v>0</v>
      </c>
      <c r="AG123" s="184">
        <f t="shared" si="1213"/>
        <v>0</v>
      </c>
      <c r="AH123" s="421">
        <v>1</v>
      </c>
      <c r="AI123" s="183">
        <f>Amortizări!N6</f>
        <v>0</v>
      </c>
      <c r="AJ123" s="183">
        <f t="shared" si="1235"/>
        <v>0</v>
      </c>
      <c r="AK123" s="183">
        <f t="shared" si="1214"/>
        <v>0</v>
      </c>
      <c r="AL123" s="184">
        <f t="shared" si="1215"/>
        <v>0</v>
      </c>
      <c r="AM123" s="421">
        <v>1</v>
      </c>
      <c r="AN123" s="183">
        <f>Amortizări!O6</f>
        <v>0</v>
      </c>
      <c r="AO123" s="183">
        <f t="shared" si="1236"/>
        <v>0</v>
      </c>
      <c r="AP123" s="183">
        <f t="shared" si="1216"/>
        <v>0</v>
      </c>
      <c r="AQ123" s="184">
        <f t="shared" si="1217"/>
        <v>0</v>
      </c>
      <c r="AR123" s="421">
        <v>1</v>
      </c>
      <c r="AS123" s="183">
        <f>Amortizări!P6</f>
        <v>0</v>
      </c>
      <c r="AT123" s="183">
        <f t="shared" si="1237"/>
        <v>0</v>
      </c>
      <c r="AU123" s="183">
        <f t="shared" si="1218"/>
        <v>0</v>
      </c>
      <c r="AV123" s="184">
        <f t="shared" si="1219"/>
        <v>0</v>
      </c>
      <c r="AW123" s="421">
        <v>1</v>
      </c>
      <c r="AX123" s="183">
        <f>Amortizări!Q6</f>
        <v>0</v>
      </c>
      <c r="AY123" s="183">
        <f t="shared" si="1238"/>
        <v>0</v>
      </c>
      <c r="AZ123" s="183">
        <f t="shared" si="1220"/>
        <v>0</v>
      </c>
      <c r="BA123" s="184">
        <f t="shared" si="1221"/>
        <v>0</v>
      </c>
      <c r="BB123" s="421">
        <v>1</v>
      </c>
      <c r="BC123" s="183">
        <f>Amortizări!R6</f>
        <v>0</v>
      </c>
      <c r="BD123" s="183">
        <f t="shared" si="1239"/>
        <v>0</v>
      </c>
      <c r="BE123" s="183">
        <f t="shared" si="1222"/>
        <v>0</v>
      </c>
      <c r="BF123" s="184">
        <f t="shared" si="1223"/>
        <v>0</v>
      </c>
      <c r="BG123" s="421">
        <v>1</v>
      </c>
      <c r="BH123" s="183">
        <f>Amortizări!S6</f>
        <v>0</v>
      </c>
      <c r="BI123" s="183">
        <f t="shared" si="1240"/>
        <v>0</v>
      </c>
      <c r="BJ123" s="183">
        <f t="shared" si="1224"/>
        <v>0</v>
      </c>
      <c r="BK123" s="184">
        <f t="shared" si="1225"/>
        <v>0</v>
      </c>
      <c r="BL123" s="186">
        <f>ROUND(SUM(F123,K123,P123,U123,Z123,AE123,AJ123,AO123,AT123,AY123,BD123,BI123),2)</f>
        <v>0</v>
      </c>
      <c r="BM123" s="187">
        <f t="shared" si="1227"/>
        <v>0</v>
      </c>
      <c r="BN123" s="184">
        <f t="shared" si="1228"/>
        <v>0</v>
      </c>
    </row>
    <row r="124" spans="2:66" s="188" customFormat="1" ht="14.25" thickBot="1">
      <c r="B124" s="189" t="s">
        <v>130</v>
      </c>
      <c r="C124" s="190"/>
      <c r="D124" s="191"/>
      <c r="E124" s="192"/>
      <c r="F124" s="193">
        <f>ROUND(SUM(F120:F123),0)</f>
        <v>375</v>
      </c>
      <c r="G124" s="193">
        <f t="shared" ref="G124" si="1241">ROUND(SUM(G120:G123),0)</f>
        <v>0</v>
      </c>
      <c r="H124" s="194">
        <f t="shared" ref="H124" si="1242">ROUND(SUM(H120:H123),0)</f>
        <v>375</v>
      </c>
      <c r="I124" s="191"/>
      <c r="J124" s="192"/>
      <c r="K124" s="193">
        <f t="shared" ref="K124" si="1243">ROUND(SUM(K120:K123),0)</f>
        <v>375</v>
      </c>
      <c r="L124" s="193">
        <f t="shared" ref="L124" si="1244">ROUND(SUM(L120:L123),0)</f>
        <v>0</v>
      </c>
      <c r="M124" s="194">
        <f t="shared" ref="M124" si="1245">ROUND(SUM(M120:M123),0)</f>
        <v>375</v>
      </c>
      <c r="N124" s="191"/>
      <c r="O124" s="192"/>
      <c r="P124" s="193">
        <f t="shared" ref="P124:Q124" si="1246">ROUND(SUM(P120:P123),0)</f>
        <v>375</v>
      </c>
      <c r="Q124" s="193">
        <f t="shared" si="1246"/>
        <v>0</v>
      </c>
      <c r="R124" s="194">
        <f t="shared" ref="R124" si="1247">ROUND(SUM(R120:R123),0)</f>
        <v>375</v>
      </c>
      <c r="S124" s="191"/>
      <c r="T124" s="192"/>
      <c r="U124" s="193">
        <f t="shared" ref="U124:V124" si="1248">ROUND(SUM(U120:U123),0)</f>
        <v>375</v>
      </c>
      <c r="V124" s="193">
        <f t="shared" si="1248"/>
        <v>0</v>
      </c>
      <c r="W124" s="194">
        <f t="shared" ref="W124" si="1249">ROUND(SUM(W120:W123),0)</f>
        <v>375</v>
      </c>
      <c r="X124" s="191"/>
      <c r="Y124" s="192"/>
      <c r="Z124" s="193">
        <f t="shared" ref="Z124:AA124" si="1250">ROUND(SUM(Z120:Z123),0)</f>
        <v>375</v>
      </c>
      <c r="AA124" s="193">
        <f t="shared" si="1250"/>
        <v>0</v>
      </c>
      <c r="AB124" s="194">
        <f t="shared" ref="AB124" si="1251">ROUND(SUM(AB120:AB123),0)</f>
        <v>375</v>
      </c>
      <c r="AC124" s="191"/>
      <c r="AD124" s="192"/>
      <c r="AE124" s="193">
        <f t="shared" ref="AE124:AF124" si="1252">ROUND(SUM(AE120:AE123),0)</f>
        <v>375</v>
      </c>
      <c r="AF124" s="193">
        <f t="shared" si="1252"/>
        <v>0</v>
      </c>
      <c r="AG124" s="194">
        <f t="shared" ref="AG124" si="1253">ROUND(SUM(AG120:AG123),0)</f>
        <v>375</v>
      </c>
      <c r="AH124" s="191"/>
      <c r="AI124" s="192"/>
      <c r="AJ124" s="193">
        <f t="shared" ref="AJ124:AK124" si="1254">ROUND(SUM(AJ120:AJ123),0)</f>
        <v>375</v>
      </c>
      <c r="AK124" s="193">
        <f t="shared" si="1254"/>
        <v>0</v>
      </c>
      <c r="AL124" s="194">
        <f t="shared" ref="AL124" si="1255">ROUND(SUM(AL120:AL123),0)</f>
        <v>375</v>
      </c>
      <c r="AM124" s="191"/>
      <c r="AN124" s="192"/>
      <c r="AO124" s="193">
        <f t="shared" ref="AO124:AP124" si="1256">ROUND(SUM(AO120:AO123),0)</f>
        <v>375</v>
      </c>
      <c r="AP124" s="193">
        <f t="shared" si="1256"/>
        <v>0</v>
      </c>
      <c r="AQ124" s="194">
        <f t="shared" ref="AQ124" si="1257">ROUND(SUM(AQ120:AQ123),0)</f>
        <v>375</v>
      </c>
      <c r="AR124" s="191"/>
      <c r="AS124" s="192"/>
      <c r="AT124" s="193">
        <f t="shared" ref="AT124:AU124" si="1258">ROUND(SUM(AT120:AT123),0)</f>
        <v>375</v>
      </c>
      <c r="AU124" s="193">
        <f t="shared" si="1258"/>
        <v>0</v>
      </c>
      <c r="AV124" s="194">
        <f t="shared" ref="AV124" si="1259">ROUND(SUM(AV120:AV123),0)</f>
        <v>375</v>
      </c>
      <c r="AW124" s="191"/>
      <c r="AX124" s="192"/>
      <c r="AY124" s="193">
        <f t="shared" ref="AY124:AZ124" si="1260">ROUND(SUM(AY120:AY123),0)</f>
        <v>375</v>
      </c>
      <c r="AZ124" s="193">
        <f t="shared" si="1260"/>
        <v>0</v>
      </c>
      <c r="BA124" s="194">
        <f t="shared" ref="BA124" si="1261">ROUND(SUM(BA120:BA123),0)</f>
        <v>375</v>
      </c>
      <c r="BB124" s="191"/>
      <c r="BC124" s="192"/>
      <c r="BD124" s="193">
        <f t="shared" ref="BD124:BE124" si="1262">ROUND(SUM(BD120:BD123),0)</f>
        <v>375</v>
      </c>
      <c r="BE124" s="193">
        <f t="shared" si="1262"/>
        <v>0</v>
      </c>
      <c r="BF124" s="194">
        <f t="shared" ref="BF124" si="1263">ROUND(SUM(BF120:BF123),0)</f>
        <v>375</v>
      </c>
      <c r="BG124" s="191"/>
      <c r="BH124" s="192"/>
      <c r="BI124" s="193">
        <f t="shared" ref="BI124:BJ124" si="1264">ROUND(SUM(BI120:BI123),0)</f>
        <v>375</v>
      </c>
      <c r="BJ124" s="193">
        <f t="shared" si="1264"/>
        <v>0</v>
      </c>
      <c r="BK124" s="194">
        <f t="shared" ref="BK124" si="1265">ROUND(SUM(BK120:BK123),0)</f>
        <v>375</v>
      </c>
      <c r="BL124" s="195">
        <f t="shared" ref="BL124" si="1266">ROUND(SUM(BL120:BL123),0)</f>
        <v>4500</v>
      </c>
      <c r="BM124" s="193">
        <f t="shared" ref="BM124" si="1267">ROUND(SUM(BM120:BM123),0)</f>
        <v>0</v>
      </c>
      <c r="BN124" s="194">
        <f t="shared" ref="BN124" si="1268">ROUND(SUM(BN120:BN123),0)</f>
        <v>4500</v>
      </c>
    </row>
    <row r="125" spans="2:66" s="188" customFormat="1" ht="13.5">
      <c r="B125" s="202" t="str">
        <f>'ListăCh.El.'!B28</f>
        <v>12. Cheltuieli financiare şi juridice (notariale) aferente funcţionării întreprinderilor</v>
      </c>
      <c r="C125" s="203"/>
      <c r="D125" s="204"/>
      <c r="E125" s="205"/>
      <c r="F125" s="205"/>
      <c r="G125" s="205"/>
      <c r="H125" s="206"/>
      <c r="I125" s="198"/>
      <c r="J125" s="199"/>
      <c r="K125" s="199"/>
      <c r="L125" s="199"/>
      <c r="M125" s="200"/>
      <c r="N125" s="198"/>
      <c r="O125" s="199"/>
      <c r="P125" s="199"/>
      <c r="Q125" s="199"/>
      <c r="R125" s="200"/>
      <c r="S125" s="198"/>
      <c r="T125" s="199"/>
      <c r="U125" s="199"/>
      <c r="V125" s="199"/>
      <c r="W125" s="200"/>
      <c r="X125" s="198"/>
      <c r="Y125" s="199"/>
      <c r="Z125" s="199"/>
      <c r="AA125" s="199"/>
      <c r="AB125" s="200"/>
      <c r="AC125" s="198"/>
      <c r="AD125" s="199"/>
      <c r="AE125" s="199"/>
      <c r="AF125" s="199"/>
      <c r="AG125" s="200"/>
      <c r="AH125" s="198"/>
      <c r="AI125" s="199"/>
      <c r="AJ125" s="199"/>
      <c r="AK125" s="199"/>
      <c r="AL125" s="200"/>
      <c r="AM125" s="198"/>
      <c r="AN125" s="199"/>
      <c r="AO125" s="199"/>
      <c r="AP125" s="199"/>
      <c r="AQ125" s="200"/>
      <c r="AR125" s="198"/>
      <c r="AS125" s="199"/>
      <c r="AT125" s="199"/>
      <c r="AU125" s="199"/>
      <c r="AV125" s="200"/>
      <c r="AW125" s="198"/>
      <c r="AX125" s="199"/>
      <c r="AY125" s="199"/>
      <c r="AZ125" s="199"/>
      <c r="BA125" s="200"/>
      <c r="BB125" s="198"/>
      <c r="BC125" s="199"/>
      <c r="BD125" s="199"/>
      <c r="BE125" s="199"/>
      <c r="BF125" s="200"/>
      <c r="BG125" s="198"/>
      <c r="BH125" s="199"/>
      <c r="BI125" s="199"/>
      <c r="BJ125" s="199"/>
      <c r="BK125" s="200"/>
      <c r="BL125" s="218"/>
      <c r="BM125" s="205"/>
      <c r="BN125" s="206"/>
    </row>
    <row r="126" spans="2:66" s="188" customFormat="1" ht="13.5">
      <c r="B126" s="207" t="s">
        <v>131</v>
      </c>
      <c r="C126" s="420" t="s">
        <v>132</v>
      </c>
      <c r="D126" s="421">
        <v>1</v>
      </c>
      <c r="E126" s="183">
        <f>'CF.lunar'!D25</f>
        <v>0</v>
      </c>
      <c r="F126" s="183">
        <f>D126*E126</f>
        <v>0</v>
      </c>
      <c r="G126" s="183">
        <v>0</v>
      </c>
      <c r="H126" s="184">
        <f t="shared" ref="H126:H129" si="1269">ROUND(F126+G126,2)</f>
        <v>0</v>
      </c>
      <c r="I126" s="421">
        <v>1</v>
      </c>
      <c r="J126" s="183">
        <f>'CF.lunar'!E25</f>
        <v>0</v>
      </c>
      <c r="K126" s="183">
        <f>I126*J126</f>
        <v>0</v>
      </c>
      <c r="L126" s="183">
        <f t="shared" ref="L126:L129" si="1270">G126</f>
        <v>0</v>
      </c>
      <c r="M126" s="184">
        <f t="shared" ref="M126:M129" si="1271">ROUND(K126+L126,2)</f>
        <v>0</v>
      </c>
      <c r="N126" s="421">
        <v>1</v>
      </c>
      <c r="O126" s="183">
        <f>'CF.lunar'!F25</f>
        <v>0</v>
      </c>
      <c r="P126" s="183">
        <f>N126*O126</f>
        <v>0</v>
      </c>
      <c r="Q126" s="183">
        <f t="shared" ref="Q126:Q129" si="1272">L126</f>
        <v>0</v>
      </c>
      <c r="R126" s="184">
        <f t="shared" ref="R126:R129" si="1273">ROUND(P126+Q126,2)</f>
        <v>0</v>
      </c>
      <c r="S126" s="421">
        <v>1</v>
      </c>
      <c r="T126" s="183">
        <f>'CF.lunar'!G25</f>
        <v>0</v>
      </c>
      <c r="U126" s="183">
        <f>S126*T126</f>
        <v>0</v>
      </c>
      <c r="V126" s="183">
        <f t="shared" ref="V126:V129" si="1274">Q126</f>
        <v>0</v>
      </c>
      <c r="W126" s="184">
        <f t="shared" ref="W126:W129" si="1275">ROUND(U126+V126,2)</f>
        <v>0</v>
      </c>
      <c r="X126" s="421">
        <v>1</v>
      </c>
      <c r="Y126" s="183">
        <f>'CF.lunar'!H25</f>
        <v>0</v>
      </c>
      <c r="Z126" s="183">
        <f>X126*Y126</f>
        <v>0</v>
      </c>
      <c r="AA126" s="183">
        <f t="shared" ref="AA126:AA129" si="1276">V126</f>
        <v>0</v>
      </c>
      <c r="AB126" s="184">
        <f t="shared" ref="AB126:AB129" si="1277">ROUND(Z126+AA126,2)</f>
        <v>0</v>
      </c>
      <c r="AC126" s="421">
        <v>1</v>
      </c>
      <c r="AD126" s="183">
        <f>'CF.lunar'!I25</f>
        <v>0</v>
      </c>
      <c r="AE126" s="183">
        <f>AC126*AD126</f>
        <v>0</v>
      </c>
      <c r="AF126" s="183">
        <f t="shared" ref="AF126:AF129" si="1278">AA126</f>
        <v>0</v>
      </c>
      <c r="AG126" s="184">
        <f t="shared" ref="AG126:AG129" si="1279">ROUND(AE126+AF126,2)</f>
        <v>0</v>
      </c>
      <c r="AH126" s="421">
        <v>1</v>
      </c>
      <c r="AI126" s="183">
        <f>'CF.lunar'!J25</f>
        <v>0</v>
      </c>
      <c r="AJ126" s="183">
        <f>AH126*AI126</f>
        <v>0</v>
      </c>
      <c r="AK126" s="183">
        <f t="shared" ref="AK126:AK129" si="1280">AF126</f>
        <v>0</v>
      </c>
      <c r="AL126" s="184">
        <f t="shared" ref="AL126:AL129" si="1281">ROUND(AJ126+AK126,2)</f>
        <v>0</v>
      </c>
      <c r="AM126" s="421">
        <v>1</v>
      </c>
      <c r="AN126" s="183">
        <f>'CF.lunar'!K25</f>
        <v>0</v>
      </c>
      <c r="AO126" s="183">
        <f>AM126*AN126</f>
        <v>0</v>
      </c>
      <c r="AP126" s="183">
        <f t="shared" ref="AP126:AP129" si="1282">AK126</f>
        <v>0</v>
      </c>
      <c r="AQ126" s="184">
        <f t="shared" ref="AQ126:AQ129" si="1283">ROUND(AO126+AP126,2)</f>
        <v>0</v>
      </c>
      <c r="AR126" s="421">
        <v>1</v>
      </c>
      <c r="AS126" s="183">
        <f>'CF.lunar'!L25</f>
        <v>0</v>
      </c>
      <c r="AT126" s="183">
        <f>AR126*AS126</f>
        <v>0</v>
      </c>
      <c r="AU126" s="183">
        <f t="shared" ref="AU126:AU129" si="1284">AP126</f>
        <v>0</v>
      </c>
      <c r="AV126" s="184">
        <f t="shared" ref="AV126:AV129" si="1285">ROUND(AT126+AU126,2)</f>
        <v>0</v>
      </c>
      <c r="AW126" s="421">
        <v>1</v>
      </c>
      <c r="AX126" s="183">
        <f>'CF.lunar'!M25</f>
        <v>0</v>
      </c>
      <c r="AY126" s="183">
        <f>AW126*AX126</f>
        <v>0</v>
      </c>
      <c r="AZ126" s="183">
        <f t="shared" ref="AZ126:AZ129" si="1286">AU126</f>
        <v>0</v>
      </c>
      <c r="BA126" s="184">
        <f t="shared" ref="BA126:BA129" si="1287">ROUND(AY126+AZ126,2)</f>
        <v>0</v>
      </c>
      <c r="BB126" s="421">
        <v>1</v>
      </c>
      <c r="BC126" s="183">
        <f>'CF.lunar'!N25</f>
        <v>0</v>
      </c>
      <c r="BD126" s="183">
        <f>BB126*BC126</f>
        <v>0</v>
      </c>
      <c r="BE126" s="183">
        <f t="shared" ref="BE126:BE129" si="1288">AZ126</f>
        <v>0</v>
      </c>
      <c r="BF126" s="184">
        <f t="shared" ref="BF126:BF129" si="1289">ROUND(BD126+BE126,2)</f>
        <v>0</v>
      </c>
      <c r="BG126" s="421">
        <v>1</v>
      </c>
      <c r="BH126" s="183">
        <f>'CF.lunar'!O25</f>
        <v>0</v>
      </c>
      <c r="BI126" s="183">
        <f>BG126*BH126</f>
        <v>0</v>
      </c>
      <c r="BJ126" s="183">
        <f t="shared" ref="BJ126:BJ129" si="1290">BE126</f>
        <v>0</v>
      </c>
      <c r="BK126" s="184">
        <f t="shared" ref="BK126:BK129" si="1291">ROUND(BI126+BJ126,2)</f>
        <v>0</v>
      </c>
      <c r="BL126" s="186">
        <f t="shared" ref="BL126:BL129" si="1292">ROUND(SUM(F126,K126,P126,U126,Z126,AE126,AJ126,AO126,AT126,AY126,BD126,BI126),2)</f>
        <v>0</v>
      </c>
      <c r="BM126" s="187">
        <f t="shared" ref="BM126:BM129" si="1293">ROUND(SUM(G126,L126,Q126,V126,AA126,AF126,AK126,AP126,AU126,AZ126,BE126,BJ126),2)</f>
        <v>0</v>
      </c>
      <c r="BN126" s="184">
        <f t="shared" ref="BN126:BN129" si="1294">ROUND(BL126+BM126,2)</f>
        <v>0</v>
      </c>
    </row>
    <row r="127" spans="2:66" s="188" customFormat="1" ht="13.5">
      <c r="B127" s="207" t="s">
        <v>133</v>
      </c>
      <c r="C127" s="408"/>
      <c r="D127" s="181"/>
      <c r="E127" s="182"/>
      <c r="F127" s="183">
        <f t="shared" ref="F127:F129" si="1295">D127*E127</f>
        <v>0</v>
      </c>
      <c r="G127" s="183">
        <v>0</v>
      </c>
      <c r="H127" s="184">
        <f t="shared" si="1269"/>
        <v>0</v>
      </c>
      <c r="I127" s="185"/>
      <c r="J127" s="182"/>
      <c r="K127" s="183">
        <f t="shared" ref="K127:K129" si="1296">I127*J127</f>
        <v>0</v>
      </c>
      <c r="L127" s="183">
        <f t="shared" si="1270"/>
        <v>0</v>
      </c>
      <c r="M127" s="184">
        <f t="shared" si="1271"/>
        <v>0</v>
      </c>
      <c r="N127" s="185"/>
      <c r="O127" s="182"/>
      <c r="P127" s="183">
        <f t="shared" ref="P127:P129" si="1297">N127*O127</f>
        <v>0</v>
      </c>
      <c r="Q127" s="183">
        <f t="shared" si="1272"/>
        <v>0</v>
      </c>
      <c r="R127" s="184">
        <f t="shared" si="1273"/>
        <v>0</v>
      </c>
      <c r="S127" s="185"/>
      <c r="T127" s="182"/>
      <c r="U127" s="183">
        <f t="shared" ref="U127:U129" si="1298">S127*T127</f>
        <v>0</v>
      </c>
      <c r="V127" s="183">
        <f t="shared" si="1274"/>
        <v>0</v>
      </c>
      <c r="W127" s="184">
        <f t="shared" si="1275"/>
        <v>0</v>
      </c>
      <c r="X127" s="185"/>
      <c r="Y127" s="182"/>
      <c r="Z127" s="183">
        <f t="shared" ref="Z127:Z129" si="1299">X127*Y127</f>
        <v>0</v>
      </c>
      <c r="AA127" s="183">
        <f t="shared" si="1276"/>
        <v>0</v>
      </c>
      <c r="AB127" s="184">
        <f t="shared" si="1277"/>
        <v>0</v>
      </c>
      <c r="AC127" s="185"/>
      <c r="AD127" s="182"/>
      <c r="AE127" s="183">
        <f t="shared" ref="AE127:AE129" si="1300">AC127*AD127</f>
        <v>0</v>
      </c>
      <c r="AF127" s="183">
        <f t="shared" si="1278"/>
        <v>0</v>
      </c>
      <c r="AG127" s="184">
        <f t="shared" si="1279"/>
        <v>0</v>
      </c>
      <c r="AH127" s="185"/>
      <c r="AI127" s="182"/>
      <c r="AJ127" s="183">
        <f t="shared" ref="AJ127:AJ129" si="1301">AH127*AI127</f>
        <v>0</v>
      </c>
      <c r="AK127" s="183">
        <f t="shared" si="1280"/>
        <v>0</v>
      </c>
      <c r="AL127" s="184">
        <f t="shared" si="1281"/>
        <v>0</v>
      </c>
      <c r="AM127" s="185"/>
      <c r="AN127" s="182"/>
      <c r="AO127" s="183">
        <f t="shared" ref="AO127:AO129" si="1302">AM127*AN127</f>
        <v>0</v>
      </c>
      <c r="AP127" s="183">
        <f t="shared" si="1282"/>
        <v>0</v>
      </c>
      <c r="AQ127" s="184">
        <f t="shared" si="1283"/>
        <v>0</v>
      </c>
      <c r="AR127" s="185"/>
      <c r="AS127" s="182"/>
      <c r="AT127" s="183">
        <f t="shared" ref="AT127:AT129" si="1303">AR127*AS127</f>
        <v>0</v>
      </c>
      <c r="AU127" s="183">
        <f t="shared" si="1284"/>
        <v>0</v>
      </c>
      <c r="AV127" s="184">
        <f t="shared" si="1285"/>
        <v>0</v>
      </c>
      <c r="AW127" s="185"/>
      <c r="AX127" s="182"/>
      <c r="AY127" s="183">
        <f t="shared" ref="AY127:AY129" si="1304">AW127*AX127</f>
        <v>0</v>
      </c>
      <c r="AZ127" s="183">
        <f t="shared" si="1286"/>
        <v>0</v>
      </c>
      <c r="BA127" s="184">
        <f t="shared" si="1287"/>
        <v>0</v>
      </c>
      <c r="BB127" s="185"/>
      <c r="BC127" s="182"/>
      <c r="BD127" s="183">
        <f t="shared" ref="BD127:BD129" si="1305">BB127*BC127</f>
        <v>0</v>
      </c>
      <c r="BE127" s="183">
        <f t="shared" si="1288"/>
        <v>0</v>
      </c>
      <c r="BF127" s="184">
        <f t="shared" si="1289"/>
        <v>0</v>
      </c>
      <c r="BG127" s="185"/>
      <c r="BH127" s="182"/>
      <c r="BI127" s="183">
        <f t="shared" ref="BI127:BI129" si="1306">BG127*BH127</f>
        <v>0</v>
      </c>
      <c r="BJ127" s="183">
        <f t="shared" si="1290"/>
        <v>0</v>
      </c>
      <c r="BK127" s="184">
        <f t="shared" si="1291"/>
        <v>0</v>
      </c>
      <c r="BL127" s="186">
        <f t="shared" si="1292"/>
        <v>0</v>
      </c>
      <c r="BM127" s="187">
        <f t="shared" si="1293"/>
        <v>0</v>
      </c>
      <c r="BN127" s="184">
        <f t="shared" si="1294"/>
        <v>0</v>
      </c>
    </row>
    <row r="128" spans="2:66" s="188" customFormat="1" ht="13.5">
      <c r="B128" s="179" t="s">
        <v>89</v>
      </c>
      <c r="C128" s="408"/>
      <c r="D128" s="181"/>
      <c r="E128" s="182"/>
      <c r="F128" s="183">
        <f t="shared" si="1295"/>
        <v>0</v>
      </c>
      <c r="G128" s="183">
        <v>0</v>
      </c>
      <c r="H128" s="184">
        <f t="shared" si="1269"/>
        <v>0</v>
      </c>
      <c r="I128" s="185"/>
      <c r="J128" s="182"/>
      <c r="K128" s="183">
        <f t="shared" si="1296"/>
        <v>0</v>
      </c>
      <c r="L128" s="183">
        <f t="shared" si="1270"/>
        <v>0</v>
      </c>
      <c r="M128" s="184">
        <f t="shared" si="1271"/>
        <v>0</v>
      </c>
      <c r="N128" s="185"/>
      <c r="O128" s="182"/>
      <c r="P128" s="183">
        <f t="shared" si="1297"/>
        <v>0</v>
      </c>
      <c r="Q128" s="183">
        <f t="shared" si="1272"/>
        <v>0</v>
      </c>
      <c r="R128" s="184">
        <f t="shared" si="1273"/>
        <v>0</v>
      </c>
      <c r="S128" s="185"/>
      <c r="T128" s="182"/>
      <c r="U128" s="183">
        <f t="shared" si="1298"/>
        <v>0</v>
      </c>
      <c r="V128" s="183">
        <f t="shared" si="1274"/>
        <v>0</v>
      </c>
      <c r="W128" s="184">
        <f t="shared" si="1275"/>
        <v>0</v>
      </c>
      <c r="X128" s="185"/>
      <c r="Y128" s="182"/>
      <c r="Z128" s="183">
        <f t="shared" si="1299"/>
        <v>0</v>
      </c>
      <c r="AA128" s="183">
        <f t="shared" si="1276"/>
        <v>0</v>
      </c>
      <c r="AB128" s="184">
        <f t="shared" si="1277"/>
        <v>0</v>
      </c>
      <c r="AC128" s="185"/>
      <c r="AD128" s="182"/>
      <c r="AE128" s="183">
        <f t="shared" si="1300"/>
        <v>0</v>
      </c>
      <c r="AF128" s="183">
        <f t="shared" si="1278"/>
        <v>0</v>
      </c>
      <c r="AG128" s="184">
        <f t="shared" si="1279"/>
        <v>0</v>
      </c>
      <c r="AH128" s="185"/>
      <c r="AI128" s="182"/>
      <c r="AJ128" s="183">
        <f t="shared" si="1301"/>
        <v>0</v>
      </c>
      <c r="AK128" s="183">
        <f t="shared" si="1280"/>
        <v>0</v>
      </c>
      <c r="AL128" s="184">
        <f t="shared" si="1281"/>
        <v>0</v>
      </c>
      <c r="AM128" s="185"/>
      <c r="AN128" s="182"/>
      <c r="AO128" s="183">
        <f t="shared" si="1302"/>
        <v>0</v>
      </c>
      <c r="AP128" s="183">
        <f t="shared" si="1282"/>
        <v>0</v>
      </c>
      <c r="AQ128" s="184">
        <f t="shared" si="1283"/>
        <v>0</v>
      </c>
      <c r="AR128" s="185"/>
      <c r="AS128" s="182"/>
      <c r="AT128" s="183">
        <f t="shared" si="1303"/>
        <v>0</v>
      </c>
      <c r="AU128" s="183">
        <f t="shared" si="1284"/>
        <v>0</v>
      </c>
      <c r="AV128" s="184">
        <f t="shared" si="1285"/>
        <v>0</v>
      </c>
      <c r="AW128" s="185"/>
      <c r="AX128" s="182"/>
      <c r="AY128" s="183">
        <f t="shared" si="1304"/>
        <v>0</v>
      </c>
      <c r="AZ128" s="183">
        <f t="shared" si="1286"/>
        <v>0</v>
      </c>
      <c r="BA128" s="184">
        <f t="shared" si="1287"/>
        <v>0</v>
      </c>
      <c r="BB128" s="185"/>
      <c r="BC128" s="182"/>
      <c r="BD128" s="183">
        <f t="shared" si="1305"/>
        <v>0</v>
      </c>
      <c r="BE128" s="183">
        <f t="shared" si="1288"/>
        <v>0</v>
      </c>
      <c r="BF128" s="184">
        <f t="shared" si="1289"/>
        <v>0</v>
      </c>
      <c r="BG128" s="185"/>
      <c r="BH128" s="182"/>
      <c r="BI128" s="183">
        <f t="shared" si="1306"/>
        <v>0</v>
      </c>
      <c r="BJ128" s="183">
        <f t="shared" si="1290"/>
        <v>0</v>
      </c>
      <c r="BK128" s="184">
        <f t="shared" si="1291"/>
        <v>0</v>
      </c>
      <c r="BL128" s="186">
        <f t="shared" si="1292"/>
        <v>0</v>
      </c>
      <c r="BM128" s="187">
        <f t="shared" si="1293"/>
        <v>0</v>
      </c>
      <c r="BN128" s="184">
        <f t="shared" si="1294"/>
        <v>0</v>
      </c>
    </row>
    <row r="129" spans="2:66" s="188" customFormat="1" ht="13.5">
      <c r="B129" s="179" t="s">
        <v>89</v>
      </c>
      <c r="C129" s="408"/>
      <c r="D129" s="181"/>
      <c r="E129" s="182"/>
      <c r="F129" s="183">
        <f t="shared" si="1295"/>
        <v>0</v>
      </c>
      <c r="G129" s="183">
        <v>0</v>
      </c>
      <c r="H129" s="184">
        <f t="shared" si="1269"/>
        <v>0</v>
      </c>
      <c r="I129" s="185"/>
      <c r="J129" s="182"/>
      <c r="K129" s="183">
        <f t="shared" si="1296"/>
        <v>0</v>
      </c>
      <c r="L129" s="183">
        <f t="shared" si="1270"/>
        <v>0</v>
      </c>
      <c r="M129" s="184">
        <f t="shared" si="1271"/>
        <v>0</v>
      </c>
      <c r="N129" s="185"/>
      <c r="O129" s="182"/>
      <c r="P129" s="183">
        <f t="shared" si="1297"/>
        <v>0</v>
      </c>
      <c r="Q129" s="183">
        <f t="shared" si="1272"/>
        <v>0</v>
      </c>
      <c r="R129" s="184">
        <f t="shared" si="1273"/>
        <v>0</v>
      </c>
      <c r="S129" s="185"/>
      <c r="T129" s="182"/>
      <c r="U129" s="183">
        <f t="shared" si="1298"/>
        <v>0</v>
      </c>
      <c r="V129" s="183">
        <f t="shared" si="1274"/>
        <v>0</v>
      </c>
      <c r="W129" s="184">
        <f t="shared" si="1275"/>
        <v>0</v>
      </c>
      <c r="X129" s="185"/>
      <c r="Y129" s="182"/>
      <c r="Z129" s="183">
        <f t="shared" si="1299"/>
        <v>0</v>
      </c>
      <c r="AA129" s="183">
        <f t="shared" si="1276"/>
        <v>0</v>
      </c>
      <c r="AB129" s="184">
        <f t="shared" si="1277"/>
        <v>0</v>
      </c>
      <c r="AC129" s="185"/>
      <c r="AD129" s="182"/>
      <c r="AE129" s="183">
        <f t="shared" si="1300"/>
        <v>0</v>
      </c>
      <c r="AF129" s="183">
        <f t="shared" si="1278"/>
        <v>0</v>
      </c>
      <c r="AG129" s="184">
        <f t="shared" si="1279"/>
        <v>0</v>
      </c>
      <c r="AH129" s="185"/>
      <c r="AI129" s="182"/>
      <c r="AJ129" s="183">
        <f t="shared" si="1301"/>
        <v>0</v>
      </c>
      <c r="AK129" s="183">
        <f t="shared" si="1280"/>
        <v>0</v>
      </c>
      <c r="AL129" s="184">
        <f t="shared" si="1281"/>
        <v>0</v>
      </c>
      <c r="AM129" s="185"/>
      <c r="AN129" s="182"/>
      <c r="AO129" s="183">
        <f t="shared" si="1302"/>
        <v>0</v>
      </c>
      <c r="AP129" s="183">
        <f t="shared" si="1282"/>
        <v>0</v>
      </c>
      <c r="AQ129" s="184">
        <f t="shared" si="1283"/>
        <v>0</v>
      </c>
      <c r="AR129" s="185"/>
      <c r="AS129" s="182"/>
      <c r="AT129" s="183">
        <f t="shared" si="1303"/>
        <v>0</v>
      </c>
      <c r="AU129" s="183">
        <f t="shared" si="1284"/>
        <v>0</v>
      </c>
      <c r="AV129" s="184">
        <f t="shared" si="1285"/>
        <v>0</v>
      </c>
      <c r="AW129" s="185"/>
      <c r="AX129" s="182"/>
      <c r="AY129" s="183">
        <f t="shared" si="1304"/>
        <v>0</v>
      </c>
      <c r="AZ129" s="183">
        <f t="shared" si="1286"/>
        <v>0</v>
      </c>
      <c r="BA129" s="184">
        <f t="shared" si="1287"/>
        <v>0</v>
      </c>
      <c r="BB129" s="185"/>
      <c r="BC129" s="182"/>
      <c r="BD129" s="183">
        <f t="shared" si="1305"/>
        <v>0</v>
      </c>
      <c r="BE129" s="183">
        <f t="shared" si="1288"/>
        <v>0</v>
      </c>
      <c r="BF129" s="184">
        <f t="shared" si="1289"/>
        <v>0</v>
      </c>
      <c r="BG129" s="185"/>
      <c r="BH129" s="182"/>
      <c r="BI129" s="183">
        <f t="shared" si="1306"/>
        <v>0</v>
      </c>
      <c r="BJ129" s="183">
        <f t="shared" si="1290"/>
        <v>0</v>
      </c>
      <c r="BK129" s="184">
        <f t="shared" si="1291"/>
        <v>0</v>
      </c>
      <c r="BL129" s="186">
        <f t="shared" si="1292"/>
        <v>0</v>
      </c>
      <c r="BM129" s="187">
        <f t="shared" si="1293"/>
        <v>0</v>
      </c>
      <c r="BN129" s="184">
        <f t="shared" si="1294"/>
        <v>0</v>
      </c>
    </row>
    <row r="130" spans="2:66" s="188" customFormat="1" ht="14.25" thickBot="1">
      <c r="B130" s="189" t="s">
        <v>134</v>
      </c>
      <c r="C130" s="190"/>
      <c r="D130" s="191"/>
      <c r="E130" s="192"/>
      <c r="F130" s="193">
        <f>ROUND(SUM(F126:F129),0)</f>
        <v>0</v>
      </c>
      <c r="G130" s="193">
        <f t="shared" ref="G130" si="1307">ROUND(SUM(G126:G129),0)</f>
        <v>0</v>
      </c>
      <c r="H130" s="194">
        <f t="shared" ref="H130" si="1308">ROUND(SUM(H126:H129),0)</f>
        <v>0</v>
      </c>
      <c r="I130" s="191"/>
      <c r="J130" s="192"/>
      <c r="K130" s="193">
        <f t="shared" ref="K130" si="1309">ROUND(SUM(K126:K129),0)</f>
        <v>0</v>
      </c>
      <c r="L130" s="193">
        <f t="shared" ref="L130" si="1310">ROUND(SUM(L126:L129),0)</f>
        <v>0</v>
      </c>
      <c r="M130" s="194">
        <f t="shared" ref="M130" si="1311">ROUND(SUM(M126:M129),0)</f>
        <v>0</v>
      </c>
      <c r="N130" s="191"/>
      <c r="O130" s="192"/>
      <c r="P130" s="193">
        <f t="shared" ref="P130:Q130" si="1312">ROUND(SUM(P126:P129),0)</f>
        <v>0</v>
      </c>
      <c r="Q130" s="193">
        <f t="shared" si="1312"/>
        <v>0</v>
      </c>
      <c r="R130" s="194">
        <f t="shared" ref="R130" si="1313">ROUND(SUM(R126:R129),0)</f>
        <v>0</v>
      </c>
      <c r="S130" s="191"/>
      <c r="T130" s="192"/>
      <c r="U130" s="193">
        <f t="shared" ref="U130:V130" si="1314">ROUND(SUM(U126:U129),0)</f>
        <v>0</v>
      </c>
      <c r="V130" s="193">
        <f t="shared" si="1314"/>
        <v>0</v>
      </c>
      <c r="W130" s="194">
        <f t="shared" ref="W130" si="1315">ROUND(SUM(W126:W129),0)</f>
        <v>0</v>
      </c>
      <c r="X130" s="191"/>
      <c r="Y130" s="192"/>
      <c r="Z130" s="193">
        <f t="shared" ref="Z130:AA130" si="1316">ROUND(SUM(Z126:Z129),0)</f>
        <v>0</v>
      </c>
      <c r="AA130" s="193">
        <f t="shared" si="1316"/>
        <v>0</v>
      </c>
      <c r="AB130" s="194">
        <f t="shared" ref="AB130" si="1317">ROUND(SUM(AB126:AB129),0)</f>
        <v>0</v>
      </c>
      <c r="AC130" s="191"/>
      <c r="AD130" s="192"/>
      <c r="AE130" s="193">
        <f t="shared" ref="AE130:AF130" si="1318">ROUND(SUM(AE126:AE129),0)</f>
        <v>0</v>
      </c>
      <c r="AF130" s="193">
        <f t="shared" si="1318"/>
        <v>0</v>
      </c>
      <c r="AG130" s="194">
        <f t="shared" ref="AG130" si="1319">ROUND(SUM(AG126:AG129),0)</f>
        <v>0</v>
      </c>
      <c r="AH130" s="191"/>
      <c r="AI130" s="192"/>
      <c r="AJ130" s="193">
        <f t="shared" ref="AJ130:AK130" si="1320">ROUND(SUM(AJ126:AJ129),0)</f>
        <v>0</v>
      </c>
      <c r="AK130" s="193">
        <f t="shared" si="1320"/>
        <v>0</v>
      </c>
      <c r="AL130" s="194">
        <f t="shared" ref="AL130" si="1321">ROUND(SUM(AL126:AL129),0)</f>
        <v>0</v>
      </c>
      <c r="AM130" s="191"/>
      <c r="AN130" s="192"/>
      <c r="AO130" s="193">
        <f t="shared" ref="AO130:AP130" si="1322">ROUND(SUM(AO126:AO129),0)</f>
        <v>0</v>
      </c>
      <c r="AP130" s="193">
        <f t="shared" si="1322"/>
        <v>0</v>
      </c>
      <c r="AQ130" s="194">
        <f t="shared" ref="AQ130" si="1323">ROUND(SUM(AQ126:AQ129),0)</f>
        <v>0</v>
      </c>
      <c r="AR130" s="191"/>
      <c r="AS130" s="192"/>
      <c r="AT130" s="193">
        <f t="shared" ref="AT130:AU130" si="1324">ROUND(SUM(AT126:AT129),0)</f>
        <v>0</v>
      </c>
      <c r="AU130" s="193">
        <f t="shared" si="1324"/>
        <v>0</v>
      </c>
      <c r="AV130" s="194">
        <f t="shared" ref="AV130" si="1325">ROUND(SUM(AV126:AV129),0)</f>
        <v>0</v>
      </c>
      <c r="AW130" s="191"/>
      <c r="AX130" s="192"/>
      <c r="AY130" s="193">
        <f t="shared" ref="AY130:AZ130" si="1326">ROUND(SUM(AY126:AY129),0)</f>
        <v>0</v>
      </c>
      <c r="AZ130" s="193">
        <f t="shared" si="1326"/>
        <v>0</v>
      </c>
      <c r="BA130" s="194">
        <f t="shared" ref="BA130" si="1327">ROUND(SUM(BA126:BA129),0)</f>
        <v>0</v>
      </c>
      <c r="BB130" s="191"/>
      <c r="BC130" s="192"/>
      <c r="BD130" s="193">
        <f t="shared" ref="BD130:BE130" si="1328">ROUND(SUM(BD126:BD129),0)</f>
        <v>0</v>
      </c>
      <c r="BE130" s="193">
        <f t="shared" si="1328"/>
        <v>0</v>
      </c>
      <c r="BF130" s="194">
        <f t="shared" ref="BF130" si="1329">ROUND(SUM(BF126:BF129),0)</f>
        <v>0</v>
      </c>
      <c r="BG130" s="191"/>
      <c r="BH130" s="192"/>
      <c r="BI130" s="193">
        <f t="shared" ref="BI130:BJ130" si="1330">ROUND(SUM(BI126:BI129),0)</f>
        <v>0</v>
      </c>
      <c r="BJ130" s="193">
        <f t="shared" si="1330"/>
        <v>0</v>
      </c>
      <c r="BK130" s="194">
        <f t="shared" ref="BK130" si="1331">ROUND(SUM(BK126:BK129),0)</f>
        <v>0</v>
      </c>
      <c r="BL130" s="195">
        <f t="shared" ref="BL130" si="1332">ROUND(SUM(BL126:BL129),0)</f>
        <v>0</v>
      </c>
      <c r="BM130" s="193">
        <f t="shared" ref="BM130" si="1333">ROUND(SUM(BM126:BM129),0)</f>
        <v>0</v>
      </c>
      <c r="BN130" s="194">
        <f t="shared" ref="BN130" si="1334">ROUND(SUM(BN126:BN129),0)</f>
        <v>0</v>
      </c>
    </row>
    <row r="131" spans="2:66" s="188" customFormat="1" ht="13.5">
      <c r="B131" s="202" t="str">
        <f>'ListăCh.El.'!B29</f>
        <v>13. Conectare la reţele informatice aferente funcţionării întreprinderilor</v>
      </c>
      <c r="C131" s="203"/>
      <c r="D131" s="204"/>
      <c r="E131" s="205"/>
      <c r="F131" s="205"/>
      <c r="G131" s="205"/>
      <c r="H131" s="206"/>
      <c r="I131" s="198"/>
      <c r="J131" s="199"/>
      <c r="K131" s="199"/>
      <c r="L131" s="199"/>
      <c r="M131" s="200"/>
      <c r="N131" s="198"/>
      <c r="O131" s="199"/>
      <c r="P131" s="199"/>
      <c r="Q131" s="199"/>
      <c r="R131" s="200"/>
      <c r="S131" s="198"/>
      <c r="T131" s="199"/>
      <c r="U131" s="199"/>
      <c r="V131" s="199"/>
      <c r="W131" s="200"/>
      <c r="X131" s="198"/>
      <c r="Y131" s="199"/>
      <c r="Z131" s="199"/>
      <c r="AA131" s="199"/>
      <c r="AB131" s="200"/>
      <c r="AC131" s="198"/>
      <c r="AD131" s="199"/>
      <c r="AE131" s="199"/>
      <c r="AF131" s="199"/>
      <c r="AG131" s="200"/>
      <c r="AH131" s="198"/>
      <c r="AI131" s="199"/>
      <c r="AJ131" s="199"/>
      <c r="AK131" s="199"/>
      <c r="AL131" s="200"/>
      <c r="AM131" s="198"/>
      <c r="AN131" s="199"/>
      <c r="AO131" s="199"/>
      <c r="AP131" s="199"/>
      <c r="AQ131" s="200"/>
      <c r="AR131" s="198"/>
      <c r="AS131" s="199"/>
      <c r="AT131" s="199"/>
      <c r="AU131" s="199"/>
      <c r="AV131" s="200"/>
      <c r="AW131" s="198"/>
      <c r="AX131" s="199"/>
      <c r="AY131" s="199"/>
      <c r="AZ131" s="199"/>
      <c r="BA131" s="200"/>
      <c r="BB131" s="198"/>
      <c r="BC131" s="199"/>
      <c r="BD131" s="199"/>
      <c r="BE131" s="199"/>
      <c r="BF131" s="200"/>
      <c r="BG131" s="198"/>
      <c r="BH131" s="199"/>
      <c r="BI131" s="199"/>
      <c r="BJ131" s="199"/>
      <c r="BK131" s="200"/>
      <c r="BL131" s="218"/>
      <c r="BM131" s="205"/>
      <c r="BN131" s="206"/>
    </row>
    <row r="132" spans="2:66" s="188" customFormat="1" ht="27">
      <c r="B132" s="207" t="s">
        <v>135</v>
      </c>
      <c r="C132" s="408"/>
      <c r="D132" s="181"/>
      <c r="E132" s="182"/>
      <c r="F132" s="183">
        <f>D132*E132</f>
        <v>0</v>
      </c>
      <c r="G132" s="183">
        <f>ROUND(F132*19%,2)</f>
        <v>0</v>
      </c>
      <c r="H132" s="184">
        <f t="shared" ref="H132:H135" si="1335">ROUND(F132+G132,2)</f>
        <v>0</v>
      </c>
      <c r="I132" s="185"/>
      <c r="J132" s="182"/>
      <c r="K132" s="183">
        <f>I132*J132</f>
        <v>0</v>
      </c>
      <c r="L132" s="183">
        <f t="shared" ref="L132:L135" si="1336">G132</f>
        <v>0</v>
      </c>
      <c r="M132" s="184">
        <f t="shared" ref="M132:M135" si="1337">ROUND(K132+L132,2)</f>
        <v>0</v>
      </c>
      <c r="N132" s="185"/>
      <c r="O132" s="182"/>
      <c r="P132" s="183">
        <f>N132*O132</f>
        <v>0</v>
      </c>
      <c r="Q132" s="183">
        <f t="shared" ref="Q132:Q135" si="1338">L132</f>
        <v>0</v>
      </c>
      <c r="R132" s="184">
        <f t="shared" ref="R132:R135" si="1339">ROUND(P132+Q132,2)</f>
        <v>0</v>
      </c>
      <c r="S132" s="185"/>
      <c r="T132" s="182"/>
      <c r="U132" s="183">
        <f>S132*T132</f>
        <v>0</v>
      </c>
      <c r="V132" s="183">
        <f t="shared" ref="V132:V135" si="1340">Q132</f>
        <v>0</v>
      </c>
      <c r="W132" s="184">
        <f t="shared" ref="W132:W135" si="1341">ROUND(U132+V132,2)</f>
        <v>0</v>
      </c>
      <c r="X132" s="185"/>
      <c r="Y132" s="182"/>
      <c r="Z132" s="183">
        <f>X132*Y132</f>
        <v>0</v>
      </c>
      <c r="AA132" s="183">
        <f t="shared" ref="AA132:AA135" si="1342">V132</f>
        <v>0</v>
      </c>
      <c r="AB132" s="184">
        <f t="shared" ref="AB132:AB135" si="1343">ROUND(Z132+AA132,2)</f>
        <v>0</v>
      </c>
      <c r="AC132" s="185"/>
      <c r="AD132" s="182"/>
      <c r="AE132" s="183">
        <f>AC132*AD132</f>
        <v>0</v>
      </c>
      <c r="AF132" s="183">
        <f t="shared" ref="AF132:AF135" si="1344">AA132</f>
        <v>0</v>
      </c>
      <c r="AG132" s="184">
        <f t="shared" ref="AG132:AG135" si="1345">ROUND(AE132+AF132,2)</f>
        <v>0</v>
      </c>
      <c r="AH132" s="185"/>
      <c r="AI132" s="182"/>
      <c r="AJ132" s="183">
        <f>AH132*AI132</f>
        <v>0</v>
      </c>
      <c r="AK132" s="183">
        <f t="shared" ref="AK132:AK135" si="1346">AF132</f>
        <v>0</v>
      </c>
      <c r="AL132" s="184">
        <f t="shared" ref="AL132:AL135" si="1347">ROUND(AJ132+AK132,2)</f>
        <v>0</v>
      </c>
      <c r="AM132" s="185"/>
      <c r="AN132" s="182"/>
      <c r="AO132" s="183">
        <f>AM132*AN132</f>
        <v>0</v>
      </c>
      <c r="AP132" s="183">
        <f t="shared" ref="AP132:AP135" si="1348">AK132</f>
        <v>0</v>
      </c>
      <c r="AQ132" s="184">
        <f t="shared" ref="AQ132:AQ135" si="1349">ROUND(AO132+AP132,2)</f>
        <v>0</v>
      </c>
      <c r="AR132" s="185"/>
      <c r="AS132" s="182"/>
      <c r="AT132" s="183">
        <f>AR132*AS132</f>
        <v>0</v>
      </c>
      <c r="AU132" s="183">
        <f t="shared" ref="AU132:AU135" si="1350">AP132</f>
        <v>0</v>
      </c>
      <c r="AV132" s="184">
        <f t="shared" ref="AV132:AV135" si="1351">ROUND(AT132+AU132,2)</f>
        <v>0</v>
      </c>
      <c r="AW132" s="185"/>
      <c r="AX132" s="182"/>
      <c r="AY132" s="183">
        <f>AW132*AX132</f>
        <v>0</v>
      </c>
      <c r="AZ132" s="183">
        <f t="shared" ref="AZ132:AZ135" si="1352">AU132</f>
        <v>0</v>
      </c>
      <c r="BA132" s="184">
        <f t="shared" ref="BA132:BA135" si="1353">ROUND(AY132+AZ132,2)</f>
        <v>0</v>
      </c>
      <c r="BB132" s="185"/>
      <c r="BC132" s="182"/>
      <c r="BD132" s="183">
        <f>BB132*BC132</f>
        <v>0</v>
      </c>
      <c r="BE132" s="183">
        <f t="shared" ref="BE132:BE135" si="1354">AZ132</f>
        <v>0</v>
      </c>
      <c r="BF132" s="184">
        <f t="shared" ref="BF132:BF135" si="1355">ROUND(BD132+BE132,2)</f>
        <v>0</v>
      </c>
      <c r="BG132" s="185"/>
      <c r="BH132" s="182"/>
      <c r="BI132" s="183">
        <f>BG132*BH132</f>
        <v>0</v>
      </c>
      <c r="BJ132" s="183">
        <f t="shared" ref="BJ132:BJ135" si="1356">BE132</f>
        <v>0</v>
      </c>
      <c r="BK132" s="184">
        <f t="shared" ref="BK132:BK135" si="1357">ROUND(BI132+BJ132,2)</f>
        <v>0</v>
      </c>
      <c r="BL132" s="186">
        <f t="shared" ref="BL132:BL135" si="1358">ROUND(SUM(F132,K132,P132,U132,Z132,AE132,AJ132,AO132,AT132,AY132,BD132,BI132),2)</f>
        <v>0</v>
      </c>
      <c r="BM132" s="187">
        <f t="shared" ref="BM132:BM135" si="1359">ROUND(SUM(G132,L132,Q132,V132,AA132,AF132,AK132,AP132,AU132,AZ132,BE132,BJ132),2)</f>
        <v>0</v>
      </c>
      <c r="BN132" s="184">
        <f t="shared" ref="BN132:BN135" si="1360">ROUND(BL132+BM132,2)</f>
        <v>0</v>
      </c>
    </row>
    <row r="133" spans="2:66" s="188" customFormat="1" ht="13.5">
      <c r="B133" s="179" t="s">
        <v>89</v>
      </c>
      <c r="C133" s="408"/>
      <c r="D133" s="181"/>
      <c r="E133" s="182"/>
      <c r="F133" s="183">
        <f t="shared" ref="F133:F135" si="1361">D133*E133</f>
        <v>0</v>
      </c>
      <c r="G133" s="183">
        <f t="shared" ref="G133:G135" si="1362">ROUND(F133*19%,2)</f>
        <v>0</v>
      </c>
      <c r="H133" s="184">
        <f t="shared" si="1335"/>
        <v>0</v>
      </c>
      <c r="I133" s="185"/>
      <c r="J133" s="182"/>
      <c r="K133" s="183">
        <f t="shared" ref="K133:K135" si="1363">I133*J133</f>
        <v>0</v>
      </c>
      <c r="L133" s="183">
        <f t="shared" si="1336"/>
        <v>0</v>
      </c>
      <c r="M133" s="184">
        <f t="shared" si="1337"/>
        <v>0</v>
      </c>
      <c r="N133" s="185"/>
      <c r="O133" s="182"/>
      <c r="P133" s="183">
        <f t="shared" ref="P133:P135" si="1364">N133*O133</f>
        <v>0</v>
      </c>
      <c r="Q133" s="183">
        <f t="shared" si="1338"/>
        <v>0</v>
      </c>
      <c r="R133" s="184">
        <f t="shared" si="1339"/>
        <v>0</v>
      </c>
      <c r="S133" s="185"/>
      <c r="T133" s="182"/>
      <c r="U133" s="183">
        <f t="shared" ref="U133:U135" si="1365">S133*T133</f>
        <v>0</v>
      </c>
      <c r="V133" s="183">
        <f t="shared" si="1340"/>
        <v>0</v>
      </c>
      <c r="W133" s="184">
        <f t="shared" si="1341"/>
        <v>0</v>
      </c>
      <c r="X133" s="185"/>
      <c r="Y133" s="182"/>
      <c r="Z133" s="183">
        <f t="shared" ref="Z133:Z135" si="1366">X133*Y133</f>
        <v>0</v>
      </c>
      <c r="AA133" s="183">
        <f t="shared" si="1342"/>
        <v>0</v>
      </c>
      <c r="AB133" s="184">
        <f t="shared" si="1343"/>
        <v>0</v>
      </c>
      <c r="AC133" s="185"/>
      <c r="AD133" s="182"/>
      <c r="AE133" s="183">
        <f t="shared" ref="AE133:AE135" si="1367">AC133*AD133</f>
        <v>0</v>
      </c>
      <c r="AF133" s="183">
        <f t="shared" si="1344"/>
        <v>0</v>
      </c>
      <c r="AG133" s="184">
        <f t="shared" si="1345"/>
        <v>0</v>
      </c>
      <c r="AH133" s="185"/>
      <c r="AI133" s="182"/>
      <c r="AJ133" s="183">
        <f t="shared" ref="AJ133:AJ135" si="1368">AH133*AI133</f>
        <v>0</v>
      </c>
      <c r="AK133" s="183">
        <f t="shared" si="1346"/>
        <v>0</v>
      </c>
      <c r="AL133" s="184">
        <f t="shared" si="1347"/>
        <v>0</v>
      </c>
      <c r="AM133" s="185"/>
      <c r="AN133" s="182"/>
      <c r="AO133" s="183">
        <f t="shared" ref="AO133:AO135" si="1369">AM133*AN133</f>
        <v>0</v>
      </c>
      <c r="AP133" s="183">
        <f t="shared" si="1348"/>
        <v>0</v>
      </c>
      <c r="AQ133" s="184">
        <f t="shared" si="1349"/>
        <v>0</v>
      </c>
      <c r="AR133" s="185"/>
      <c r="AS133" s="182"/>
      <c r="AT133" s="183">
        <f t="shared" ref="AT133:AT135" si="1370">AR133*AS133</f>
        <v>0</v>
      </c>
      <c r="AU133" s="183">
        <f t="shared" si="1350"/>
        <v>0</v>
      </c>
      <c r="AV133" s="184">
        <f t="shared" si="1351"/>
        <v>0</v>
      </c>
      <c r="AW133" s="185"/>
      <c r="AX133" s="182"/>
      <c r="AY133" s="183">
        <f t="shared" ref="AY133:AY135" si="1371">AW133*AX133</f>
        <v>0</v>
      </c>
      <c r="AZ133" s="183">
        <f t="shared" si="1352"/>
        <v>0</v>
      </c>
      <c r="BA133" s="184">
        <f t="shared" si="1353"/>
        <v>0</v>
      </c>
      <c r="BB133" s="185"/>
      <c r="BC133" s="182"/>
      <c r="BD133" s="183">
        <f t="shared" ref="BD133:BD135" si="1372">BB133*BC133</f>
        <v>0</v>
      </c>
      <c r="BE133" s="183">
        <f t="shared" si="1354"/>
        <v>0</v>
      </c>
      <c r="BF133" s="184">
        <f t="shared" si="1355"/>
        <v>0</v>
      </c>
      <c r="BG133" s="185"/>
      <c r="BH133" s="182"/>
      <c r="BI133" s="183">
        <f t="shared" ref="BI133:BI135" si="1373">BG133*BH133</f>
        <v>0</v>
      </c>
      <c r="BJ133" s="183">
        <f t="shared" si="1356"/>
        <v>0</v>
      </c>
      <c r="BK133" s="184">
        <f t="shared" si="1357"/>
        <v>0</v>
      </c>
      <c r="BL133" s="186">
        <f t="shared" si="1358"/>
        <v>0</v>
      </c>
      <c r="BM133" s="187">
        <f t="shared" si="1359"/>
        <v>0</v>
      </c>
      <c r="BN133" s="184">
        <f t="shared" si="1360"/>
        <v>0</v>
      </c>
    </row>
    <row r="134" spans="2:66" s="188" customFormat="1" ht="13.5">
      <c r="B134" s="179" t="s">
        <v>89</v>
      </c>
      <c r="C134" s="408"/>
      <c r="D134" s="181"/>
      <c r="E134" s="182"/>
      <c r="F134" s="183">
        <f t="shared" si="1361"/>
        <v>0</v>
      </c>
      <c r="G134" s="183">
        <f t="shared" si="1362"/>
        <v>0</v>
      </c>
      <c r="H134" s="184">
        <f t="shared" si="1335"/>
        <v>0</v>
      </c>
      <c r="I134" s="185"/>
      <c r="J134" s="182"/>
      <c r="K134" s="183">
        <f t="shared" si="1363"/>
        <v>0</v>
      </c>
      <c r="L134" s="183">
        <f t="shared" si="1336"/>
        <v>0</v>
      </c>
      <c r="M134" s="184">
        <f t="shared" si="1337"/>
        <v>0</v>
      </c>
      <c r="N134" s="185"/>
      <c r="O134" s="182"/>
      <c r="P134" s="183">
        <f t="shared" si="1364"/>
        <v>0</v>
      </c>
      <c r="Q134" s="183">
        <f t="shared" si="1338"/>
        <v>0</v>
      </c>
      <c r="R134" s="184">
        <f t="shared" si="1339"/>
        <v>0</v>
      </c>
      <c r="S134" s="185"/>
      <c r="T134" s="182"/>
      <c r="U134" s="183">
        <f t="shared" si="1365"/>
        <v>0</v>
      </c>
      <c r="V134" s="183">
        <f t="shared" si="1340"/>
        <v>0</v>
      </c>
      <c r="W134" s="184">
        <f t="shared" si="1341"/>
        <v>0</v>
      </c>
      <c r="X134" s="185"/>
      <c r="Y134" s="182"/>
      <c r="Z134" s="183">
        <f t="shared" si="1366"/>
        <v>0</v>
      </c>
      <c r="AA134" s="183">
        <f t="shared" si="1342"/>
        <v>0</v>
      </c>
      <c r="AB134" s="184">
        <f t="shared" si="1343"/>
        <v>0</v>
      </c>
      <c r="AC134" s="185"/>
      <c r="AD134" s="182"/>
      <c r="AE134" s="183">
        <f t="shared" si="1367"/>
        <v>0</v>
      </c>
      <c r="AF134" s="183">
        <f t="shared" si="1344"/>
        <v>0</v>
      </c>
      <c r="AG134" s="184">
        <f t="shared" si="1345"/>
        <v>0</v>
      </c>
      <c r="AH134" s="185"/>
      <c r="AI134" s="182"/>
      <c r="AJ134" s="183">
        <f t="shared" si="1368"/>
        <v>0</v>
      </c>
      <c r="AK134" s="183">
        <f t="shared" si="1346"/>
        <v>0</v>
      </c>
      <c r="AL134" s="184">
        <f t="shared" si="1347"/>
        <v>0</v>
      </c>
      <c r="AM134" s="185"/>
      <c r="AN134" s="182"/>
      <c r="AO134" s="183">
        <f t="shared" si="1369"/>
        <v>0</v>
      </c>
      <c r="AP134" s="183">
        <f t="shared" si="1348"/>
        <v>0</v>
      </c>
      <c r="AQ134" s="184">
        <f t="shared" si="1349"/>
        <v>0</v>
      </c>
      <c r="AR134" s="185"/>
      <c r="AS134" s="182"/>
      <c r="AT134" s="183">
        <f t="shared" si="1370"/>
        <v>0</v>
      </c>
      <c r="AU134" s="183">
        <f t="shared" si="1350"/>
        <v>0</v>
      </c>
      <c r="AV134" s="184">
        <f t="shared" si="1351"/>
        <v>0</v>
      </c>
      <c r="AW134" s="185"/>
      <c r="AX134" s="182"/>
      <c r="AY134" s="183">
        <f t="shared" si="1371"/>
        <v>0</v>
      </c>
      <c r="AZ134" s="183">
        <f t="shared" si="1352"/>
        <v>0</v>
      </c>
      <c r="BA134" s="184">
        <f t="shared" si="1353"/>
        <v>0</v>
      </c>
      <c r="BB134" s="185"/>
      <c r="BC134" s="182"/>
      <c r="BD134" s="183">
        <f t="shared" si="1372"/>
        <v>0</v>
      </c>
      <c r="BE134" s="183">
        <f t="shared" si="1354"/>
        <v>0</v>
      </c>
      <c r="BF134" s="184">
        <f t="shared" si="1355"/>
        <v>0</v>
      </c>
      <c r="BG134" s="185"/>
      <c r="BH134" s="182"/>
      <c r="BI134" s="183">
        <f t="shared" si="1373"/>
        <v>0</v>
      </c>
      <c r="BJ134" s="183">
        <f t="shared" si="1356"/>
        <v>0</v>
      </c>
      <c r="BK134" s="184">
        <f t="shared" si="1357"/>
        <v>0</v>
      </c>
      <c r="BL134" s="186">
        <f t="shared" si="1358"/>
        <v>0</v>
      </c>
      <c r="BM134" s="187">
        <f t="shared" si="1359"/>
        <v>0</v>
      </c>
      <c r="BN134" s="184">
        <f t="shared" si="1360"/>
        <v>0</v>
      </c>
    </row>
    <row r="135" spans="2:66" s="188" customFormat="1" ht="13.5">
      <c r="B135" s="179" t="s">
        <v>89</v>
      </c>
      <c r="C135" s="408"/>
      <c r="D135" s="181"/>
      <c r="E135" s="182"/>
      <c r="F135" s="183">
        <f t="shared" si="1361"/>
        <v>0</v>
      </c>
      <c r="G135" s="183">
        <f t="shared" si="1362"/>
        <v>0</v>
      </c>
      <c r="H135" s="184">
        <f t="shared" si="1335"/>
        <v>0</v>
      </c>
      <c r="I135" s="185"/>
      <c r="J135" s="182"/>
      <c r="K135" s="183">
        <f t="shared" si="1363"/>
        <v>0</v>
      </c>
      <c r="L135" s="183">
        <f t="shared" si="1336"/>
        <v>0</v>
      </c>
      <c r="M135" s="184">
        <f t="shared" si="1337"/>
        <v>0</v>
      </c>
      <c r="N135" s="185"/>
      <c r="O135" s="182"/>
      <c r="P135" s="183">
        <f t="shared" si="1364"/>
        <v>0</v>
      </c>
      <c r="Q135" s="183">
        <f t="shared" si="1338"/>
        <v>0</v>
      </c>
      <c r="R135" s="184">
        <f t="shared" si="1339"/>
        <v>0</v>
      </c>
      <c r="S135" s="185"/>
      <c r="T135" s="182"/>
      <c r="U135" s="183">
        <f t="shared" si="1365"/>
        <v>0</v>
      </c>
      <c r="V135" s="183">
        <f t="shared" si="1340"/>
        <v>0</v>
      </c>
      <c r="W135" s="184">
        <f t="shared" si="1341"/>
        <v>0</v>
      </c>
      <c r="X135" s="185"/>
      <c r="Y135" s="182"/>
      <c r="Z135" s="183">
        <f t="shared" si="1366"/>
        <v>0</v>
      </c>
      <c r="AA135" s="183">
        <f t="shared" si="1342"/>
        <v>0</v>
      </c>
      <c r="AB135" s="184">
        <f t="shared" si="1343"/>
        <v>0</v>
      </c>
      <c r="AC135" s="185"/>
      <c r="AD135" s="182"/>
      <c r="AE135" s="183">
        <f t="shared" si="1367"/>
        <v>0</v>
      </c>
      <c r="AF135" s="183">
        <f t="shared" si="1344"/>
        <v>0</v>
      </c>
      <c r="AG135" s="184">
        <f t="shared" si="1345"/>
        <v>0</v>
      </c>
      <c r="AH135" s="185"/>
      <c r="AI135" s="182"/>
      <c r="AJ135" s="183">
        <f t="shared" si="1368"/>
        <v>0</v>
      </c>
      <c r="AK135" s="183">
        <f t="shared" si="1346"/>
        <v>0</v>
      </c>
      <c r="AL135" s="184">
        <f t="shared" si="1347"/>
        <v>0</v>
      </c>
      <c r="AM135" s="185"/>
      <c r="AN135" s="182"/>
      <c r="AO135" s="183">
        <f t="shared" si="1369"/>
        <v>0</v>
      </c>
      <c r="AP135" s="183">
        <f t="shared" si="1348"/>
        <v>0</v>
      </c>
      <c r="AQ135" s="184">
        <f t="shared" si="1349"/>
        <v>0</v>
      </c>
      <c r="AR135" s="185"/>
      <c r="AS135" s="182"/>
      <c r="AT135" s="183">
        <f t="shared" si="1370"/>
        <v>0</v>
      </c>
      <c r="AU135" s="183">
        <f t="shared" si="1350"/>
        <v>0</v>
      </c>
      <c r="AV135" s="184">
        <f t="shared" si="1351"/>
        <v>0</v>
      </c>
      <c r="AW135" s="185"/>
      <c r="AX135" s="182"/>
      <c r="AY135" s="183">
        <f t="shared" si="1371"/>
        <v>0</v>
      </c>
      <c r="AZ135" s="183">
        <f t="shared" si="1352"/>
        <v>0</v>
      </c>
      <c r="BA135" s="184">
        <f t="shared" si="1353"/>
        <v>0</v>
      </c>
      <c r="BB135" s="185"/>
      <c r="BC135" s="182"/>
      <c r="BD135" s="183">
        <f t="shared" si="1372"/>
        <v>0</v>
      </c>
      <c r="BE135" s="183">
        <f t="shared" si="1354"/>
        <v>0</v>
      </c>
      <c r="BF135" s="184">
        <f t="shared" si="1355"/>
        <v>0</v>
      </c>
      <c r="BG135" s="185"/>
      <c r="BH135" s="182"/>
      <c r="BI135" s="183">
        <f t="shared" si="1373"/>
        <v>0</v>
      </c>
      <c r="BJ135" s="183">
        <f t="shared" si="1356"/>
        <v>0</v>
      </c>
      <c r="BK135" s="184">
        <f t="shared" si="1357"/>
        <v>0</v>
      </c>
      <c r="BL135" s="186">
        <f t="shared" si="1358"/>
        <v>0</v>
      </c>
      <c r="BM135" s="187">
        <f t="shared" si="1359"/>
        <v>0</v>
      </c>
      <c r="BN135" s="184">
        <f t="shared" si="1360"/>
        <v>0</v>
      </c>
    </row>
    <row r="136" spans="2:66" s="188" customFormat="1" ht="14.25" thickBot="1">
      <c r="B136" s="189" t="s">
        <v>136</v>
      </c>
      <c r="C136" s="190"/>
      <c r="D136" s="191"/>
      <c r="E136" s="192"/>
      <c r="F136" s="193">
        <f>ROUND(SUM(F132:F135),0)</f>
        <v>0</v>
      </c>
      <c r="G136" s="193">
        <f t="shared" ref="G136" si="1374">ROUND(SUM(G132:G135),0)</f>
        <v>0</v>
      </c>
      <c r="H136" s="194">
        <f t="shared" ref="H136" si="1375">ROUND(SUM(H132:H135),0)</f>
        <v>0</v>
      </c>
      <c r="I136" s="191"/>
      <c r="J136" s="192"/>
      <c r="K136" s="193">
        <f t="shared" ref="K136" si="1376">ROUND(SUM(K132:K135),0)</f>
        <v>0</v>
      </c>
      <c r="L136" s="193">
        <f t="shared" ref="L136" si="1377">ROUND(SUM(L132:L135),0)</f>
        <v>0</v>
      </c>
      <c r="M136" s="194">
        <f t="shared" ref="M136" si="1378">ROUND(SUM(M132:M135),0)</f>
        <v>0</v>
      </c>
      <c r="N136" s="191"/>
      <c r="O136" s="192"/>
      <c r="P136" s="193">
        <f t="shared" ref="P136:Q136" si="1379">ROUND(SUM(P132:P135),0)</f>
        <v>0</v>
      </c>
      <c r="Q136" s="193">
        <f t="shared" si="1379"/>
        <v>0</v>
      </c>
      <c r="R136" s="194">
        <f t="shared" ref="R136" si="1380">ROUND(SUM(R132:R135),0)</f>
        <v>0</v>
      </c>
      <c r="S136" s="191"/>
      <c r="T136" s="192"/>
      <c r="U136" s="193">
        <f t="shared" ref="U136:V136" si="1381">ROUND(SUM(U132:U135),0)</f>
        <v>0</v>
      </c>
      <c r="V136" s="193">
        <f t="shared" si="1381"/>
        <v>0</v>
      </c>
      <c r="W136" s="194">
        <f t="shared" ref="W136" si="1382">ROUND(SUM(W132:W135),0)</f>
        <v>0</v>
      </c>
      <c r="X136" s="191"/>
      <c r="Y136" s="192"/>
      <c r="Z136" s="193">
        <f t="shared" ref="Z136:AA136" si="1383">ROUND(SUM(Z132:Z135),0)</f>
        <v>0</v>
      </c>
      <c r="AA136" s="193">
        <f t="shared" si="1383"/>
        <v>0</v>
      </c>
      <c r="AB136" s="194">
        <f t="shared" ref="AB136" si="1384">ROUND(SUM(AB132:AB135),0)</f>
        <v>0</v>
      </c>
      <c r="AC136" s="191"/>
      <c r="AD136" s="192"/>
      <c r="AE136" s="193">
        <f t="shared" ref="AE136:AF136" si="1385">ROUND(SUM(AE132:AE135),0)</f>
        <v>0</v>
      </c>
      <c r="AF136" s="193">
        <f t="shared" si="1385"/>
        <v>0</v>
      </c>
      <c r="AG136" s="194">
        <f t="shared" ref="AG136" si="1386">ROUND(SUM(AG132:AG135),0)</f>
        <v>0</v>
      </c>
      <c r="AH136" s="191"/>
      <c r="AI136" s="192"/>
      <c r="AJ136" s="193">
        <f t="shared" ref="AJ136:AK136" si="1387">ROUND(SUM(AJ132:AJ135),0)</f>
        <v>0</v>
      </c>
      <c r="AK136" s="193">
        <f t="shared" si="1387"/>
        <v>0</v>
      </c>
      <c r="AL136" s="194">
        <f t="shared" ref="AL136" si="1388">ROUND(SUM(AL132:AL135),0)</f>
        <v>0</v>
      </c>
      <c r="AM136" s="191"/>
      <c r="AN136" s="192"/>
      <c r="AO136" s="193">
        <f t="shared" ref="AO136:AP136" si="1389">ROUND(SUM(AO132:AO135),0)</f>
        <v>0</v>
      </c>
      <c r="AP136" s="193">
        <f t="shared" si="1389"/>
        <v>0</v>
      </c>
      <c r="AQ136" s="194">
        <f t="shared" ref="AQ136" si="1390">ROUND(SUM(AQ132:AQ135),0)</f>
        <v>0</v>
      </c>
      <c r="AR136" s="191"/>
      <c r="AS136" s="192"/>
      <c r="AT136" s="193">
        <f t="shared" ref="AT136:AU136" si="1391">ROUND(SUM(AT132:AT135),0)</f>
        <v>0</v>
      </c>
      <c r="AU136" s="193">
        <f t="shared" si="1391"/>
        <v>0</v>
      </c>
      <c r="AV136" s="194">
        <f t="shared" ref="AV136" si="1392">ROUND(SUM(AV132:AV135),0)</f>
        <v>0</v>
      </c>
      <c r="AW136" s="191"/>
      <c r="AX136" s="192"/>
      <c r="AY136" s="193">
        <f t="shared" ref="AY136:AZ136" si="1393">ROUND(SUM(AY132:AY135),0)</f>
        <v>0</v>
      </c>
      <c r="AZ136" s="193">
        <f t="shared" si="1393"/>
        <v>0</v>
      </c>
      <c r="BA136" s="194">
        <f t="shared" ref="BA136" si="1394">ROUND(SUM(BA132:BA135),0)</f>
        <v>0</v>
      </c>
      <c r="BB136" s="191"/>
      <c r="BC136" s="192"/>
      <c r="BD136" s="193">
        <f t="shared" ref="BD136:BE136" si="1395">ROUND(SUM(BD132:BD135),0)</f>
        <v>0</v>
      </c>
      <c r="BE136" s="193">
        <f t="shared" si="1395"/>
        <v>0</v>
      </c>
      <c r="BF136" s="194">
        <f t="shared" ref="BF136" si="1396">ROUND(SUM(BF132:BF135),0)</f>
        <v>0</v>
      </c>
      <c r="BG136" s="191"/>
      <c r="BH136" s="192"/>
      <c r="BI136" s="193">
        <f t="shared" ref="BI136:BJ136" si="1397">ROUND(SUM(BI132:BI135),0)</f>
        <v>0</v>
      </c>
      <c r="BJ136" s="193">
        <f t="shared" si="1397"/>
        <v>0</v>
      </c>
      <c r="BK136" s="194">
        <f t="shared" ref="BK136" si="1398">ROUND(SUM(BK132:BK135),0)</f>
        <v>0</v>
      </c>
      <c r="BL136" s="195">
        <f t="shared" ref="BL136" si="1399">ROUND(SUM(BL132:BL135),0)</f>
        <v>0</v>
      </c>
      <c r="BM136" s="193">
        <f t="shared" ref="BM136" si="1400">ROUND(SUM(BM132:BM135),0)</f>
        <v>0</v>
      </c>
      <c r="BN136" s="194">
        <f t="shared" ref="BN136" si="1401">ROUND(SUM(BN132:BN135),0)</f>
        <v>0</v>
      </c>
    </row>
    <row r="137" spans="2:66" s="188" customFormat="1" ht="13.5">
      <c r="B137" s="202" t="str">
        <f>'ListăCh.El.'!B30</f>
        <v>14. Cheltuieli de informare şi publicitate aferente funcţionării întreprinderilor</v>
      </c>
      <c r="C137" s="203"/>
      <c r="D137" s="204"/>
      <c r="E137" s="205"/>
      <c r="F137" s="205"/>
      <c r="G137" s="205"/>
      <c r="H137" s="206"/>
      <c r="I137" s="198"/>
      <c r="J137" s="199"/>
      <c r="K137" s="199"/>
      <c r="L137" s="199"/>
      <c r="M137" s="200"/>
      <c r="N137" s="198"/>
      <c r="O137" s="199"/>
      <c r="P137" s="199"/>
      <c r="Q137" s="199"/>
      <c r="R137" s="200"/>
      <c r="S137" s="198"/>
      <c r="T137" s="199"/>
      <c r="U137" s="199"/>
      <c r="V137" s="199"/>
      <c r="W137" s="200"/>
      <c r="X137" s="198"/>
      <c r="Y137" s="199"/>
      <c r="Z137" s="199"/>
      <c r="AA137" s="199"/>
      <c r="AB137" s="200"/>
      <c r="AC137" s="198"/>
      <c r="AD137" s="199"/>
      <c r="AE137" s="199"/>
      <c r="AF137" s="199"/>
      <c r="AG137" s="200"/>
      <c r="AH137" s="198"/>
      <c r="AI137" s="199"/>
      <c r="AJ137" s="199"/>
      <c r="AK137" s="199"/>
      <c r="AL137" s="200"/>
      <c r="AM137" s="198"/>
      <c r="AN137" s="199"/>
      <c r="AO137" s="199"/>
      <c r="AP137" s="199"/>
      <c r="AQ137" s="200"/>
      <c r="AR137" s="198"/>
      <c r="AS137" s="199"/>
      <c r="AT137" s="199"/>
      <c r="AU137" s="199"/>
      <c r="AV137" s="200"/>
      <c r="AW137" s="198"/>
      <c r="AX137" s="199"/>
      <c r="AY137" s="199"/>
      <c r="AZ137" s="199"/>
      <c r="BA137" s="200"/>
      <c r="BB137" s="198"/>
      <c r="BC137" s="199"/>
      <c r="BD137" s="199"/>
      <c r="BE137" s="199"/>
      <c r="BF137" s="200"/>
      <c r="BG137" s="198"/>
      <c r="BH137" s="199"/>
      <c r="BI137" s="199"/>
      <c r="BJ137" s="199"/>
      <c r="BK137" s="200"/>
      <c r="BL137" s="218"/>
      <c r="BM137" s="205"/>
      <c r="BN137" s="206"/>
    </row>
    <row r="138" spans="2:66" s="188" customFormat="1" ht="27">
      <c r="B138" s="207" t="s">
        <v>137</v>
      </c>
      <c r="C138" s="408"/>
      <c r="D138" s="181"/>
      <c r="E138" s="182"/>
      <c r="F138" s="183">
        <f>D138*E138</f>
        <v>0</v>
      </c>
      <c r="G138" s="183">
        <f>ROUND(F138*19%,2)</f>
        <v>0</v>
      </c>
      <c r="H138" s="184">
        <f t="shared" ref="H138:H141" si="1402">ROUND(F138+G138,2)</f>
        <v>0</v>
      </c>
      <c r="I138" s="185"/>
      <c r="J138" s="182"/>
      <c r="K138" s="183">
        <f>I138*J138</f>
        <v>0</v>
      </c>
      <c r="L138" s="183">
        <f t="shared" ref="L138:L141" si="1403">G138</f>
        <v>0</v>
      </c>
      <c r="M138" s="184">
        <f t="shared" ref="M138:M141" si="1404">ROUND(K138+L138,2)</f>
        <v>0</v>
      </c>
      <c r="N138" s="185"/>
      <c r="O138" s="182"/>
      <c r="P138" s="183">
        <f>N138*O138</f>
        <v>0</v>
      </c>
      <c r="Q138" s="183">
        <f t="shared" ref="Q138:Q141" si="1405">L138</f>
        <v>0</v>
      </c>
      <c r="R138" s="184">
        <f t="shared" ref="R138:R141" si="1406">ROUND(P138+Q138,2)</f>
        <v>0</v>
      </c>
      <c r="S138" s="185"/>
      <c r="T138" s="182"/>
      <c r="U138" s="183">
        <f>S138*T138</f>
        <v>0</v>
      </c>
      <c r="V138" s="183">
        <f t="shared" ref="V138:V141" si="1407">Q138</f>
        <v>0</v>
      </c>
      <c r="W138" s="184">
        <f t="shared" ref="W138:W141" si="1408">ROUND(U138+V138,2)</f>
        <v>0</v>
      </c>
      <c r="X138" s="185"/>
      <c r="Y138" s="182"/>
      <c r="Z138" s="183">
        <f>X138*Y138</f>
        <v>0</v>
      </c>
      <c r="AA138" s="183">
        <f t="shared" ref="AA138:AA141" si="1409">V138</f>
        <v>0</v>
      </c>
      <c r="AB138" s="184">
        <f t="shared" ref="AB138:AB141" si="1410">ROUND(Z138+AA138,2)</f>
        <v>0</v>
      </c>
      <c r="AC138" s="185"/>
      <c r="AD138" s="182"/>
      <c r="AE138" s="183">
        <f>AC138*AD138</f>
        <v>0</v>
      </c>
      <c r="AF138" s="183">
        <f t="shared" ref="AF138:AF141" si="1411">AA138</f>
        <v>0</v>
      </c>
      <c r="AG138" s="184">
        <f t="shared" ref="AG138:AG141" si="1412">ROUND(AE138+AF138,2)</f>
        <v>0</v>
      </c>
      <c r="AH138" s="185"/>
      <c r="AI138" s="182"/>
      <c r="AJ138" s="183">
        <f>AH138*AI138</f>
        <v>0</v>
      </c>
      <c r="AK138" s="183">
        <f t="shared" ref="AK138:AK141" si="1413">AF138</f>
        <v>0</v>
      </c>
      <c r="AL138" s="184">
        <f t="shared" ref="AL138:AL141" si="1414">ROUND(AJ138+AK138,2)</f>
        <v>0</v>
      </c>
      <c r="AM138" s="185"/>
      <c r="AN138" s="182"/>
      <c r="AO138" s="183">
        <f>AM138*AN138</f>
        <v>0</v>
      </c>
      <c r="AP138" s="183">
        <f t="shared" ref="AP138:AP141" si="1415">AK138</f>
        <v>0</v>
      </c>
      <c r="AQ138" s="184">
        <f t="shared" ref="AQ138:AQ141" si="1416">ROUND(AO138+AP138,2)</f>
        <v>0</v>
      </c>
      <c r="AR138" s="185"/>
      <c r="AS138" s="182"/>
      <c r="AT138" s="183">
        <f>AR138*AS138</f>
        <v>0</v>
      </c>
      <c r="AU138" s="183">
        <f t="shared" ref="AU138:AU141" si="1417">AP138</f>
        <v>0</v>
      </c>
      <c r="AV138" s="184">
        <f t="shared" ref="AV138:AV141" si="1418">ROUND(AT138+AU138,2)</f>
        <v>0</v>
      </c>
      <c r="AW138" s="185"/>
      <c r="AX138" s="182"/>
      <c r="AY138" s="183">
        <f>AW138*AX138</f>
        <v>0</v>
      </c>
      <c r="AZ138" s="183">
        <f t="shared" ref="AZ138:AZ141" si="1419">AU138</f>
        <v>0</v>
      </c>
      <c r="BA138" s="184">
        <f t="shared" ref="BA138:BA141" si="1420">ROUND(AY138+AZ138,2)</f>
        <v>0</v>
      </c>
      <c r="BB138" s="185"/>
      <c r="BC138" s="182"/>
      <c r="BD138" s="183">
        <f>BB138*BC138</f>
        <v>0</v>
      </c>
      <c r="BE138" s="183">
        <f t="shared" ref="BE138:BE141" si="1421">AZ138</f>
        <v>0</v>
      </c>
      <c r="BF138" s="184">
        <f t="shared" ref="BF138:BF141" si="1422">ROUND(BD138+BE138,2)</f>
        <v>0</v>
      </c>
      <c r="BG138" s="185"/>
      <c r="BH138" s="182"/>
      <c r="BI138" s="183">
        <f>BG138*BH138</f>
        <v>0</v>
      </c>
      <c r="BJ138" s="183">
        <f t="shared" ref="BJ138:BJ141" si="1423">BE138</f>
        <v>0</v>
      </c>
      <c r="BK138" s="184">
        <f t="shared" ref="BK138:BK141" si="1424">ROUND(BI138+BJ138,2)</f>
        <v>0</v>
      </c>
      <c r="BL138" s="186">
        <f t="shared" ref="BL138:BL141" si="1425">ROUND(SUM(F138,K138,P138,U138,Z138,AE138,AJ138,AO138,AT138,AY138,BD138,BI138),2)</f>
        <v>0</v>
      </c>
      <c r="BM138" s="187">
        <f t="shared" ref="BM138:BM141" si="1426">ROUND(SUM(G138,L138,Q138,V138,AA138,AF138,AK138,AP138,AU138,AZ138,BE138,BJ138),2)</f>
        <v>0</v>
      </c>
      <c r="BN138" s="184">
        <f t="shared" ref="BN138:BN141" si="1427">ROUND(BL138+BM138,2)</f>
        <v>0</v>
      </c>
    </row>
    <row r="139" spans="2:66" s="188" customFormat="1" ht="13.5">
      <c r="B139" s="179" t="s">
        <v>89</v>
      </c>
      <c r="C139" s="408"/>
      <c r="D139" s="181"/>
      <c r="E139" s="182"/>
      <c r="F139" s="183">
        <f t="shared" ref="F139:F141" si="1428">D139*E139</f>
        <v>0</v>
      </c>
      <c r="G139" s="183">
        <f t="shared" ref="G139:G141" si="1429">ROUND(F139*19%,2)</f>
        <v>0</v>
      </c>
      <c r="H139" s="184">
        <f t="shared" si="1402"/>
        <v>0</v>
      </c>
      <c r="I139" s="185"/>
      <c r="J139" s="182"/>
      <c r="K139" s="183">
        <f t="shared" ref="K139:K141" si="1430">I139*J139</f>
        <v>0</v>
      </c>
      <c r="L139" s="183">
        <f t="shared" si="1403"/>
        <v>0</v>
      </c>
      <c r="M139" s="184">
        <f t="shared" si="1404"/>
        <v>0</v>
      </c>
      <c r="N139" s="185"/>
      <c r="O139" s="182"/>
      <c r="P139" s="183">
        <f t="shared" ref="P139:P141" si="1431">N139*O139</f>
        <v>0</v>
      </c>
      <c r="Q139" s="183">
        <f t="shared" si="1405"/>
        <v>0</v>
      </c>
      <c r="R139" s="184">
        <f t="shared" si="1406"/>
        <v>0</v>
      </c>
      <c r="S139" s="185"/>
      <c r="T139" s="182"/>
      <c r="U139" s="183">
        <f t="shared" ref="U139:U141" si="1432">S139*T139</f>
        <v>0</v>
      </c>
      <c r="V139" s="183">
        <f t="shared" si="1407"/>
        <v>0</v>
      </c>
      <c r="W139" s="184">
        <f t="shared" si="1408"/>
        <v>0</v>
      </c>
      <c r="X139" s="185"/>
      <c r="Y139" s="182"/>
      <c r="Z139" s="183">
        <f t="shared" ref="Z139:Z141" si="1433">X139*Y139</f>
        <v>0</v>
      </c>
      <c r="AA139" s="183">
        <f t="shared" si="1409"/>
        <v>0</v>
      </c>
      <c r="AB139" s="184">
        <f t="shared" si="1410"/>
        <v>0</v>
      </c>
      <c r="AC139" s="185"/>
      <c r="AD139" s="182"/>
      <c r="AE139" s="183">
        <f t="shared" ref="AE139:AE141" si="1434">AC139*AD139</f>
        <v>0</v>
      </c>
      <c r="AF139" s="183">
        <f t="shared" si="1411"/>
        <v>0</v>
      </c>
      <c r="AG139" s="184">
        <f t="shared" si="1412"/>
        <v>0</v>
      </c>
      <c r="AH139" s="185"/>
      <c r="AI139" s="182"/>
      <c r="AJ139" s="183">
        <f t="shared" ref="AJ139:AJ141" si="1435">AH139*AI139</f>
        <v>0</v>
      </c>
      <c r="AK139" s="183">
        <f t="shared" si="1413"/>
        <v>0</v>
      </c>
      <c r="AL139" s="184">
        <f t="shared" si="1414"/>
        <v>0</v>
      </c>
      <c r="AM139" s="185"/>
      <c r="AN139" s="182"/>
      <c r="AO139" s="183">
        <f t="shared" ref="AO139:AO141" si="1436">AM139*AN139</f>
        <v>0</v>
      </c>
      <c r="AP139" s="183">
        <f t="shared" si="1415"/>
        <v>0</v>
      </c>
      <c r="AQ139" s="184">
        <f t="shared" si="1416"/>
        <v>0</v>
      </c>
      <c r="AR139" s="185"/>
      <c r="AS139" s="182"/>
      <c r="AT139" s="183">
        <f t="shared" ref="AT139:AT141" si="1437">AR139*AS139</f>
        <v>0</v>
      </c>
      <c r="AU139" s="183">
        <f t="shared" si="1417"/>
        <v>0</v>
      </c>
      <c r="AV139" s="184">
        <f t="shared" si="1418"/>
        <v>0</v>
      </c>
      <c r="AW139" s="185"/>
      <c r="AX139" s="182"/>
      <c r="AY139" s="183">
        <f t="shared" ref="AY139:AY141" si="1438">AW139*AX139</f>
        <v>0</v>
      </c>
      <c r="AZ139" s="183">
        <f t="shared" si="1419"/>
        <v>0</v>
      </c>
      <c r="BA139" s="184">
        <f t="shared" si="1420"/>
        <v>0</v>
      </c>
      <c r="BB139" s="185"/>
      <c r="BC139" s="182"/>
      <c r="BD139" s="183">
        <f t="shared" ref="BD139:BD141" si="1439">BB139*BC139</f>
        <v>0</v>
      </c>
      <c r="BE139" s="183">
        <f t="shared" si="1421"/>
        <v>0</v>
      </c>
      <c r="BF139" s="184">
        <f t="shared" si="1422"/>
        <v>0</v>
      </c>
      <c r="BG139" s="185"/>
      <c r="BH139" s="182"/>
      <c r="BI139" s="183">
        <f t="shared" ref="BI139:BI141" si="1440">BG139*BH139</f>
        <v>0</v>
      </c>
      <c r="BJ139" s="183">
        <f t="shared" si="1423"/>
        <v>0</v>
      </c>
      <c r="BK139" s="184">
        <f t="shared" si="1424"/>
        <v>0</v>
      </c>
      <c r="BL139" s="186">
        <f t="shared" si="1425"/>
        <v>0</v>
      </c>
      <c r="BM139" s="187">
        <f t="shared" si="1426"/>
        <v>0</v>
      </c>
      <c r="BN139" s="184">
        <f t="shared" si="1427"/>
        <v>0</v>
      </c>
    </row>
    <row r="140" spans="2:66" s="188" customFormat="1" ht="13.5">
      <c r="B140" s="179" t="s">
        <v>89</v>
      </c>
      <c r="C140" s="408"/>
      <c r="D140" s="181"/>
      <c r="E140" s="182"/>
      <c r="F140" s="183">
        <f t="shared" si="1428"/>
        <v>0</v>
      </c>
      <c r="G140" s="183">
        <f t="shared" si="1429"/>
        <v>0</v>
      </c>
      <c r="H140" s="184">
        <f t="shared" si="1402"/>
        <v>0</v>
      </c>
      <c r="I140" s="185"/>
      <c r="J140" s="182"/>
      <c r="K140" s="183">
        <f t="shared" si="1430"/>
        <v>0</v>
      </c>
      <c r="L140" s="183">
        <f t="shared" si="1403"/>
        <v>0</v>
      </c>
      <c r="M140" s="184">
        <f t="shared" si="1404"/>
        <v>0</v>
      </c>
      <c r="N140" s="185"/>
      <c r="O140" s="182"/>
      <c r="P140" s="183">
        <f t="shared" si="1431"/>
        <v>0</v>
      </c>
      <c r="Q140" s="183">
        <f t="shared" si="1405"/>
        <v>0</v>
      </c>
      <c r="R140" s="184">
        <f t="shared" si="1406"/>
        <v>0</v>
      </c>
      <c r="S140" s="185"/>
      <c r="T140" s="182"/>
      <c r="U140" s="183">
        <f t="shared" si="1432"/>
        <v>0</v>
      </c>
      <c r="V140" s="183">
        <f t="shared" si="1407"/>
        <v>0</v>
      </c>
      <c r="W140" s="184">
        <f t="shared" si="1408"/>
        <v>0</v>
      </c>
      <c r="X140" s="185"/>
      <c r="Y140" s="182"/>
      <c r="Z140" s="183">
        <f t="shared" si="1433"/>
        <v>0</v>
      </c>
      <c r="AA140" s="183">
        <f t="shared" si="1409"/>
        <v>0</v>
      </c>
      <c r="AB140" s="184">
        <f t="shared" si="1410"/>
        <v>0</v>
      </c>
      <c r="AC140" s="185"/>
      <c r="AD140" s="182"/>
      <c r="AE140" s="183">
        <f t="shared" si="1434"/>
        <v>0</v>
      </c>
      <c r="AF140" s="183">
        <f t="shared" si="1411"/>
        <v>0</v>
      </c>
      <c r="AG140" s="184">
        <f t="shared" si="1412"/>
        <v>0</v>
      </c>
      <c r="AH140" s="185"/>
      <c r="AI140" s="182"/>
      <c r="AJ140" s="183">
        <f t="shared" si="1435"/>
        <v>0</v>
      </c>
      <c r="AK140" s="183">
        <f t="shared" si="1413"/>
        <v>0</v>
      </c>
      <c r="AL140" s="184">
        <f t="shared" si="1414"/>
        <v>0</v>
      </c>
      <c r="AM140" s="185"/>
      <c r="AN140" s="182"/>
      <c r="AO140" s="183">
        <f t="shared" si="1436"/>
        <v>0</v>
      </c>
      <c r="AP140" s="183">
        <f t="shared" si="1415"/>
        <v>0</v>
      </c>
      <c r="AQ140" s="184">
        <f t="shared" si="1416"/>
        <v>0</v>
      </c>
      <c r="AR140" s="185"/>
      <c r="AS140" s="182"/>
      <c r="AT140" s="183">
        <f t="shared" si="1437"/>
        <v>0</v>
      </c>
      <c r="AU140" s="183">
        <f t="shared" si="1417"/>
        <v>0</v>
      </c>
      <c r="AV140" s="184">
        <f t="shared" si="1418"/>
        <v>0</v>
      </c>
      <c r="AW140" s="185"/>
      <c r="AX140" s="182"/>
      <c r="AY140" s="183">
        <f t="shared" si="1438"/>
        <v>0</v>
      </c>
      <c r="AZ140" s="183">
        <f t="shared" si="1419"/>
        <v>0</v>
      </c>
      <c r="BA140" s="184">
        <f t="shared" si="1420"/>
        <v>0</v>
      </c>
      <c r="BB140" s="185"/>
      <c r="BC140" s="182"/>
      <c r="BD140" s="183">
        <f t="shared" si="1439"/>
        <v>0</v>
      </c>
      <c r="BE140" s="183">
        <f t="shared" si="1421"/>
        <v>0</v>
      </c>
      <c r="BF140" s="184">
        <f t="shared" si="1422"/>
        <v>0</v>
      </c>
      <c r="BG140" s="185"/>
      <c r="BH140" s="182"/>
      <c r="BI140" s="183">
        <f t="shared" si="1440"/>
        <v>0</v>
      </c>
      <c r="BJ140" s="183">
        <f t="shared" si="1423"/>
        <v>0</v>
      </c>
      <c r="BK140" s="184">
        <f t="shared" si="1424"/>
        <v>0</v>
      </c>
      <c r="BL140" s="186">
        <f t="shared" si="1425"/>
        <v>0</v>
      </c>
      <c r="BM140" s="187">
        <f t="shared" si="1426"/>
        <v>0</v>
      </c>
      <c r="BN140" s="184">
        <f t="shared" si="1427"/>
        <v>0</v>
      </c>
    </row>
    <row r="141" spans="2:66" s="188" customFormat="1" ht="13.5">
      <c r="B141" s="179" t="s">
        <v>89</v>
      </c>
      <c r="C141" s="408"/>
      <c r="D141" s="181"/>
      <c r="E141" s="182"/>
      <c r="F141" s="183">
        <f t="shared" si="1428"/>
        <v>0</v>
      </c>
      <c r="G141" s="183">
        <f t="shared" si="1429"/>
        <v>0</v>
      </c>
      <c r="H141" s="184">
        <f t="shared" si="1402"/>
        <v>0</v>
      </c>
      <c r="I141" s="185"/>
      <c r="J141" s="182"/>
      <c r="K141" s="183">
        <f t="shared" si="1430"/>
        <v>0</v>
      </c>
      <c r="L141" s="183">
        <f t="shared" si="1403"/>
        <v>0</v>
      </c>
      <c r="M141" s="184">
        <f t="shared" si="1404"/>
        <v>0</v>
      </c>
      <c r="N141" s="185"/>
      <c r="O141" s="182"/>
      <c r="P141" s="183">
        <f t="shared" si="1431"/>
        <v>0</v>
      </c>
      <c r="Q141" s="183">
        <f t="shared" si="1405"/>
        <v>0</v>
      </c>
      <c r="R141" s="184">
        <f t="shared" si="1406"/>
        <v>0</v>
      </c>
      <c r="S141" s="185"/>
      <c r="T141" s="182"/>
      <c r="U141" s="183">
        <f t="shared" si="1432"/>
        <v>0</v>
      </c>
      <c r="V141" s="183">
        <f t="shared" si="1407"/>
        <v>0</v>
      </c>
      <c r="W141" s="184">
        <f t="shared" si="1408"/>
        <v>0</v>
      </c>
      <c r="X141" s="185"/>
      <c r="Y141" s="182"/>
      <c r="Z141" s="183">
        <f t="shared" si="1433"/>
        <v>0</v>
      </c>
      <c r="AA141" s="183">
        <f t="shared" si="1409"/>
        <v>0</v>
      </c>
      <c r="AB141" s="184">
        <f t="shared" si="1410"/>
        <v>0</v>
      </c>
      <c r="AC141" s="185"/>
      <c r="AD141" s="182"/>
      <c r="AE141" s="183">
        <f t="shared" si="1434"/>
        <v>0</v>
      </c>
      <c r="AF141" s="183">
        <f t="shared" si="1411"/>
        <v>0</v>
      </c>
      <c r="AG141" s="184">
        <f t="shared" si="1412"/>
        <v>0</v>
      </c>
      <c r="AH141" s="185"/>
      <c r="AI141" s="182"/>
      <c r="AJ141" s="183">
        <f t="shared" si="1435"/>
        <v>0</v>
      </c>
      <c r="AK141" s="183">
        <f t="shared" si="1413"/>
        <v>0</v>
      </c>
      <c r="AL141" s="184">
        <f t="shared" si="1414"/>
        <v>0</v>
      </c>
      <c r="AM141" s="185"/>
      <c r="AN141" s="182"/>
      <c r="AO141" s="183">
        <f t="shared" si="1436"/>
        <v>0</v>
      </c>
      <c r="AP141" s="183">
        <f t="shared" si="1415"/>
        <v>0</v>
      </c>
      <c r="AQ141" s="184">
        <f t="shared" si="1416"/>
        <v>0</v>
      </c>
      <c r="AR141" s="185"/>
      <c r="AS141" s="182"/>
      <c r="AT141" s="183">
        <f t="shared" si="1437"/>
        <v>0</v>
      </c>
      <c r="AU141" s="183">
        <f t="shared" si="1417"/>
        <v>0</v>
      </c>
      <c r="AV141" s="184">
        <f t="shared" si="1418"/>
        <v>0</v>
      </c>
      <c r="AW141" s="185"/>
      <c r="AX141" s="182"/>
      <c r="AY141" s="183">
        <f t="shared" si="1438"/>
        <v>0</v>
      </c>
      <c r="AZ141" s="183">
        <f t="shared" si="1419"/>
        <v>0</v>
      </c>
      <c r="BA141" s="184">
        <f t="shared" si="1420"/>
        <v>0</v>
      </c>
      <c r="BB141" s="185"/>
      <c r="BC141" s="182"/>
      <c r="BD141" s="183">
        <f t="shared" si="1439"/>
        <v>0</v>
      </c>
      <c r="BE141" s="183">
        <f t="shared" si="1421"/>
        <v>0</v>
      </c>
      <c r="BF141" s="184">
        <f t="shared" si="1422"/>
        <v>0</v>
      </c>
      <c r="BG141" s="185"/>
      <c r="BH141" s="182"/>
      <c r="BI141" s="183">
        <f t="shared" si="1440"/>
        <v>0</v>
      </c>
      <c r="BJ141" s="183">
        <f t="shared" si="1423"/>
        <v>0</v>
      </c>
      <c r="BK141" s="184">
        <f t="shared" si="1424"/>
        <v>0</v>
      </c>
      <c r="BL141" s="186">
        <f t="shared" si="1425"/>
        <v>0</v>
      </c>
      <c r="BM141" s="187">
        <f t="shared" si="1426"/>
        <v>0</v>
      </c>
      <c r="BN141" s="184">
        <f t="shared" si="1427"/>
        <v>0</v>
      </c>
    </row>
    <row r="142" spans="2:66" s="188" customFormat="1" ht="14.25" thickBot="1">
      <c r="B142" s="189" t="s">
        <v>138</v>
      </c>
      <c r="C142" s="190"/>
      <c r="D142" s="191"/>
      <c r="E142" s="192"/>
      <c r="F142" s="193">
        <f>ROUND(SUM(F138:F141),0)</f>
        <v>0</v>
      </c>
      <c r="G142" s="193">
        <f t="shared" ref="G142" si="1441">ROUND(SUM(G138:G141),0)</f>
        <v>0</v>
      </c>
      <c r="H142" s="194">
        <f t="shared" ref="H142" si="1442">ROUND(SUM(H138:H141),0)</f>
        <v>0</v>
      </c>
      <c r="I142" s="191"/>
      <c r="J142" s="192"/>
      <c r="K142" s="193">
        <f t="shared" ref="K142" si="1443">ROUND(SUM(K138:K141),0)</f>
        <v>0</v>
      </c>
      <c r="L142" s="193">
        <f t="shared" ref="L142" si="1444">ROUND(SUM(L138:L141),0)</f>
        <v>0</v>
      </c>
      <c r="M142" s="194">
        <f t="shared" ref="M142" si="1445">ROUND(SUM(M138:M141),0)</f>
        <v>0</v>
      </c>
      <c r="N142" s="191"/>
      <c r="O142" s="192"/>
      <c r="P142" s="193">
        <f t="shared" ref="P142:Q142" si="1446">ROUND(SUM(P138:P141),0)</f>
        <v>0</v>
      </c>
      <c r="Q142" s="193">
        <f t="shared" si="1446"/>
        <v>0</v>
      </c>
      <c r="R142" s="194">
        <f t="shared" ref="R142" si="1447">ROUND(SUM(R138:R141),0)</f>
        <v>0</v>
      </c>
      <c r="S142" s="191"/>
      <c r="T142" s="192"/>
      <c r="U142" s="193">
        <f t="shared" ref="U142:V142" si="1448">ROUND(SUM(U138:U141),0)</f>
        <v>0</v>
      </c>
      <c r="V142" s="193">
        <f t="shared" si="1448"/>
        <v>0</v>
      </c>
      <c r="W142" s="194">
        <f t="shared" ref="W142" si="1449">ROUND(SUM(W138:W141),0)</f>
        <v>0</v>
      </c>
      <c r="X142" s="191"/>
      <c r="Y142" s="192"/>
      <c r="Z142" s="193">
        <f t="shared" ref="Z142:AA142" si="1450">ROUND(SUM(Z138:Z141),0)</f>
        <v>0</v>
      </c>
      <c r="AA142" s="193">
        <f t="shared" si="1450"/>
        <v>0</v>
      </c>
      <c r="AB142" s="194">
        <f t="shared" ref="AB142" si="1451">ROUND(SUM(AB138:AB141),0)</f>
        <v>0</v>
      </c>
      <c r="AC142" s="191"/>
      <c r="AD142" s="192"/>
      <c r="AE142" s="193">
        <f t="shared" ref="AE142:AF142" si="1452">ROUND(SUM(AE138:AE141),0)</f>
        <v>0</v>
      </c>
      <c r="AF142" s="193">
        <f t="shared" si="1452"/>
        <v>0</v>
      </c>
      <c r="AG142" s="194">
        <f t="shared" ref="AG142" si="1453">ROUND(SUM(AG138:AG141),0)</f>
        <v>0</v>
      </c>
      <c r="AH142" s="191"/>
      <c r="AI142" s="192"/>
      <c r="AJ142" s="193">
        <f t="shared" ref="AJ142:AK142" si="1454">ROUND(SUM(AJ138:AJ141),0)</f>
        <v>0</v>
      </c>
      <c r="AK142" s="193">
        <f t="shared" si="1454"/>
        <v>0</v>
      </c>
      <c r="AL142" s="194">
        <f t="shared" ref="AL142" si="1455">ROUND(SUM(AL138:AL141),0)</f>
        <v>0</v>
      </c>
      <c r="AM142" s="191"/>
      <c r="AN142" s="192"/>
      <c r="AO142" s="193">
        <f t="shared" ref="AO142:AP142" si="1456">ROUND(SUM(AO138:AO141),0)</f>
        <v>0</v>
      </c>
      <c r="AP142" s="193">
        <f t="shared" si="1456"/>
        <v>0</v>
      </c>
      <c r="AQ142" s="194">
        <f t="shared" ref="AQ142" si="1457">ROUND(SUM(AQ138:AQ141),0)</f>
        <v>0</v>
      </c>
      <c r="AR142" s="191"/>
      <c r="AS142" s="192"/>
      <c r="AT142" s="193">
        <f t="shared" ref="AT142:AU142" si="1458">ROUND(SUM(AT138:AT141),0)</f>
        <v>0</v>
      </c>
      <c r="AU142" s="193">
        <f t="shared" si="1458"/>
        <v>0</v>
      </c>
      <c r="AV142" s="194">
        <f t="shared" ref="AV142" si="1459">ROUND(SUM(AV138:AV141),0)</f>
        <v>0</v>
      </c>
      <c r="AW142" s="191"/>
      <c r="AX142" s="192"/>
      <c r="AY142" s="193">
        <f t="shared" ref="AY142:AZ142" si="1460">ROUND(SUM(AY138:AY141),0)</f>
        <v>0</v>
      </c>
      <c r="AZ142" s="193">
        <f t="shared" si="1460"/>
        <v>0</v>
      </c>
      <c r="BA142" s="194">
        <f t="shared" ref="BA142" si="1461">ROUND(SUM(BA138:BA141),0)</f>
        <v>0</v>
      </c>
      <c r="BB142" s="191"/>
      <c r="BC142" s="192"/>
      <c r="BD142" s="193">
        <f t="shared" ref="BD142:BE142" si="1462">ROUND(SUM(BD138:BD141),0)</f>
        <v>0</v>
      </c>
      <c r="BE142" s="193">
        <f t="shared" si="1462"/>
        <v>0</v>
      </c>
      <c r="BF142" s="194">
        <f t="shared" ref="BF142" si="1463">ROUND(SUM(BF138:BF141),0)</f>
        <v>0</v>
      </c>
      <c r="BG142" s="191"/>
      <c r="BH142" s="192"/>
      <c r="BI142" s="193">
        <f t="shared" ref="BI142:BJ142" si="1464">ROUND(SUM(BI138:BI141),0)</f>
        <v>0</v>
      </c>
      <c r="BJ142" s="193">
        <f t="shared" si="1464"/>
        <v>0</v>
      </c>
      <c r="BK142" s="194">
        <f t="shared" ref="BK142" si="1465">ROUND(SUM(BK138:BK141),0)</f>
        <v>0</v>
      </c>
      <c r="BL142" s="195">
        <f t="shared" ref="BL142" si="1466">ROUND(SUM(BL138:BL141),0)</f>
        <v>0</v>
      </c>
      <c r="BM142" s="193">
        <f t="shared" ref="BM142" si="1467">ROUND(SUM(BM138:BM141),0)</f>
        <v>0</v>
      </c>
      <c r="BN142" s="194">
        <f t="shared" ref="BN142" si="1468">ROUND(SUM(BN138:BN141),0)</f>
        <v>0</v>
      </c>
    </row>
    <row r="143" spans="2:66" s="188" customFormat="1" ht="13.5">
      <c r="B143" s="202" t="str">
        <f>'ListăCh.El.'!B32</f>
        <v>15.1 Prelucrare de date</v>
      </c>
      <c r="C143" s="203"/>
      <c r="D143" s="204"/>
      <c r="E143" s="205"/>
      <c r="F143" s="205"/>
      <c r="G143" s="205"/>
      <c r="H143" s="206"/>
      <c r="I143" s="198"/>
      <c r="J143" s="199"/>
      <c r="K143" s="199"/>
      <c r="L143" s="199"/>
      <c r="M143" s="200"/>
      <c r="N143" s="198"/>
      <c r="O143" s="199"/>
      <c r="P143" s="199"/>
      <c r="Q143" s="199"/>
      <c r="R143" s="200"/>
      <c r="S143" s="198"/>
      <c r="T143" s="199"/>
      <c r="U143" s="199"/>
      <c r="V143" s="199"/>
      <c r="W143" s="200"/>
      <c r="X143" s="198"/>
      <c r="Y143" s="199"/>
      <c r="Z143" s="199"/>
      <c r="AA143" s="199"/>
      <c r="AB143" s="200"/>
      <c r="AC143" s="198"/>
      <c r="AD143" s="199"/>
      <c r="AE143" s="199"/>
      <c r="AF143" s="199"/>
      <c r="AG143" s="200"/>
      <c r="AH143" s="198"/>
      <c r="AI143" s="199"/>
      <c r="AJ143" s="199"/>
      <c r="AK143" s="199"/>
      <c r="AL143" s="200"/>
      <c r="AM143" s="198"/>
      <c r="AN143" s="199"/>
      <c r="AO143" s="199"/>
      <c r="AP143" s="199"/>
      <c r="AQ143" s="200"/>
      <c r="AR143" s="198"/>
      <c r="AS143" s="199"/>
      <c r="AT143" s="199"/>
      <c r="AU143" s="199"/>
      <c r="AV143" s="200"/>
      <c r="AW143" s="198"/>
      <c r="AX143" s="199"/>
      <c r="AY143" s="199"/>
      <c r="AZ143" s="199"/>
      <c r="BA143" s="200"/>
      <c r="BB143" s="198"/>
      <c r="BC143" s="199"/>
      <c r="BD143" s="199"/>
      <c r="BE143" s="199"/>
      <c r="BF143" s="200"/>
      <c r="BG143" s="198"/>
      <c r="BH143" s="199"/>
      <c r="BI143" s="199"/>
      <c r="BJ143" s="199"/>
      <c r="BK143" s="200"/>
      <c r="BL143" s="218"/>
      <c r="BM143" s="205"/>
      <c r="BN143" s="206"/>
    </row>
    <row r="144" spans="2:66" s="188" customFormat="1" ht="27">
      <c r="B144" s="207" t="s">
        <v>139</v>
      </c>
      <c r="C144" s="408"/>
      <c r="D144" s="181"/>
      <c r="E144" s="182"/>
      <c r="F144" s="183">
        <f>D144*E144</f>
        <v>0</v>
      </c>
      <c r="G144" s="183">
        <f>ROUND(F144*19%,2)</f>
        <v>0</v>
      </c>
      <c r="H144" s="184">
        <f t="shared" ref="H144:H147" si="1469">ROUND(F144+G144,2)</f>
        <v>0</v>
      </c>
      <c r="I144" s="185"/>
      <c r="J144" s="182"/>
      <c r="K144" s="183">
        <f>I144*J144</f>
        <v>0</v>
      </c>
      <c r="L144" s="183">
        <f t="shared" ref="L144:L147" si="1470">G144</f>
        <v>0</v>
      </c>
      <c r="M144" s="184">
        <f t="shared" ref="M144:M147" si="1471">ROUND(K144+L144,2)</f>
        <v>0</v>
      </c>
      <c r="N144" s="185"/>
      <c r="O144" s="182"/>
      <c r="P144" s="183">
        <f>N144*O144</f>
        <v>0</v>
      </c>
      <c r="Q144" s="183">
        <f t="shared" ref="Q144:Q147" si="1472">L144</f>
        <v>0</v>
      </c>
      <c r="R144" s="184">
        <f t="shared" ref="R144:R147" si="1473">ROUND(P144+Q144,2)</f>
        <v>0</v>
      </c>
      <c r="S144" s="185"/>
      <c r="T144" s="182"/>
      <c r="U144" s="183">
        <f>S144*T144</f>
        <v>0</v>
      </c>
      <c r="V144" s="183">
        <f t="shared" ref="V144:V147" si="1474">Q144</f>
        <v>0</v>
      </c>
      <c r="W144" s="184">
        <f t="shared" ref="W144:W147" si="1475">ROUND(U144+V144,2)</f>
        <v>0</v>
      </c>
      <c r="X144" s="185"/>
      <c r="Y144" s="182"/>
      <c r="Z144" s="183">
        <f>X144*Y144</f>
        <v>0</v>
      </c>
      <c r="AA144" s="183">
        <f t="shared" ref="AA144:AA147" si="1476">V144</f>
        <v>0</v>
      </c>
      <c r="AB144" s="184">
        <f t="shared" ref="AB144:AB147" si="1477">ROUND(Z144+AA144,2)</f>
        <v>0</v>
      </c>
      <c r="AC144" s="185"/>
      <c r="AD144" s="182"/>
      <c r="AE144" s="183">
        <f>AC144*AD144</f>
        <v>0</v>
      </c>
      <c r="AF144" s="183">
        <f t="shared" ref="AF144:AF147" si="1478">AA144</f>
        <v>0</v>
      </c>
      <c r="AG144" s="184">
        <f t="shared" ref="AG144:AG147" si="1479">ROUND(AE144+AF144,2)</f>
        <v>0</v>
      </c>
      <c r="AH144" s="185"/>
      <c r="AI144" s="182"/>
      <c r="AJ144" s="183">
        <f>AH144*AI144</f>
        <v>0</v>
      </c>
      <c r="AK144" s="183">
        <f t="shared" ref="AK144:AK147" si="1480">AF144</f>
        <v>0</v>
      </c>
      <c r="AL144" s="184">
        <f t="shared" ref="AL144:AL147" si="1481">ROUND(AJ144+AK144,2)</f>
        <v>0</v>
      </c>
      <c r="AM144" s="185"/>
      <c r="AN144" s="182"/>
      <c r="AO144" s="183">
        <f>AM144*AN144</f>
        <v>0</v>
      </c>
      <c r="AP144" s="183">
        <f t="shared" ref="AP144:AP147" si="1482">AK144</f>
        <v>0</v>
      </c>
      <c r="AQ144" s="184">
        <f t="shared" ref="AQ144:AQ147" si="1483">ROUND(AO144+AP144,2)</f>
        <v>0</v>
      </c>
      <c r="AR144" s="185"/>
      <c r="AS144" s="182"/>
      <c r="AT144" s="183">
        <f>AR144*AS144</f>
        <v>0</v>
      </c>
      <c r="AU144" s="183">
        <f t="shared" ref="AU144:AU147" si="1484">AP144</f>
        <v>0</v>
      </c>
      <c r="AV144" s="184">
        <f t="shared" ref="AV144:AV147" si="1485">ROUND(AT144+AU144,2)</f>
        <v>0</v>
      </c>
      <c r="AW144" s="185"/>
      <c r="AX144" s="182"/>
      <c r="AY144" s="183">
        <f>AW144*AX144</f>
        <v>0</v>
      </c>
      <c r="AZ144" s="183">
        <f t="shared" ref="AZ144:AZ147" si="1486">AU144</f>
        <v>0</v>
      </c>
      <c r="BA144" s="184">
        <f t="shared" ref="BA144:BA147" si="1487">ROUND(AY144+AZ144,2)</f>
        <v>0</v>
      </c>
      <c r="BB144" s="185"/>
      <c r="BC144" s="182"/>
      <c r="BD144" s="183">
        <f>BB144*BC144</f>
        <v>0</v>
      </c>
      <c r="BE144" s="183">
        <f t="shared" ref="BE144:BE147" si="1488">AZ144</f>
        <v>0</v>
      </c>
      <c r="BF144" s="184">
        <f t="shared" ref="BF144:BF147" si="1489">ROUND(BD144+BE144,2)</f>
        <v>0</v>
      </c>
      <c r="BG144" s="185"/>
      <c r="BH144" s="182"/>
      <c r="BI144" s="183">
        <f>BG144*BH144</f>
        <v>0</v>
      </c>
      <c r="BJ144" s="183">
        <f t="shared" ref="BJ144:BJ147" si="1490">BE144</f>
        <v>0</v>
      </c>
      <c r="BK144" s="184">
        <f t="shared" ref="BK144:BK147" si="1491">ROUND(BI144+BJ144,2)</f>
        <v>0</v>
      </c>
      <c r="BL144" s="186">
        <f t="shared" ref="BL144:BL147" si="1492">ROUND(SUM(F144,K144,P144,U144,Z144,AE144,AJ144,AO144,AT144,AY144,BD144,BI144),2)</f>
        <v>0</v>
      </c>
      <c r="BM144" s="187">
        <f t="shared" ref="BM144:BM147" si="1493">ROUND(SUM(G144,L144,Q144,V144,AA144,AF144,AK144,AP144,AU144,AZ144,BE144,BJ144),2)</f>
        <v>0</v>
      </c>
      <c r="BN144" s="184">
        <f t="shared" ref="BN144:BN147" si="1494">ROUND(BL144+BM144,2)</f>
        <v>0</v>
      </c>
    </row>
    <row r="145" spans="2:66" s="188" customFormat="1" ht="13.5">
      <c r="B145" s="207" t="s">
        <v>89</v>
      </c>
      <c r="C145" s="408"/>
      <c r="D145" s="181"/>
      <c r="E145" s="182"/>
      <c r="F145" s="183">
        <f t="shared" ref="F145:F147" si="1495">D145*E145</f>
        <v>0</v>
      </c>
      <c r="G145" s="183">
        <f t="shared" ref="G145:G147" si="1496">ROUND(F145*19%,2)</f>
        <v>0</v>
      </c>
      <c r="H145" s="184">
        <f t="shared" si="1469"/>
        <v>0</v>
      </c>
      <c r="I145" s="185"/>
      <c r="J145" s="182"/>
      <c r="K145" s="183">
        <f t="shared" ref="K145:K147" si="1497">I145*J145</f>
        <v>0</v>
      </c>
      <c r="L145" s="183">
        <f t="shared" si="1470"/>
        <v>0</v>
      </c>
      <c r="M145" s="184">
        <f t="shared" si="1471"/>
        <v>0</v>
      </c>
      <c r="N145" s="185"/>
      <c r="O145" s="182"/>
      <c r="P145" s="183">
        <f t="shared" ref="P145:P147" si="1498">N145*O145</f>
        <v>0</v>
      </c>
      <c r="Q145" s="183">
        <f t="shared" si="1472"/>
        <v>0</v>
      </c>
      <c r="R145" s="184">
        <f t="shared" si="1473"/>
        <v>0</v>
      </c>
      <c r="S145" s="185"/>
      <c r="T145" s="182"/>
      <c r="U145" s="183">
        <f t="shared" ref="U145:U147" si="1499">S145*T145</f>
        <v>0</v>
      </c>
      <c r="V145" s="183">
        <f t="shared" si="1474"/>
        <v>0</v>
      </c>
      <c r="W145" s="184">
        <f t="shared" si="1475"/>
        <v>0</v>
      </c>
      <c r="X145" s="185"/>
      <c r="Y145" s="182"/>
      <c r="Z145" s="183">
        <f t="shared" ref="Z145:Z147" si="1500">X145*Y145</f>
        <v>0</v>
      </c>
      <c r="AA145" s="183">
        <f t="shared" si="1476"/>
        <v>0</v>
      </c>
      <c r="AB145" s="184">
        <f t="shared" si="1477"/>
        <v>0</v>
      </c>
      <c r="AC145" s="185"/>
      <c r="AD145" s="182"/>
      <c r="AE145" s="183">
        <f t="shared" ref="AE145:AE147" si="1501">AC145*AD145</f>
        <v>0</v>
      </c>
      <c r="AF145" s="183">
        <f t="shared" si="1478"/>
        <v>0</v>
      </c>
      <c r="AG145" s="184">
        <f t="shared" si="1479"/>
        <v>0</v>
      </c>
      <c r="AH145" s="185"/>
      <c r="AI145" s="182"/>
      <c r="AJ145" s="183">
        <f t="shared" ref="AJ145:AJ147" si="1502">AH145*AI145</f>
        <v>0</v>
      </c>
      <c r="AK145" s="183">
        <f t="shared" si="1480"/>
        <v>0</v>
      </c>
      <c r="AL145" s="184">
        <f t="shared" si="1481"/>
        <v>0</v>
      </c>
      <c r="AM145" s="185"/>
      <c r="AN145" s="182"/>
      <c r="AO145" s="183">
        <f t="shared" ref="AO145:AO147" si="1503">AM145*AN145</f>
        <v>0</v>
      </c>
      <c r="AP145" s="183">
        <f t="shared" si="1482"/>
        <v>0</v>
      </c>
      <c r="AQ145" s="184">
        <f t="shared" si="1483"/>
        <v>0</v>
      </c>
      <c r="AR145" s="185"/>
      <c r="AS145" s="182"/>
      <c r="AT145" s="183">
        <f t="shared" ref="AT145:AT147" si="1504">AR145*AS145</f>
        <v>0</v>
      </c>
      <c r="AU145" s="183">
        <f t="shared" si="1484"/>
        <v>0</v>
      </c>
      <c r="AV145" s="184">
        <f t="shared" si="1485"/>
        <v>0</v>
      </c>
      <c r="AW145" s="185"/>
      <c r="AX145" s="182"/>
      <c r="AY145" s="183">
        <f t="shared" ref="AY145:AY147" si="1505">AW145*AX145</f>
        <v>0</v>
      </c>
      <c r="AZ145" s="183">
        <f t="shared" si="1486"/>
        <v>0</v>
      </c>
      <c r="BA145" s="184">
        <f t="shared" si="1487"/>
        <v>0</v>
      </c>
      <c r="BB145" s="185"/>
      <c r="BC145" s="182"/>
      <c r="BD145" s="183">
        <f t="shared" ref="BD145:BD147" si="1506">BB145*BC145</f>
        <v>0</v>
      </c>
      <c r="BE145" s="183">
        <f t="shared" si="1488"/>
        <v>0</v>
      </c>
      <c r="BF145" s="184">
        <f t="shared" si="1489"/>
        <v>0</v>
      </c>
      <c r="BG145" s="185"/>
      <c r="BH145" s="182"/>
      <c r="BI145" s="183">
        <f t="shared" ref="BI145:BI147" si="1507">BG145*BH145</f>
        <v>0</v>
      </c>
      <c r="BJ145" s="183">
        <f t="shared" si="1490"/>
        <v>0</v>
      </c>
      <c r="BK145" s="184">
        <f t="shared" si="1491"/>
        <v>0</v>
      </c>
      <c r="BL145" s="186">
        <f t="shared" si="1492"/>
        <v>0</v>
      </c>
      <c r="BM145" s="187">
        <f t="shared" si="1493"/>
        <v>0</v>
      </c>
      <c r="BN145" s="184">
        <f t="shared" si="1494"/>
        <v>0</v>
      </c>
    </row>
    <row r="146" spans="2:66" s="188" customFormat="1" ht="13.5">
      <c r="B146" s="179" t="s">
        <v>89</v>
      </c>
      <c r="C146" s="408"/>
      <c r="D146" s="181"/>
      <c r="E146" s="182"/>
      <c r="F146" s="183">
        <f t="shared" si="1495"/>
        <v>0</v>
      </c>
      <c r="G146" s="183">
        <f t="shared" si="1496"/>
        <v>0</v>
      </c>
      <c r="H146" s="184">
        <f t="shared" si="1469"/>
        <v>0</v>
      </c>
      <c r="I146" s="185"/>
      <c r="J146" s="182"/>
      <c r="K146" s="183">
        <f t="shared" si="1497"/>
        <v>0</v>
      </c>
      <c r="L146" s="183">
        <f t="shared" si="1470"/>
        <v>0</v>
      </c>
      <c r="M146" s="184">
        <f t="shared" si="1471"/>
        <v>0</v>
      </c>
      <c r="N146" s="185"/>
      <c r="O146" s="182"/>
      <c r="P146" s="183">
        <f t="shared" si="1498"/>
        <v>0</v>
      </c>
      <c r="Q146" s="183">
        <f t="shared" si="1472"/>
        <v>0</v>
      </c>
      <c r="R146" s="184">
        <f t="shared" si="1473"/>
        <v>0</v>
      </c>
      <c r="S146" s="185"/>
      <c r="T146" s="182"/>
      <c r="U146" s="183">
        <f t="shared" si="1499"/>
        <v>0</v>
      </c>
      <c r="V146" s="183">
        <f t="shared" si="1474"/>
        <v>0</v>
      </c>
      <c r="W146" s="184">
        <f t="shared" si="1475"/>
        <v>0</v>
      </c>
      <c r="X146" s="185"/>
      <c r="Y146" s="182"/>
      <c r="Z146" s="183">
        <f t="shared" si="1500"/>
        <v>0</v>
      </c>
      <c r="AA146" s="183">
        <f t="shared" si="1476"/>
        <v>0</v>
      </c>
      <c r="AB146" s="184">
        <f t="shared" si="1477"/>
        <v>0</v>
      </c>
      <c r="AC146" s="185"/>
      <c r="AD146" s="182"/>
      <c r="AE146" s="183">
        <f t="shared" si="1501"/>
        <v>0</v>
      </c>
      <c r="AF146" s="183">
        <f t="shared" si="1478"/>
        <v>0</v>
      </c>
      <c r="AG146" s="184">
        <f t="shared" si="1479"/>
        <v>0</v>
      </c>
      <c r="AH146" s="185"/>
      <c r="AI146" s="182"/>
      <c r="AJ146" s="183">
        <f t="shared" si="1502"/>
        <v>0</v>
      </c>
      <c r="AK146" s="183">
        <f t="shared" si="1480"/>
        <v>0</v>
      </c>
      <c r="AL146" s="184">
        <f t="shared" si="1481"/>
        <v>0</v>
      </c>
      <c r="AM146" s="185"/>
      <c r="AN146" s="182"/>
      <c r="AO146" s="183">
        <f t="shared" si="1503"/>
        <v>0</v>
      </c>
      <c r="AP146" s="183">
        <f t="shared" si="1482"/>
        <v>0</v>
      </c>
      <c r="AQ146" s="184">
        <f t="shared" si="1483"/>
        <v>0</v>
      </c>
      <c r="AR146" s="185"/>
      <c r="AS146" s="182"/>
      <c r="AT146" s="183">
        <f t="shared" si="1504"/>
        <v>0</v>
      </c>
      <c r="AU146" s="183">
        <f t="shared" si="1484"/>
        <v>0</v>
      </c>
      <c r="AV146" s="184">
        <f t="shared" si="1485"/>
        <v>0</v>
      </c>
      <c r="AW146" s="185"/>
      <c r="AX146" s="182"/>
      <c r="AY146" s="183">
        <f t="shared" si="1505"/>
        <v>0</v>
      </c>
      <c r="AZ146" s="183">
        <f t="shared" si="1486"/>
        <v>0</v>
      </c>
      <c r="BA146" s="184">
        <f t="shared" si="1487"/>
        <v>0</v>
      </c>
      <c r="BB146" s="185"/>
      <c r="BC146" s="182"/>
      <c r="BD146" s="183">
        <f t="shared" si="1506"/>
        <v>0</v>
      </c>
      <c r="BE146" s="183">
        <f t="shared" si="1488"/>
        <v>0</v>
      </c>
      <c r="BF146" s="184">
        <f t="shared" si="1489"/>
        <v>0</v>
      </c>
      <c r="BG146" s="185"/>
      <c r="BH146" s="182"/>
      <c r="BI146" s="183">
        <f t="shared" si="1507"/>
        <v>0</v>
      </c>
      <c r="BJ146" s="183">
        <f t="shared" si="1490"/>
        <v>0</v>
      </c>
      <c r="BK146" s="184">
        <f t="shared" si="1491"/>
        <v>0</v>
      </c>
      <c r="BL146" s="186">
        <f t="shared" si="1492"/>
        <v>0</v>
      </c>
      <c r="BM146" s="187">
        <f t="shared" si="1493"/>
        <v>0</v>
      </c>
      <c r="BN146" s="184">
        <f t="shared" si="1494"/>
        <v>0</v>
      </c>
    </row>
    <row r="147" spans="2:66" s="188" customFormat="1" ht="13.5">
      <c r="B147" s="179" t="s">
        <v>89</v>
      </c>
      <c r="C147" s="408"/>
      <c r="D147" s="181"/>
      <c r="E147" s="182"/>
      <c r="F147" s="183">
        <f t="shared" si="1495"/>
        <v>0</v>
      </c>
      <c r="G147" s="183">
        <f t="shared" si="1496"/>
        <v>0</v>
      </c>
      <c r="H147" s="184">
        <f t="shared" si="1469"/>
        <v>0</v>
      </c>
      <c r="I147" s="185"/>
      <c r="J147" s="182"/>
      <c r="K147" s="183">
        <f t="shared" si="1497"/>
        <v>0</v>
      </c>
      <c r="L147" s="183">
        <f t="shared" si="1470"/>
        <v>0</v>
      </c>
      <c r="M147" s="184">
        <f t="shared" si="1471"/>
        <v>0</v>
      </c>
      <c r="N147" s="185"/>
      <c r="O147" s="182"/>
      <c r="P147" s="183">
        <f t="shared" si="1498"/>
        <v>0</v>
      </c>
      <c r="Q147" s="183">
        <f t="shared" si="1472"/>
        <v>0</v>
      </c>
      <c r="R147" s="184">
        <f t="shared" si="1473"/>
        <v>0</v>
      </c>
      <c r="S147" s="185"/>
      <c r="T147" s="182"/>
      <c r="U147" s="183">
        <f t="shared" si="1499"/>
        <v>0</v>
      </c>
      <c r="V147" s="183">
        <f t="shared" si="1474"/>
        <v>0</v>
      </c>
      <c r="W147" s="184">
        <f t="shared" si="1475"/>
        <v>0</v>
      </c>
      <c r="X147" s="185"/>
      <c r="Y147" s="182"/>
      <c r="Z147" s="183">
        <f t="shared" si="1500"/>
        <v>0</v>
      </c>
      <c r="AA147" s="183">
        <f t="shared" si="1476"/>
        <v>0</v>
      </c>
      <c r="AB147" s="184">
        <f t="shared" si="1477"/>
        <v>0</v>
      </c>
      <c r="AC147" s="185"/>
      <c r="AD147" s="182"/>
      <c r="AE147" s="183">
        <f t="shared" si="1501"/>
        <v>0</v>
      </c>
      <c r="AF147" s="183">
        <f t="shared" si="1478"/>
        <v>0</v>
      </c>
      <c r="AG147" s="184">
        <f t="shared" si="1479"/>
        <v>0</v>
      </c>
      <c r="AH147" s="185"/>
      <c r="AI147" s="182"/>
      <c r="AJ147" s="183">
        <f t="shared" si="1502"/>
        <v>0</v>
      </c>
      <c r="AK147" s="183">
        <f t="shared" si="1480"/>
        <v>0</v>
      </c>
      <c r="AL147" s="184">
        <f t="shared" si="1481"/>
        <v>0</v>
      </c>
      <c r="AM147" s="185"/>
      <c r="AN147" s="182"/>
      <c r="AO147" s="183">
        <f t="shared" si="1503"/>
        <v>0</v>
      </c>
      <c r="AP147" s="183">
        <f t="shared" si="1482"/>
        <v>0</v>
      </c>
      <c r="AQ147" s="184">
        <f t="shared" si="1483"/>
        <v>0</v>
      </c>
      <c r="AR147" s="185"/>
      <c r="AS147" s="182"/>
      <c r="AT147" s="183">
        <f t="shared" si="1504"/>
        <v>0</v>
      </c>
      <c r="AU147" s="183">
        <f t="shared" si="1484"/>
        <v>0</v>
      </c>
      <c r="AV147" s="184">
        <f t="shared" si="1485"/>
        <v>0</v>
      </c>
      <c r="AW147" s="185"/>
      <c r="AX147" s="182"/>
      <c r="AY147" s="183">
        <f t="shared" si="1505"/>
        <v>0</v>
      </c>
      <c r="AZ147" s="183">
        <f t="shared" si="1486"/>
        <v>0</v>
      </c>
      <c r="BA147" s="184">
        <f t="shared" si="1487"/>
        <v>0</v>
      </c>
      <c r="BB147" s="185"/>
      <c r="BC147" s="182"/>
      <c r="BD147" s="183">
        <f t="shared" si="1506"/>
        <v>0</v>
      </c>
      <c r="BE147" s="183">
        <f t="shared" si="1488"/>
        <v>0</v>
      </c>
      <c r="BF147" s="184">
        <f t="shared" si="1489"/>
        <v>0</v>
      </c>
      <c r="BG147" s="185"/>
      <c r="BH147" s="182"/>
      <c r="BI147" s="183">
        <f t="shared" si="1507"/>
        <v>0</v>
      </c>
      <c r="BJ147" s="183">
        <f t="shared" si="1490"/>
        <v>0</v>
      </c>
      <c r="BK147" s="184">
        <f t="shared" si="1491"/>
        <v>0</v>
      </c>
      <c r="BL147" s="186">
        <f t="shared" si="1492"/>
        <v>0</v>
      </c>
      <c r="BM147" s="187">
        <f t="shared" si="1493"/>
        <v>0</v>
      </c>
      <c r="BN147" s="184">
        <f t="shared" si="1494"/>
        <v>0</v>
      </c>
    </row>
    <row r="148" spans="2:66" s="188" customFormat="1" ht="14.25" thickBot="1">
      <c r="B148" s="189" t="s">
        <v>140</v>
      </c>
      <c r="C148" s="190"/>
      <c r="D148" s="191"/>
      <c r="E148" s="192"/>
      <c r="F148" s="193">
        <f>ROUND(SUM(F144:F147),0)</f>
        <v>0</v>
      </c>
      <c r="G148" s="193">
        <f t="shared" ref="G148" si="1508">ROUND(SUM(G144:G147),0)</f>
        <v>0</v>
      </c>
      <c r="H148" s="194">
        <f t="shared" ref="H148" si="1509">ROUND(SUM(H144:H147),0)</f>
        <v>0</v>
      </c>
      <c r="I148" s="191"/>
      <c r="J148" s="192"/>
      <c r="K148" s="193">
        <f t="shared" ref="K148" si="1510">ROUND(SUM(K144:K147),0)</f>
        <v>0</v>
      </c>
      <c r="L148" s="193">
        <f t="shared" ref="L148" si="1511">ROUND(SUM(L144:L147),0)</f>
        <v>0</v>
      </c>
      <c r="M148" s="194">
        <f t="shared" ref="M148" si="1512">ROUND(SUM(M144:M147),0)</f>
        <v>0</v>
      </c>
      <c r="N148" s="191"/>
      <c r="O148" s="192"/>
      <c r="P148" s="193">
        <f t="shared" ref="P148:Q148" si="1513">ROUND(SUM(P144:P147),0)</f>
        <v>0</v>
      </c>
      <c r="Q148" s="193">
        <f t="shared" si="1513"/>
        <v>0</v>
      </c>
      <c r="R148" s="194">
        <f t="shared" ref="R148" si="1514">ROUND(SUM(R144:R147),0)</f>
        <v>0</v>
      </c>
      <c r="S148" s="191"/>
      <c r="T148" s="192"/>
      <c r="U148" s="193">
        <f t="shared" ref="U148:V148" si="1515">ROUND(SUM(U144:U147),0)</f>
        <v>0</v>
      </c>
      <c r="V148" s="193">
        <f t="shared" si="1515"/>
        <v>0</v>
      </c>
      <c r="W148" s="194">
        <f t="shared" ref="W148" si="1516">ROUND(SUM(W144:W147),0)</f>
        <v>0</v>
      </c>
      <c r="X148" s="191"/>
      <c r="Y148" s="192"/>
      <c r="Z148" s="193">
        <f t="shared" ref="Z148:AA148" si="1517">ROUND(SUM(Z144:Z147),0)</f>
        <v>0</v>
      </c>
      <c r="AA148" s="193">
        <f t="shared" si="1517"/>
        <v>0</v>
      </c>
      <c r="AB148" s="194">
        <f t="shared" ref="AB148" si="1518">ROUND(SUM(AB144:AB147),0)</f>
        <v>0</v>
      </c>
      <c r="AC148" s="191"/>
      <c r="AD148" s="192"/>
      <c r="AE148" s="193">
        <f t="shared" ref="AE148:AF148" si="1519">ROUND(SUM(AE144:AE147),0)</f>
        <v>0</v>
      </c>
      <c r="AF148" s="193">
        <f t="shared" si="1519"/>
        <v>0</v>
      </c>
      <c r="AG148" s="194">
        <f t="shared" ref="AG148" si="1520">ROUND(SUM(AG144:AG147),0)</f>
        <v>0</v>
      </c>
      <c r="AH148" s="191"/>
      <c r="AI148" s="192"/>
      <c r="AJ148" s="193">
        <f t="shared" ref="AJ148:AK148" si="1521">ROUND(SUM(AJ144:AJ147),0)</f>
        <v>0</v>
      </c>
      <c r="AK148" s="193">
        <f t="shared" si="1521"/>
        <v>0</v>
      </c>
      <c r="AL148" s="194">
        <f t="shared" ref="AL148" si="1522">ROUND(SUM(AL144:AL147),0)</f>
        <v>0</v>
      </c>
      <c r="AM148" s="191"/>
      <c r="AN148" s="192"/>
      <c r="AO148" s="193">
        <f t="shared" ref="AO148:AP148" si="1523">ROUND(SUM(AO144:AO147),0)</f>
        <v>0</v>
      </c>
      <c r="AP148" s="193">
        <f t="shared" si="1523"/>
        <v>0</v>
      </c>
      <c r="AQ148" s="194">
        <f t="shared" ref="AQ148" si="1524">ROUND(SUM(AQ144:AQ147),0)</f>
        <v>0</v>
      </c>
      <c r="AR148" s="191"/>
      <c r="AS148" s="192"/>
      <c r="AT148" s="193">
        <f t="shared" ref="AT148:AU148" si="1525">ROUND(SUM(AT144:AT147),0)</f>
        <v>0</v>
      </c>
      <c r="AU148" s="193">
        <f t="shared" si="1525"/>
        <v>0</v>
      </c>
      <c r="AV148" s="194">
        <f t="shared" ref="AV148" si="1526">ROUND(SUM(AV144:AV147),0)</f>
        <v>0</v>
      </c>
      <c r="AW148" s="191"/>
      <c r="AX148" s="192"/>
      <c r="AY148" s="193">
        <f t="shared" ref="AY148:AZ148" si="1527">ROUND(SUM(AY144:AY147),0)</f>
        <v>0</v>
      </c>
      <c r="AZ148" s="193">
        <f t="shared" si="1527"/>
        <v>0</v>
      </c>
      <c r="BA148" s="194">
        <f t="shared" ref="BA148" si="1528">ROUND(SUM(BA144:BA147),0)</f>
        <v>0</v>
      </c>
      <c r="BB148" s="191"/>
      <c r="BC148" s="192"/>
      <c r="BD148" s="193">
        <f t="shared" ref="BD148:BE148" si="1529">ROUND(SUM(BD144:BD147),0)</f>
        <v>0</v>
      </c>
      <c r="BE148" s="193">
        <f t="shared" si="1529"/>
        <v>0</v>
      </c>
      <c r="BF148" s="194">
        <f t="shared" ref="BF148" si="1530">ROUND(SUM(BF144:BF147),0)</f>
        <v>0</v>
      </c>
      <c r="BG148" s="191"/>
      <c r="BH148" s="192"/>
      <c r="BI148" s="193">
        <f t="shared" ref="BI148:BJ148" si="1531">ROUND(SUM(BI144:BI147),0)</f>
        <v>0</v>
      </c>
      <c r="BJ148" s="193">
        <f t="shared" si="1531"/>
        <v>0</v>
      </c>
      <c r="BK148" s="194">
        <f t="shared" ref="BK148" si="1532">ROUND(SUM(BK144:BK147),0)</f>
        <v>0</v>
      </c>
      <c r="BL148" s="195">
        <f t="shared" ref="BL148" si="1533">ROUND(SUM(BL144:BL147),0)</f>
        <v>0</v>
      </c>
      <c r="BM148" s="193">
        <f t="shared" ref="BM148" si="1534">ROUND(SUM(BM144:BM147),0)</f>
        <v>0</v>
      </c>
      <c r="BN148" s="194">
        <f t="shared" ref="BN148" si="1535">ROUND(SUM(BN144:BN147),0)</f>
        <v>0</v>
      </c>
    </row>
    <row r="149" spans="2:66" s="188" customFormat="1" ht="13.5">
      <c r="B149" s="202" t="str">
        <f>'ListăCh.El.'!B33</f>
        <v>15.2 Întreţinere, actualizare şi dezvoltare de aplicaţii informatice</v>
      </c>
      <c r="C149" s="203"/>
      <c r="D149" s="204"/>
      <c r="E149" s="205"/>
      <c r="F149" s="205"/>
      <c r="G149" s="205"/>
      <c r="H149" s="206"/>
      <c r="I149" s="198"/>
      <c r="J149" s="199"/>
      <c r="K149" s="199"/>
      <c r="L149" s="199"/>
      <c r="M149" s="200"/>
      <c r="N149" s="198"/>
      <c r="O149" s="199"/>
      <c r="P149" s="199"/>
      <c r="Q149" s="199"/>
      <c r="R149" s="200"/>
      <c r="S149" s="198"/>
      <c r="T149" s="199"/>
      <c r="U149" s="199"/>
      <c r="V149" s="199"/>
      <c r="W149" s="200"/>
      <c r="X149" s="198"/>
      <c r="Y149" s="199"/>
      <c r="Z149" s="199"/>
      <c r="AA149" s="199"/>
      <c r="AB149" s="200"/>
      <c r="AC149" s="198"/>
      <c r="AD149" s="199"/>
      <c r="AE149" s="199"/>
      <c r="AF149" s="199"/>
      <c r="AG149" s="200"/>
      <c r="AH149" s="198"/>
      <c r="AI149" s="199"/>
      <c r="AJ149" s="199"/>
      <c r="AK149" s="199"/>
      <c r="AL149" s="200"/>
      <c r="AM149" s="198"/>
      <c r="AN149" s="199"/>
      <c r="AO149" s="199"/>
      <c r="AP149" s="199"/>
      <c r="AQ149" s="200"/>
      <c r="AR149" s="198"/>
      <c r="AS149" s="199"/>
      <c r="AT149" s="199"/>
      <c r="AU149" s="199"/>
      <c r="AV149" s="200"/>
      <c r="AW149" s="198"/>
      <c r="AX149" s="199"/>
      <c r="AY149" s="199"/>
      <c r="AZ149" s="199"/>
      <c r="BA149" s="200"/>
      <c r="BB149" s="198"/>
      <c r="BC149" s="199"/>
      <c r="BD149" s="199"/>
      <c r="BE149" s="199"/>
      <c r="BF149" s="200"/>
      <c r="BG149" s="198"/>
      <c r="BH149" s="199"/>
      <c r="BI149" s="199"/>
      <c r="BJ149" s="199"/>
      <c r="BK149" s="200"/>
      <c r="BL149" s="218"/>
      <c r="BM149" s="205"/>
      <c r="BN149" s="206"/>
    </row>
    <row r="150" spans="2:66" s="188" customFormat="1" ht="40.5">
      <c r="B150" s="207" t="s">
        <v>141</v>
      </c>
      <c r="C150" s="408"/>
      <c r="D150" s="181"/>
      <c r="E150" s="182"/>
      <c r="F150" s="183">
        <f>D150*E150</f>
        <v>0</v>
      </c>
      <c r="G150" s="183">
        <f>ROUND(F150*19%,2)</f>
        <v>0</v>
      </c>
      <c r="H150" s="184">
        <f t="shared" ref="H150:H153" si="1536">ROUND(F150+G150,2)</f>
        <v>0</v>
      </c>
      <c r="I150" s="185"/>
      <c r="J150" s="182"/>
      <c r="K150" s="183">
        <f>I150*J150</f>
        <v>0</v>
      </c>
      <c r="L150" s="183">
        <f t="shared" ref="L150:L153" si="1537">G150</f>
        <v>0</v>
      </c>
      <c r="M150" s="184">
        <f t="shared" ref="M150:M153" si="1538">ROUND(K150+L150,2)</f>
        <v>0</v>
      </c>
      <c r="N150" s="185"/>
      <c r="O150" s="182"/>
      <c r="P150" s="183">
        <f>N150*O150</f>
        <v>0</v>
      </c>
      <c r="Q150" s="183">
        <f t="shared" ref="Q150:Q153" si="1539">L150</f>
        <v>0</v>
      </c>
      <c r="R150" s="184">
        <f t="shared" ref="R150:R153" si="1540">ROUND(P150+Q150,2)</f>
        <v>0</v>
      </c>
      <c r="S150" s="185"/>
      <c r="T150" s="182"/>
      <c r="U150" s="183">
        <f>S150*T150</f>
        <v>0</v>
      </c>
      <c r="V150" s="183">
        <f t="shared" ref="V150:V153" si="1541">Q150</f>
        <v>0</v>
      </c>
      <c r="W150" s="184">
        <f t="shared" ref="W150:W153" si="1542">ROUND(U150+V150,2)</f>
        <v>0</v>
      </c>
      <c r="X150" s="185"/>
      <c r="Y150" s="182"/>
      <c r="Z150" s="183">
        <f>X150*Y150</f>
        <v>0</v>
      </c>
      <c r="AA150" s="183">
        <f t="shared" ref="AA150:AA153" si="1543">V150</f>
        <v>0</v>
      </c>
      <c r="AB150" s="184">
        <f t="shared" ref="AB150:AB153" si="1544">ROUND(Z150+AA150,2)</f>
        <v>0</v>
      </c>
      <c r="AC150" s="185"/>
      <c r="AD150" s="182"/>
      <c r="AE150" s="183">
        <f>AC150*AD150</f>
        <v>0</v>
      </c>
      <c r="AF150" s="183">
        <f t="shared" ref="AF150:AF153" si="1545">AA150</f>
        <v>0</v>
      </c>
      <c r="AG150" s="184">
        <f t="shared" ref="AG150:AG153" si="1546">ROUND(AE150+AF150,2)</f>
        <v>0</v>
      </c>
      <c r="AH150" s="185"/>
      <c r="AI150" s="182"/>
      <c r="AJ150" s="183">
        <f>AH150*AI150</f>
        <v>0</v>
      </c>
      <c r="AK150" s="183">
        <f t="shared" ref="AK150:AK153" si="1547">AF150</f>
        <v>0</v>
      </c>
      <c r="AL150" s="184">
        <f t="shared" ref="AL150:AL153" si="1548">ROUND(AJ150+AK150,2)</f>
        <v>0</v>
      </c>
      <c r="AM150" s="185"/>
      <c r="AN150" s="182"/>
      <c r="AO150" s="183">
        <f>AM150*AN150</f>
        <v>0</v>
      </c>
      <c r="AP150" s="183">
        <f t="shared" ref="AP150:AP153" si="1549">AK150</f>
        <v>0</v>
      </c>
      <c r="AQ150" s="184">
        <f t="shared" ref="AQ150:AQ153" si="1550">ROUND(AO150+AP150,2)</f>
        <v>0</v>
      </c>
      <c r="AR150" s="185"/>
      <c r="AS150" s="182"/>
      <c r="AT150" s="183">
        <f>AR150*AS150</f>
        <v>0</v>
      </c>
      <c r="AU150" s="183">
        <f t="shared" ref="AU150:AU153" si="1551">AP150</f>
        <v>0</v>
      </c>
      <c r="AV150" s="184">
        <f t="shared" ref="AV150:AV153" si="1552">ROUND(AT150+AU150,2)</f>
        <v>0</v>
      </c>
      <c r="AW150" s="185"/>
      <c r="AX150" s="182"/>
      <c r="AY150" s="183">
        <f>AW150*AX150</f>
        <v>0</v>
      </c>
      <c r="AZ150" s="183">
        <f t="shared" ref="AZ150:AZ153" si="1553">AU150</f>
        <v>0</v>
      </c>
      <c r="BA150" s="184">
        <f t="shared" ref="BA150:BA153" si="1554">ROUND(AY150+AZ150,2)</f>
        <v>0</v>
      </c>
      <c r="BB150" s="185"/>
      <c r="BC150" s="182"/>
      <c r="BD150" s="183">
        <f>BB150*BC150</f>
        <v>0</v>
      </c>
      <c r="BE150" s="183">
        <f t="shared" ref="BE150:BE153" si="1555">AZ150</f>
        <v>0</v>
      </c>
      <c r="BF150" s="184">
        <f t="shared" ref="BF150:BF153" si="1556">ROUND(BD150+BE150,2)</f>
        <v>0</v>
      </c>
      <c r="BG150" s="185"/>
      <c r="BH150" s="182"/>
      <c r="BI150" s="183">
        <f>BG150*BH150</f>
        <v>0</v>
      </c>
      <c r="BJ150" s="183">
        <f t="shared" ref="BJ150:BJ153" si="1557">BE150</f>
        <v>0</v>
      </c>
      <c r="BK150" s="184">
        <f t="shared" ref="BK150:BK153" si="1558">ROUND(BI150+BJ150,2)</f>
        <v>0</v>
      </c>
      <c r="BL150" s="186">
        <f t="shared" ref="BL150:BL153" si="1559">ROUND(SUM(F150,K150,P150,U150,Z150,AE150,AJ150,AO150,AT150,AY150,BD150,BI150),2)</f>
        <v>0</v>
      </c>
      <c r="BM150" s="187">
        <f t="shared" ref="BM150:BM153" si="1560">ROUND(SUM(G150,L150,Q150,V150,AA150,AF150,AK150,AP150,AU150,AZ150,BE150,BJ150),2)</f>
        <v>0</v>
      </c>
      <c r="BN150" s="184">
        <f t="shared" ref="BN150:BN153" si="1561">ROUND(BL150+BM150,2)</f>
        <v>0</v>
      </c>
    </row>
    <row r="151" spans="2:66" s="188" customFormat="1" ht="13.5">
      <c r="B151" s="207" t="s">
        <v>89</v>
      </c>
      <c r="C151" s="408"/>
      <c r="D151" s="181"/>
      <c r="E151" s="182"/>
      <c r="F151" s="183">
        <f t="shared" ref="F151:F153" si="1562">D151*E151</f>
        <v>0</v>
      </c>
      <c r="G151" s="183">
        <f t="shared" ref="G151:G153" si="1563">ROUND(F151*19%,2)</f>
        <v>0</v>
      </c>
      <c r="H151" s="184">
        <f t="shared" si="1536"/>
        <v>0</v>
      </c>
      <c r="I151" s="185"/>
      <c r="J151" s="182"/>
      <c r="K151" s="183">
        <f t="shared" ref="K151:K153" si="1564">I151*J151</f>
        <v>0</v>
      </c>
      <c r="L151" s="183">
        <f t="shared" si="1537"/>
        <v>0</v>
      </c>
      <c r="M151" s="184">
        <f t="shared" si="1538"/>
        <v>0</v>
      </c>
      <c r="N151" s="185"/>
      <c r="O151" s="182"/>
      <c r="P151" s="183">
        <f t="shared" ref="P151:P153" si="1565">N151*O151</f>
        <v>0</v>
      </c>
      <c r="Q151" s="183">
        <f t="shared" si="1539"/>
        <v>0</v>
      </c>
      <c r="R151" s="184">
        <f t="shared" si="1540"/>
        <v>0</v>
      </c>
      <c r="S151" s="185"/>
      <c r="T151" s="182"/>
      <c r="U151" s="183">
        <f t="shared" ref="U151:U153" si="1566">S151*T151</f>
        <v>0</v>
      </c>
      <c r="V151" s="183">
        <f t="shared" si="1541"/>
        <v>0</v>
      </c>
      <c r="W151" s="184">
        <f t="shared" si="1542"/>
        <v>0</v>
      </c>
      <c r="X151" s="185"/>
      <c r="Y151" s="182"/>
      <c r="Z151" s="183">
        <f t="shared" ref="Z151:Z153" si="1567">X151*Y151</f>
        <v>0</v>
      </c>
      <c r="AA151" s="183">
        <f t="shared" si="1543"/>
        <v>0</v>
      </c>
      <c r="AB151" s="184">
        <f t="shared" si="1544"/>
        <v>0</v>
      </c>
      <c r="AC151" s="185"/>
      <c r="AD151" s="182"/>
      <c r="AE151" s="183">
        <f t="shared" ref="AE151:AE153" si="1568">AC151*AD151</f>
        <v>0</v>
      </c>
      <c r="AF151" s="183">
        <f t="shared" si="1545"/>
        <v>0</v>
      </c>
      <c r="AG151" s="184">
        <f t="shared" si="1546"/>
        <v>0</v>
      </c>
      <c r="AH151" s="185"/>
      <c r="AI151" s="182"/>
      <c r="AJ151" s="183">
        <f t="shared" ref="AJ151:AJ153" si="1569">AH151*AI151</f>
        <v>0</v>
      </c>
      <c r="AK151" s="183">
        <f t="shared" si="1547"/>
        <v>0</v>
      </c>
      <c r="AL151" s="184">
        <f t="shared" si="1548"/>
        <v>0</v>
      </c>
      <c r="AM151" s="185"/>
      <c r="AN151" s="182"/>
      <c r="AO151" s="183">
        <f t="shared" ref="AO151:AO153" si="1570">AM151*AN151</f>
        <v>0</v>
      </c>
      <c r="AP151" s="183">
        <f t="shared" si="1549"/>
        <v>0</v>
      </c>
      <c r="AQ151" s="184">
        <f t="shared" si="1550"/>
        <v>0</v>
      </c>
      <c r="AR151" s="185"/>
      <c r="AS151" s="182"/>
      <c r="AT151" s="183">
        <f t="shared" ref="AT151:AT153" si="1571">AR151*AS151</f>
        <v>0</v>
      </c>
      <c r="AU151" s="183">
        <f t="shared" si="1551"/>
        <v>0</v>
      </c>
      <c r="AV151" s="184">
        <f t="shared" si="1552"/>
        <v>0</v>
      </c>
      <c r="AW151" s="185"/>
      <c r="AX151" s="182"/>
      <c r="AY151" s="183">
        <f t="shared" ref="AY151:AY153" si="1572">AW151*AX151</f>
        <v>0</v>
      </c>
      <c r="AZ151" s="183">
        <f t="shared" si="1553"/>
        <v>0</v>
      </c>
      <c r="BA151" s="184">
        <f t="shared" si="1554"/>
        <v>0</v>
      </c>
      <c r="BB151" s="185"/>
      <c r="BC151" s="182"/>
      <c r="BD151" s="183">
        <f t="shared" ref="BD151:BD153" si="1573">BB151*BC151</f>
        <v>0</v>
      </c>
      <c r="BE151" s="183">
        <f t="shared" si="1555"/>
        <v>0</v>
      </c>
      <c r="BF151" s="184">
        <f t="shared" si="1556"/>
        <v>0</v>
      </c>
      <c r="BG151" s="185"/>
      <c r="BH151" s="182"/>
      <c r="BI151" s="183">
        <f t="shared" ref="BI151:BI153" si="1574">BG151*BH151</f>
        <v>0</v>
      </c>
      <c r="BJ151" s="183">
        <f t="shared" si="1557"/>
        <v>0</v>
      </c>
      <c r="BK151" s="184">
        <f t="shared" si="1558"/>
        <v>0</v>
      </c>
      <c r="BL151" s="186">
        <f t="shared" si="1559"/>
        <v>0</v>
      </c>
      <c r="BM151" s="187">
        <f t="shared" si="1560"/>
        <v>0</v>
      </c>
      <c r="BN151" s="184">
        <f t="shared" si="1561"/>
        <v>0</v>
      </c>
    </row>
    <row r="152" spans="2:66" s="188" customFormat="1" ht="13.5">
      <c r="B152" s="179" t="s">
        <v>89</v>
      </c>
      <c r="C152" s="408"/>
      <c r="D152" s="181"/>
      <c r="E152" s="182"/>
      <c r="F152" s="183">
        <f t="shared" si="1562"/>
        <v>0</v>
      </c>
      <c r="G152" s="183">
        <f t="shared" si="1563"/>
        <v>0</v>
      </c>
      <c r="H152" s="184">
        <f t="shared" si="1536"/>
        <v>0</v>
      </c>
      <c r="I152" s="185"/>
      <c r="J152" s="182"/>
      <c r="K152" s="183">
        <f t="shared" si="1564"/>
        <v>0</v>
      </c>
      <c r="L152" s="183">
        <f t="shared" si="1537"/>
        <v>0</v>
      </c>
      <c r="M152" s="184">
        <f t="shared" si="1538"/>
        <v>0</v>
      </c>
      <c r="N152" s="185"/>
      <c r="O152" s="182"/>
      <c r="P152" s="183">
        <f t="shared" si="1565"/>
        <v>0</v>
      </c>
      <c r="Q152" s="183">
        <f t="shared" si="1539"/>
        <v>0</v>
      </c>
      <c r="R152" s="184">
        <f t="shared" si="1540"/>
        <v>0</v>
      </c>
      <c r="S152" s="185"/>
      <c r="T152" s="182"/>
      <c r="U152" s="183">
        <f t="shared" si="1566"/>
        <v>0</v>
      </c>
      <c r="V152" s="183">
        <f t="shared" si="1541"/>
        <v>0</v>
      </c>
      <c r="W152" s="184">
        <f t="shared" si="1542"/>
        <v>0</v>
      </c>
      <c r="X152" s="185"/>
      <c r="Y152" s="182"/>
      <c r="Z152" s="183">
        <f t="shared" si="1567"/>
        <v>0</v>
      </c>
      <c r="AA152" s="183">
        <f t="shared" si="1543"/>
        <v>0</v>
      </c>
      <c r="AB152" s="184">
        <f t="shared" si="1544"/>
        <v>0</v>
      </c>
      <c r="AC152" s="185"/>
      <c r="AD152" s="182"/>
      <c r="AE152" s="183">
        <f t="shared" si="1568"/>
        <v>0</v>
      </c>
      <c r="AF152" s="183">
        <f t="shared" si="1545"/>
        <v>0</v>
      </c>
      <c r="AG152" s="184">
        <f t="shared" si="1546"/>
        <v>0</v>
      </c>
      <c r="AH152" s="185"/>
      <c r="AI152" s="182"/>
      <c r="AJ152" s="183">
        <f t="shared" si="1569"/>
        <v>0</v>
      </c>
      <c r="AK152" s="183">
        <f t="shared" si="1547"/>
        <v>0</v>
      </c>
      <c r="AL152" s="184">
        <f t="shared" si="1548"/>
        <v>0</v>
      </c>
      <c r="AM152" s="185"/>
      <c r="AN152" s="182"/>
      <c r="AO152" s="183">
        <f t="shared" si="1570"/>
        <v>0</v>
      </c>
      <c r="AP152" s="183">
        <f t="shared" si="1549"/>
        <v>0</v>
      </c>
      <c r="AQ152" s="184">
        <f t="shared" si="1550"/>
        <v>0</v>
      </c>
      <c r="AR152" s="185"/>
      <c r="AS152" s="182"/>
      <c r="AT152" s="183">
        <f t="shared" si="1571"/>
        <v>0</v>
      </c>
      <c r="AU152" s="183">
        <f t="shared" si="1551"/>
        <v>0</v>
      </c>
      <c r="AV152" s="184">
        <f t="shared" si="1552"/>
        <v>0</v>
      </c>
      <c r="AW152" s="185"/>
      <c r="AX152" s="182"/>
      <c r="AY152" s="183">
        <f t="shared" si="1572"/>
        <v>0</v>
      </c>
      <c r="AZ152" s="183">
        <f t="shared" si="1553"/>
        <v>0</v>
      </c>
      <c r="BA152" s="184">
        <f t="shared" si="1554"/>
        <v>0</v>
      </c>
      <c r="BB152" s="185"/>
      <c r="BC152" s="182"/>
      <c r="BD152" s="183">
        <f t="shared" si="1573"/>
        <v>0</v>
      </c>
      <c r="BE152" s="183">
        <f t="shared" si="1555"/>
        <v>0</v>
      </c>
      <c r="BF152" s="184">
        <f t="shared" si="1556"/>
        <v>0</v>
      </c>
      <c r="BG152" s="185"/>
      <c r="BH152" s="182"/>
      <c r="BI152" s="183">
        <f t="shared" si="1574"/>
        <v>0</v>
      </c>
      <c r="BJ152" s="183">
        <f t="shared" si="1557"/>
        <v>0</v>
      </c>
      <c r="BK152" s="184">
        <f t="shared" si="1558"/>
        <v>0</v>
      </c>
      <c r="BL152" s="186">
        <f t="shared" si="1559"/>
        <v>0</v>
      </c>
      <c r="BM152" s="187">
        <f t="shared" si="1560"/>
        <v>0</v>
      </c>
      <c r="BN152" s="184">
        <f t="shared" si="1561"/>
        <v>0</v>
      </c>
    </row>
    <row r="153" spans="2:66" s="188" customFormat="1" ht="13.5">
      <c r="B153" s="179" t="s">
        <v>89</v>
      </c>
      <c r="C153" s="408"/>
      <c r="D153" s="181"/>
      <c r="E153" s="182"/>
      <c r="F153" s="183">
        <f t="shared" si="1562"/>
        <v>0</v>
      </c>
      <c r="G153" s="183">
        <f t="shared" si="1563"/>
        <v>0</v>
      </c>
      <c r="H153" s="184">
        <f t="shared" si="1536"/>
        <v>0</v>
      </c>
      <c r="I153" s="185"/>
      <c r="J153" s="182"/>
      <c r="K153" s="183">
        <f t="shared" si="1564"/>
        <v>0</v>
      </c>
      <c r="L153" s="183">
        <f t="shared" si="1537"/>
        <v>0</v>
      </c>
      <c r="M153" s="184">
        <f t="shared" si="1538"/>
        <v>0</v>
      </c>
      <c r="N153" s="185"/>
      <c r="O153" s="182"/>
      <c r="P153" s="183">
        <f t="shared" si="1565"/>
        <v>0</v>
      </c>
      <c r="Q153" s="183">
        <f t="shared" si="1539"/>
        <v>0</v>
      </c>
      <c r="R153" s="184">
        <f t="shared" si="1540"/>
        <v>0</v>
      </c>
      <c r="S153" s="185"/>
      <c r="T153" s="182"/>
      <c r="U153" s="183">
        <f t="shared" si="1566"/>
        <v>0</v>
      </c>
      <c r="V153" s="183">
        <f t="shared" si="1541"/>
        <v>0</v>
      </c>
      <c r="W153" s="184">
        <f t="shared" si="1542"/>
        <v>0</v>
      </c>
      <c r="X153" s="185"/>
      <c r="Y153" s="182"/>
      <c r="Z153" s="183">
        <f t="shared" si="1567"/>
        <v>0</v>
      </c>
      <c r="AA153" s="183">
        <f t="shared" si="1543"/>
        <v>0</v>
      </c>
      <c r="AB153" s="184">
        <f t="shared" si="1544"/>
        <v>0</v>
      </c>
      <c r="AC153" s="185"/>
      <c r="AD153" s="182"/>
      <c r="AE153" s="183">
        <f t="shared" si="1568"/>
        <v>0</v>
      </c>
      <c r="AF153" s="183">
        <f t="shared" si="1545"/>
        <v>0</v>
      </c>
      <c r="AG153" s="184">
        <f t="shared" si="1546"/>
        <v>0</v>
      </c>
      <c r="AH153" s="185"/>
      <c r="AI153" s="182"/>
      <c r="AJ153" s="183">
        <f t="shared" si="1569"/>
        <v>0</v>
      </c>
      <c r="AK153" s="183">
        <f t="shared" si="1547"/>
        <v>0</v>
      </c>
      <c r="AL153" s="184">
        <f t="shared" si="1548"/>
        <v>0</v>
      </c>
      <c r="AM153" s="185"/>
      <c r="AN153" s="182"/>
      <c r="AO153" s="183">
        <f t="shared" si="1570"/>
        <v>0</v>
      </c>
      <c r="AP153" s="183">
        <f t="shared" si="1549"/>
        <v>0</v>
      </c>
      <c r="AQ153" s="184">
        <f t="shared" si="1550"/>
        <v>0</v>
      </c>
      <c r="AR153" s="185"/>
      <c r="AS153" s="182"/>
      <c r="AT153" s="183">
        <f t="shared" si="1571"/>
        <v>0</v>
      </c>
      <c r="AU153" s="183">
        <f t="shared" si="1551"/>
        <v>0</v>
      </c>
      <c r="AV153" s="184">
        <f t="shared" si="1552"/>
        <v>0</v>
      </c>
      <c r="AW153" s="185"/>
      <c r="AX153" s="182"/>
      <c r="AY153" s="183">
        <f t="shared" si="1572"/>
        <v>0</v>
      </c>
      <c r="AZ153" s="183">
        <f t="shared" si="1553"/>
        <v>0</v>
      </c>
      <c r="BA153" s="184">
        <f t="shared" si="1554"/>
        <v>0</v>
      </c>
      <c r="BB153" s="185"/>
      <c r="BC153" s="182"/>
      <c r="BD153" s="183">
        <f t="shared" si="1573"/>
        <v>0</v>
      </c>
      <c r="BE153" s="183">
        <f t="shared" si="1555"/>
        <v>0</v>
      </c>
      <c r="BF153" s="184">
        <f t="shared" si="1556"/>
        <v>0</v>
      </c>
      <c r="BG153" s="185"/>
      <c r="BH153" s="182"/>
      <c r="BI153" s="183">
        <f t="shared" si="1574"/>
        <v>0</v>
      </c>
      <c r="BJ153" s="183">
        <f t="shared" si="1557"/>
        <v>0</v>
      </c>
      <c r="BK153" s="184">
        <f t="shared" si="1558"/>
        <v>0</v>
      </c>
      <c r="BL153" s="186">
        <f t="shared" si="1559"/>
        <v>0</v>
      </c>
      <c r="BM153" s="187">
        <f t="shared" si="1560"/>
        <v>0</v>
      </c>
      <c r="BN153" s="184">
        <f t="shared" si="1561"/>
        <v>0</v>
      </c>
    </row>
    <row r="154" spans="2:66" s="188" customFormat="1" ht="14.25" thickBot="1">
      <c r="B154" s="189" t="s">
        <v>142</v>
      </c>
      <c r="C154" s="190"/>
      <c r="D154" s="191"/>
      <c r="E154" s="192"/>
      <c r="F154" s="193">
        <f>ROUND(SUM(F150:F153),0)</f>
        <v>0</v>
      </c>
      <c r="G154" s="193">
        <f t="shared" ref="G154" si="1575">ROUND(SUM(G150:G153),0)</f>
        <v>0</v>
      </c>
      <c r="H154" s="194">
        <f t="shared" ref="H154" si="1576">ROUND(SUM(H150:H153),0)</f>
        <v>0</v>
      </c>
      <c r="I154" s="191"/>
      <c r="J154" s="192"/>
      <c r="K154" s="193">
        <f t="shared" ref="K154" si="1577">ROUND(SUM(K150:K153),0)</f>
        <v>0</v>
      </c>
      <c r="L154" s="193">
        <f t="shared" ref="L154" si="1578">ROUND(SUM(L150:L153),0)</f>
        <v>0</v>
      </c>
      <c r="M154" s="194">
        <f t="shared" ref="M154" si="1579">ROUND(SUM(M150:M153),0)</f>
        <v>0</v>
      </c>
      <c r="N154" s="191"/>
      <c r="O154" s="192"/>
      <c r="P154" s="193">
        <f t="shared" ref="P154:Q154" si="1580">ROUND(SUM(P150:P153),0)</f>
        <v>0</v>
      </c>
      <c r="Q154" s="193">
        <f t="shared" si="1580"/>
        <v>0</v>
      </c>
      <c r="R154" s="194">
        <f t="shared" ref="R154" si="1581">ROUND(SUM(R150:R153),0)</f>
        <v>0</v>
      </c>
      <c r="S154" s="191"/>
      <c r="T154" s="192"/>
      <c r="U154" s="193">
        <f t="shared" ref="U154:V154" si="1582">ROUND(SUM(U150:U153),0)</f>
        <v>0</v>
      </c>
      <c r="V154" s="193">
        <f t="shared" si="1582"/>
        <v>0</v>
      </c>
      <c r="W154" s="194">
        <f t="shared" ref="W154" si="1583">ROUND(SUM(W150:W153),0)</f>
        <v>0</v>
      </c>
      <c r="X154" s="191"/>
      <c r="Y154" s="192"/>
      <c r="Z154" s="193">
        <f t="shared" ref="Z154:AA154" si="1584">ROUND(SUM(Z150:Z153),0)</f>
        <v>0</v>
      </c>
      <c r="AA154" s="193">
        <f t="shared" si="1584"/>
        <v>0</v>
      </c>
      <c r="AB154" s="194">
        <f t="shared" ref="AB154" si="1585">ROUND(SUM(AB150:AB153),0)</f>
        <v>0</v>
      </c>
      <c r="AC154" s="191"/>
      <c r="AD154" s="192"/>
      <c r="AE154" s="193">
        <f t="shared" ref="AE154:AF154" si="1586">ROUND(SUM(AE150:AE153),0)</f>
        <v>0</v>
      </c>
      <c r="AF154" s="193">
        <f t="shared" si="1586"/>
        <v>0</v>
      </c>
      <c r="AG154" s="194">
        <f t="shared" ref="AG154" si="1587">ROUND(SUM(AG150:AG153),0)</f>
        <v>0</v>
      </c>
      <c r="AH154" s="191"/>
      <c r="AI154" s="192"/>
      <c r="AJ154" s="193">
        <f t="shared" ref="AJ154:AK154" si="1588">ROUND(SUM(AJ150:AJ153),0)</f>
        <v>0</v>
      </c>
      <c r="AK154" s="193">
        <f t="shared" si="1588"/>
        <v>0</v>
      </c>
      <c r="AL154" s="194">
        <f t="shared" ref="AL154" si="1589">ROUND(SUM(AL150:AL153),0)</f>
        <v>0</v>
      </c>
      <c r="AM154" s="191"/>
      <c r="AN154" s="192"/>
      <c r="AO154" s="193">
        <f t="shared" ref="AO154:AP154" si="1590">ROUND(SUM(AO150:AO153),0)</f>
        <v>0</v>
      </c>
      <c r="AP154" s="193">
        <f t="shared" si="1590"/>
        <v>0</v>
      </c>
      <c r="AQ154" s="194">
        <f t="shared" ref="AQ154" si="1591">ROUND(SUM(AQ150:AQ153),0)</f>
        <v>0</v>
      </c>
      <c r="AR154" s="191"/>
      <c r="AS154" s="192"/>
      <c r="AT154" s="193">
        <f t="shared" ref="AT154:AU154" si="1592">ROUND(SUM(AT150:AT153),0)</f>
        <v>0</v>
      </c>
      <c r="AU154" s="193">
        <f t="shared" si="1592"/>
        <v>0</v>
      </c>
      <c r="AV154" s="194">
        <f t="shared" ref="AV154" si="1593">ROUND(SUM(AV150:AV153),0)</f>
        <v>0</v>
      </c>
      <c r="AW154" s="191"/>
      <c r="AX154" s="192"/>
      <c r="AY154" s="193">
        <f t="shared" ref="AY154:AZ154" si="1594">ROUND(SUM(AY150:AY153),0)</f>
        <v>0</v>
      </c>
      <c r="AZ154" s="193">
        <f t="shared" si="1594"/>
        <v>0</v>
      </c>
      <c r="BA154" s="194">
        <f t="shared" ref="BA154" si="1595">ROUND(SUM(BA150:BA153),0)</f>
        <v>0</v>
      </c>
      <c r="BB154" s="191"/>
      <c r="BC154" s="192"/>
      <c r="BD154" s="193">
        <f t="shared" ref="BD154:BE154" si="1596">ROUND(SUM(BD150:BD153),0)</f>
        <v>0</v>
      </c>
      <c r="BE154" s="193">
        <f t="shared" si="1596"/>
        <v>0</v>
      </c>
      <c r="BF154" s="194">
        <f t="shared" ref="BF154" si="1597">ROUND(SUM(BF150:BF153),0)</f>
        <v>0</v>
      </c>
      <c r="BG154" s="191"/>
      <c r="BH154" s="192"/>
      <c r="BI154" s="193">
        <f t="shared" ref="BI154:BJ154" si="1598">ROUND(SUM(BI150:BI153),0)</f>
        <v>0</v>
      </c>
      <c r="BJ154" s="193">
        <f t="shared" si="1598"/>
        <v>0</v>
      </c>
      <c r="BK154" s="194">
        <f t="shared" ref="BK154" si="1599">ROUND(SUM(BK150:BK153),0)</f>
        <v>0</v>
      </c>
      <c r="BL154" s="195">
        <f t="shared" ref="BL154" si="1600">ROUND(SUM(BL150:BL153),0)</f>
        <v>0</v>
      </c>
      <c r="BM154" s="193">
        <f t="shared" ref="BM154" si="1601">ROUND(SUM(BM150:BM153),0)</f>
        <v>0</v>
      </c>
      <c r="BN154" s="194">
        <f t="shared" ref="BN154" si="1602">ROUND(SUM(BN150:BN153),0)</f>
        <v>0</v>
      </c>
    </row>
    <row r="155" spans="2:66" s="188" customFormat="1" ht="13.5">
      <c r="B155" s="202" t="str">
        <f>'ListăCh.El.'!B34</f>
        <v>15.3 Achiziţionare de publicaţii, cărţi, reviste de specialitate relevante pentru operaţiune, în format tipărit şi/sau electronic</v>
      </c>
      <c r="C155" s="203"/>
      <c r="D155" s="204"/>
      <c r="E155" s="205"/>
      <c r="F155" s="205"/>
      <c r="G155" s="205"/>
      <c r="H155" s="206"/>
      <c r="I155" s="198"/>
      <c r="J155" s="199"/>
      <c r="K155" s="199"/>
      <c r="L155" s="199"/>
      <c r="M155" s="200"/>
      <c r="N155" s="198"/>
      <c r="O155" s="199"/>
      <c r="P155" s="199"/>
      <c r="Q155" s="199"/>
      <c r="R155" s="200"/>
      <c r="S155" s="198"/>
      <c r="T155" s="199"/>
      <c r="U155" s="199"/>
      <c r="V155" s="199"/>
      <c r="W155" s="200"/>
      <c r="X155" s="198"/>
      <c r="Y155" s="199"/>
      <c r="Z155" s="199"/>
      <c r="AA155" s="199"/>
      <c r="AB155" s="200"/>
      <c r="AC155" s="198"/>
      <c r="AD155" s="199"/>
      <c r="AE155" s="199"/>
      <c r="AF155" s="199"/>
      <c r="AG155" s="200"/>
      <c r="AH155" s="198"/>
      <c r="AI155" s="199"/>
      <c r="AJ155" s="199"/>
      <c r="AK155" s="199"/>
      <c r="AL155" s="200"/>
      <c r="AM155" s="198"/>
      <c r="AN155" s="199"/>
      <c r="AO155" s="199"/>
      <c r="AP155" s="199"/>
      <c r="AQ155" s="200"/>
      <c r="AR155" s="198"/>
      <c r="AS155" s="199"/>
      <c r="AT155" s="199"/>
      <c r="AU155" s="199"/>
      <c r="AV155" s="200"/>
      <c r="AW155" s="198"/>
      <c r="AX155" s="199"/>
      <c r="AY155" s="199"/>
      <c r="AZ155" s="199"/>
      <c r="BA155" s="200"/>
      <c r="BB155" s="198"/>
      <c r="BC155" s="199"/>
      <c r="BD155" s="199"/>
      <c r="BE155" s="199"/>
      <c r="BF155" s="200"/>
      <c r="BG155" s="198"/>
      <c r="BH155" s="199"/>
      <c r="BI155" s="199"/>
      <c r="BJ155" s="199"/>
      <c r="BK155" s="200"/>
      <c r="BL155" s="218"/>
      <c r="BM155" s="205"/>
      <c r="BN155" s="206"/>
    </row>
    <row r="156" spans="2:66" s="188" customFormat="1" ht="13.5">
      <c r="B156" s="207" t="s">
        <v>143</v>
      </c>
      <c r="C156" s="408"/>
      <c r="D156" s="181"/>
      <c r="E156" s="182"/>
      <c r="F156" s="183">
        <f>D156*E156</f>
        <v>0</v>
      </c>
      <c r="G156" s="183">
        <f>ROUND(F156*19%,2)</f>
        <v>0</v>
      </c>
      <c r="H156" s="184">
        <f t="shared" ref="H156:H159" si="1603">ROUND(F156+G156,2)</f>
        <v>0</v>
      </c>
      <c r="I156" s="185"/>
      <c r="J156" s="182"/>
      <c r="K156" s="183">
        <f>I156*J156</f>
        <v>0</v>
      </c>
      <c r="L156" s="183">
        <f t="shared" ref="L156:L159" si="1604">G156</f>
        <v>0</v>
      </c>
      <c r="M156" s="184">
        <f t="shared" ref="M156:M159" si="1605">ROUND(K156+L156,2)</f>
        <v>0</v>
      </c>
      <c r="N156" s="185"/>
      <c r="O156" s="182"/>
      <c r="P156" s="183">
        <f>N156*O156</f>
        <v>0</v>
      </c>
      <c r="Q156" s="183">
        <f t="shared" ref="Q156:Q159" si="1606">L156</f>
        <v>0</v>
      </c>
      <c r="R156" s="184">
        <f t="shared" ref="R156:R159" si="1607">ROUND(P156+Q156,2)</f>
        <v>0</v>
      </c>
      <c r="S156" s="185"/>
      <c r="T156" s="182"/>
      <c r="U156" s="183">
        <f>S156*T156</f>
        <v>0</v>
      </c>
      <c r="V156" s="183">
        <f t="shared" ref="V156:V159" si="1608">Q156</f>
        <v>0</v>
      </c>
      <c r="W156" s="184">
        <f t="shared" ref="W156:W159" si="1609">ROUND(U156+V156,2)</f>
        <v>0</v>
      </c>
      <c r="X156" s="185"/>
      <c r="Y156" s="182"/>
      <c r="Z156" s="183">
        <f>X156*Y156</f>
        <v>0</v>
      </c>
      <c r="AA156" s="183">
        <f t="shared" ref="AA156:AA159" si="1610">V156</f>
        <v>0</v>
      </c>
      <c r="AB156" s="184">
        <f t="shared" ref="AB156:AB159" si="1611">ROUND(Z156+AA156,2)</f>
        <v>0</v>
      </c>
      <c r="AC156" s="185"/>
      <c r="AD156" s="182"/>
      <c r="AE156" s="183">
        <f>AC156*AD156</f>
        <v>0</v>
      </c>
      <c r="AF156" s="183">
        <f t="shared" ref="AF156:AF159" si="1612">AA156</f>
        <v>0</v>
      </c>
      <c r="AG156" s="184">
        <f t="shared" ref="AG156:AG159" si="1613">ROUND(AE156+AF156,2)</f>
        <v>0</v>
      </c>
      <c r="AH156" s="185"/>
      <c r="AI156" s="182"/>
      <c r="AJ156" s="183">
        <f>AH156*AI156</f>
        <v>0</v>
      </c>
      <c r="AK156" s="183">
        <f t="shared" ref="AK156:AK159" si="1614">AF156</f>
        <v>0</v>
      </c>
      <c r="AL156" s="184">
        <f t="shared" ref="AL156:AL159" si="1615">ROUND(AJ156+AK156,2)</f>
        <v>0</v>
      </c>
      <c r="AM156" s="185"/>
      <c r="AN156" s="182"/>
      <c r="AO156" s="183">
        <f>AM156*AN156</f>
        <v>0</v>
      </c>
      <c r="AP156" s="183">
        <f t="shared" ref="AP156:AP159" si="1616">AK156</f>
        <v>0</v>
      </c>
      <c r="AQ156" s="184">
        <f t="shared" ref="AQ156:AQ159" si="1617">ROUND(AO156+AP156,2)</f>
        <v>0</v>
      </c>
      <c r="AR156" s="185"/>
      <c r="AS156" s="182"/>
      <c r="AT156" s="183">
        <f>AR156*AS156</f>
        <v>0</v>
      </c>
      <c r="AU156" s="183">
        <f t="shared" ref="AU156:AU159" si="1618">AP156</f>
        <v>0</v>
      </c>
      <c r="AV156" s="184">
        <f t="shared" ref="AV156:AV159" si="1619">ROUND(AT156+AU156,2)</f>
        <v>0</v>
      </c>
      <c r="AW156" s="185"/>
      <c r="AX156" s="182"/>
      <c r="AY156" s="183">
        <f>AW156*AX156</f>
        <v>0</v>
      </c>
      <c r="AZ156" s="183">
        <f t="shared" ref="AZ156:AZ159" si="1620">AU156</f>
        <v>0</v>
      </c>
      <c r="BA156" s="184">
        <f t="shared" ref="BA156:BA159" si="1621">ROUND(AY156+AZ156,2)</f>
        <v>0</v>
      </c>
      <c r="BB156" s="185"/>
      <c r="BC156" s="182"/>
      <c r="BD156" s="183">
        <f>BB156*BC156</f>
        <v>0</v>
      </c>
      <c r="BE156" s="183">
        <f t="shared" ref="BE156:BE159" si="1622">AZ156</f>
        <v>0</v>
      </c>
      <c r="BF156" s="184">
        <f t="shared" ref="BF156:BF159" si="1623">ROUND(BD156+BE156,2)</f>
        <v>0</v>
      </c>
      <c r="BG156" s="185"/>
      <c r="BH156" s="182"/>
      <c r="BI156" s="183">
        <f>BG156*BH156</f>
        <v>0</v>
      </c>
      <c r="BJ156" s="183">
        <f t="shared" ref="BJ156:BJ159" si="1624">BE156</f>
        <v>0</v>
      </c>
      <c r="BK156" s="184">
        <f t="shared" ref="BK156:BK159" si="1625">ROUND(BI156+BJ156,2)</f>
        <v>0</v>
      </c>
      <c r="BL156" s="186">
        <f t="shared" ref="BL156:BL159" si="1626">ROUND(SUM(F156,K156,P156,U156,Z156,AE156,AJ156,AO156,AT156,AY156,BD156,BI156),2)</f>
        <v>0</v>
      </c>
      <c r="BM156" s="187">
        <f t="shared" ref="BM156:BM159" si="1627">ROUND(SUM(G156,L156,Q156,V156,AA156,AF156,AK156,AP156,AU156,AZ156,BE156,BJ156),2)</f>
        <v>0</v>
      </c>
      <c r="BN156" s="184">
        <f t="shared" ref="BN156:BN159" si="1628">ROUND(BL156+BM156,2)</f>
        <v>0</v>
      </c>
    </row>
    <row r="157" spans="2:66" s="188" customFormat="1" ht="13.5">
      <c r="B157" s="207" t="s">
        <v>89</v>
      </c>
      <c r="C157" s="408"/>
      <c r="D157" s="181"/>
      <c r="E157" s="182"/>
      <c r="F157" s="183">
        <f t="shared" ref="F157:F159" si="1629">D157*E157</f>
        <v>0</v>
      </c>
      <c r="G157" s="183">
        <f t="shared" ref="G157:G159" si="1630">ROUND(F157*19%,2)</f>
        <v>0</v>
      </c>
      <c r="H157" s="184">
        <f t="shared" si="1603"/>
        <v>0</v>
      </c>
      <c r="I157" s="185"/>
      <c r="J157" s="182"/>
      <c r="K157" s="183">
        <f t="shared" ref="K157:K159" si="1631">I157*J157</f>
        <v>0</v>
      </c>
      <c r="L157" s="183">
        <f t="shared" si="1604"/>
        <v>0</v>
      </c>
      <c r="M157" s="184">
        <f t="shared" si="1605"/>
        <v>0</v>
      </c>
      <c r="N157" s="185"/>
      <c r="O157" s="182"/>
      <c r="P157" s="183">
        <f t="shared" ref="P157:P159" si="1632">N157*O157</f>
        <v>0</v>
      </c>
      <c r="Q157" s="183">
        <f t="shared" si="1606"/>
        <v>0</v>
      </c>
      <c r="R157" s="184">
        <f t="shared" si="1607"/>
        <v>0</v>
      </c>
      <c r="S157" s="185"/>
      <c r="T157" s="182"/>
      <c r="U157" s="183">
        <f t="shared" ref="U157:U159" si="1633">S157*T157</f>
        <v>0</v>
      </c>
      <c r="V157" s="183">
        <f t="shared" si="1608"/>
        <v>0</v>
      </c>
      <c r="W157" s="184">
        <f t="shared" si="1609"/>
        <v>0</v>
      </c>
      <c r="X157" s="185"/>
      <c r="Y157" s="182"/>
      <c r="Z157" s="183">
        <f t="shared" ref="Z157:Z159" si="1634">X157*Y157</f>
        <v>0</v>
      </c>
      <c r="AA157" s="183">
        <f t="shared" si="1610"/>
        <v>0</v>
      </c>
      <c r="AB157" s="184">
        <f t="shared" si="1611"/>
        <v>0</v>
      </c>
      <c r="AC157" s="185"/>
      <c r="AD157" s="182"/>
      <c r="AE157" s="183">
        <f t="shared" ref="AE157:AE159" si="1635">AC157*AD157</f>
        <v>0</v>
      </c>
      <c r="AF157" s="183">
        <f t="shared" si="1612"/>
        <v>0</v>
      </c>
      <c r="AG157" s="184">
        <f t="shared" si="1613"/>
        <v>0</v>
      </c>
      <c r="AH157" s="185"/>
      <c r="AI157" s="182"/>
      <c r="AJ157" s="183">
        <f t="shared" ref="AJ157:AJ159" si="1636">AH157*AI157</f>
        <v>0</v>
      </c>
      <c r="AK157" s="183">
        <f t="shared" si="1614"/>
        <v>0</v>
      </c>
      <c r="AL157" s="184">
        <f t="shared" si="1615"/>
        <v>0</v>
      </c>
      <c r="AM157" s="185"/>
      <c r="AN157" s="182"/>
      <c r="AO157" s="183">
        <f t="shared" ref="AO157:AO159" si="1637">AM157*AN157</f>
        <v>0</v>
      </c>
      <c r="AP157" s="183">
        <f t="shared" si="1616"/>
        <v>0</v>
      </c>
      <c r="AQ157" s="184">
        <f t="shared" si="1617"/>
        <v>0</v>
      </c>
      <c r="AR157" s="185"/>
      <c r="AS157" s="182"/>
      <c r="AT157" s="183">
        <f t="shared" ref="AT157:AT159" si="1638">AR157*AS157</f>
        <v>0</v>
      </c>
      <c r="AU157" s="183">
        <f t="shared" si="1618"/>
        <v>0</v>
      </c>
      <c r="AV157" s="184">
        <f t="shared" si="1619"/>
        <v>0</v>
      </c>
      <c r="AW157" s="185"/>
      <c r="AX157" s="182"/>
      <c r="AY157" s="183">
        <f t="shared" ref="AY157:AY159" si="1639">AW157*AX157</f>
        <v>0</v>
      </c>
      <c r="AZ157" s="183">
        <f t="shared" si="1620"/>
        <v>0</v>
      </c>
      <c r="BA157" s="184">
        <f t="shared" si="1621"/>
        <v>0</v>
      </c>
      <c r="BB157" s="185"/>
      <c r="BC157" s="182"/>
      <c r="BD157" s="183">
        <f t="shared" ref="BD157:BD159" si="1640">BB157*BC157</f>
        <v>0</v>
      </c>
      <c r="BE157" s="183">
        <f t="shared" si="1622"/>
        <v>0</v>
      </c>
      <c r="BF157" s="184">
        <f t="shared" si="1623"/>
        <v>0</v>
      </c>
      <c r="BG157" s="185"/>
      <c r="BH157" s="182"/>
      <c r="BI157" s="183">
        <f t="shared" ref="BI157:BI159" si="1641">BG157*BH157</f>
        <v>0</v>
      </c>
      <c r="BJ157" s="183">
        <f t="shared" si="1624"/>
        <v>0</v>
      </c>
      <c r="BK157" s="184">
        <f t="shared" si="1625"/>
        <v>0</v>
      </c>
      <c r="BL157" s="186">
        <f t="shared" si="1626"/>
        <v>0</v>
      </c>
      <c r="BM157" s="187">
        <f t="shared" si="1627"/>
        <v>0</v>
      </c>
      <c r="BN157" s="184">
        <f t="shared" si="1628"/>
        <v>0</v>
      </c>
    </row>
    <row r="158" spans="2:66" s="188" customFormat="1" ht="13.5">
      <c r="B158" s="179" t="s">
        <v>89</v>
      </c>
      <c r="C158" s="408"/>
      <c r="D158" s="181"/>
      <c r="E158" s="182"/>
      <c r="F158" s="183">
        <f t="shared" si="1629"/>
        <v>0</v>
      </c>
      <c r="G158" s="183">
        <f t="shared" si="1630"/>
        <v>0</v>
      </c>
      <c r="H158" s="184">
        <f t="shared" si="1603"/>
        <v>0</v>
      </c>
      <c r="I158" s="185"/>
      <c r="J158" s="182"/>
      <c r="K158" s="183">
        <f t="shared" si="1631"/>
        <v>0</v>
      </c>
      <c r="L158" s="183">
        <f t="shared" si="1604"/>
        <v>0</v>
      </c>
      <c r="M158" s="184">
        <f t="shared" si="1605"/>
        <v>0</v>
      </c>
      <c r="N158" s="185"/>
      <c r="O158" s="182"/>
      <c r="P158" s="183">
        <f t="shared" si="1632"/>
        <v>0</v>
      </c>
      <c r="Q158" s="183">
        <f t="shared" si="1606"/>
        <v>0</v>
      </c>
      <c r="R158" s="184">
        <f t="shared" si="1607"/>
        <v>0</v>
      </c>
      <c r="S158" s="185"/>
      <c r="T158" s="182"/>
      <c r="U158" s="183">
        <f t="shared" si="1633"/>
        <v>0</v>
      </c>
      <c r="V158" s="183">
        <f t="shared" si="1608"/>
        <v>0</v>
      </c>
      <c r="W158" s="184">
        <f t="shared" si="1609"/>
        <v>0</v>
      </c>
      <c r="X158" s="185"/>
      <c r="Y158" s="182"/>
      <c r="Z158" s="183">
        <f t="shared" si="1634"/>
        <v>0</v>
      </c>
      <c r="AA158" s="183">
        <f t="shared" si="1610"/>
        <v>0</v>
      </c>
      <c r="AB158" s="184">
        <f t="shared" si="1611"/>
        <v>0</v>
      </c>
      <c r="AC158" s="185"/>
      <c r="AD158" s="182"/>
      <c r="AE158" s="183">
        <f t="shared" si="1635"/>
        <v>0</v>
      </c>
      <c r="AF158" s="183">
        <f t="shared" si="1612"/>
        <v>0</v>
      </c>
      <c r="AG158" s="184">
        <f t="shared" si="1613"/>
        <v>0</v>
      </c>
      <c r="AH158" s="185"/>
      <c r="AI158" s="182"/>
      <c r="AJ158" s="183">
        <f t="shared" si="1636"/>
        <v>0</v>
      </c>
      <c r="AK158" s="183">
        <f t="shared" si="1614"/>
        <v>0</v>
      </c>
      <c r="AL158" s="184">
        <f t="shared" si="1615"/>
        <v>0</v>
      </c>
      <c r="AM158" s="185"/>
      <c r="AN158" s="182"/>
      <c r="AO158" s="183">
        <f t="shared" si="1637"/>
        <v>0</v>
      </c>
      <c r="AP158" s="183">
        <f t="shared" si="1616"/>
        <v>0</v>
      </c>
      <c r="AQ158" s="184">
        <f t="shared" si="1617"/>
        <v>0</v>
      </c>
      <c r="AR158" s="185"/>
      <c r="AS158" s="182"/>
      <c r="AT158" s="183">
        <f t="shared" si="1638"/>
        <v>0</v>
      </c>
      <c r="AU158" s="183">
        <f t="shared" si="1618"/>
        <v>0</v>
      </c>
      <c r="AV158" s="184">
        <f t="shared" si="1619"/>
        <v>0</v>
      </c>
      <c r="AW158" s="185"/>
      <c r="AX158" s="182"/>
      <c r="AY158" s="183">
        <f t="shared" si="1639"/>
        <v>0</v>
      </c>
      <c r="AZ158" s="183">
        <f t="shared" si="1620"/>
        <v>0</v>
      </c>
      <c r="BA158" s="184">
        <f t="shared" si="1621"/>
        <v>0</v>
      </c>
      <c r="BB158" s="185"/>
      <c r="BC158" s="182"/>
      <c r="BD158" s="183">
        <f t="shared" si="1640"/>
        <v>0</v>
      </c>
      <c r="BE158" s="183">
        <f t="shared" si="1622"/>
        <v>0</v>
      </c>
      <c r="BF158" s="184">
        <f t="shared" si="1623"/>
        <v>0</v>
      </c>
      <c r="BG158" s="185"/>
      <c r="BH158" s="182"/>
      <c r="BI158" s="183">
        <f t="shared" si="1641"/>
        <v>0</v>
      </c>
      <c r="BJ158" s="183">
        <f t="shared" si="1624"/>
        <v>0</v>
      </c>
      <c r="BK158" s="184">
        <f t="shared" si="1625"/>
        <v>0</v>
      </c>
      <c r="BL158" s="186">
        <f t="shared" si="1626"/>
        <v>0</v>
      </c>
      <c r="BM158" s="187">
        <f t="shared" si="1627"/>
        <v>0</v>
      </c>
      <c r="BN158" s="184">
        <f t="shared" si="1628"/>
        <v>0</v>
      </c>
    </row>
    <row r="159" spans="2:66" s="188" customFormat="1" ht="13.5">
      <c r="B159" s="179" t="s">
        <v>89</v>
      </c>
      <c r="C159" s="408"/>
      <c r="D159" s="181"/>
      <c r="E159" s="182"/>
      <c r="F159" s="183">
        <f t="shared" si="1629"/>
        <v>0</v>
      </c>
      <c r="G159" s="183">
        <f t="shared" si="1630"/>
        <v>0</v>
      </c>
      <c r="H159" s="184">
        <f t="shared" si="1603"/>
        <v>0</v>
      </c>
      <c r="I159" s="185"/>
      <c r="J159" s="182"/>
      <c r="K159" s="183">
        <f t="shared" si="1631"/>
        <v>0</v>
      </c>
      <c r="L159" s="183">
        <f t="shared" si="1604"/>
        <v>0</v>
      </c>
      <c r="M159" s="184">
        <f t="shared" si="1605"/>
        <v>0</v>
      </c>
      <c r="N159" s="185"/>
      <c r="O159" s="182"/>
      <c r="P159" s="183">
        <f t="shared" si="1632"/>
        <v>0</v>
      </c>
      <c r="Q159" s="183">
        <f t="shared" si="1606"/>
        <v>0</v>
      </c>
      <c r="R159" s="184">
        <f t="shared" si="1607"/>
        <v>0</v>
      </c>
      <c r="S159" s="185"/>
      <c r="T159" s="182"/>
      <c r="U159" s="183">
        <f t="shared" si="1633"/>
        <v>0</v>
      </c>
      <c r="V159" s="183">
        <f t="shared" si="1608"/>
        <v>0</v>
      </c>
      <c r="W159" s="184">
        <f t="shared" si="1609"/>
        <v>0</v>
      </c>
      <c r="X159" s="185"/>
      <c r="Y159" s="182"/>
      <c r="Z159" s="183">
        <f t="shared" si="1634"/>
        <v>0</v>
      </c>
      <c r="AA159" s="183">
        <f t="shared" si="1610"/>
        <v>0</v>
      </c>
      <c r="AB159" s="184">
        <f t="shared" si="1611"/>
        <v>0</v>
      </c>
      <c r="AC159" s="185"/>
      <c r="AD159" s="182"/>
      <c r="AE159" s="183">
        <f t="shared" si="1635"/>
        <v>0</v>
      </c>
      <c r="AF159" s="183">
        <f t="shared" si="1612"/>
        <v>0</v>
      </c>
      <c r="AG159" s="184">
        <f t="shared" si="1613"/>
        <v>0</v>
      </c>
      <c r="AH159" s="185"/>
      <c r="AI159" s="182"/>
      <c r="AJ159" s="183">
        <f t="shared" si="1636"/>
        <v>0</v>
      </c>
      <c r="AK159" s="183">
        <f t="shared" si="1614"/>
        <v>0</v>
      </c>
      <c r="AL159" s="184">
        <f t="shared" si="1615"/>
        <v>0</v>
      </c>
      <c r="AM159" s="185"/>
      <c r="AN159" s="182"/>
      <c r="AO159" s="183">
        <f t="shared" si="1637"/>
        <v>0</v>
      </c>
      <c r="AP159" s="183">
        <f t="shared" si="1616"/>
        <v>0</v>
      </c>
      <c r="AQ159" s="184">
        <f t="shared" si="1617"/>
        <v>0</v>
      </c>
      <c r="AR159" s="185"/>
      <c r="AS159" s="182"/>
      <c r="AT159" s="183">
        <f t="shared" si="1638"/>
        <v>0</v>
      </c>
      <c r="AU159" s="183">
        <f t="shared" si="1618"/>
        <v>0</v>
      </c>
      <c r="AV159" s="184">
        <f t="shared" si="1619"/>
        <v>0</v>
      </c>
      <c r="AW159" s="185"/>
      <c r="AX159" s="182"/>
      <c r="AY159" s="183">
        <f t="shared" si="1639"/>
        <v>0</v>
      </c>
      <c r="AZ159" s="183">
        <f t="shared" si="1620"/>
        <v>0</v>
      </c>
      <c r="BA159" s="184">
        <f t="shared" si="1621"/>
        <v>0</v>
      </c>
      <c r="BB159" s="185"/>
      <c r="BC159" s="182"/>
      <c r="BD159" s="183">
        <f t="shared" si="1640"/>
        <v>0</v>
      </c>
      <c r="BE159" s="183">
        <f t="shared" si="1622"/>
        <v>0</v>
      </c>
      <c r="BF159" s="184">
        <f t="shared" si="1623"/>
        <v>0</v>
      </c>
      <c r="BG159" s="185"/>
      <c r="BH159" s="182"/>
      <c r="BI159" s="183">
        <f t="shared" si="1641"/>
        <v>0</v>
      </c>
      <c r="BJ159" s="183">
        <f t="shared" si="1624"/>
        <v>0</v>
      </c>
      <c r="BK159" s="184">
        <f t="shared" si="1625"/>
        <v>0</v>
      </c>
      <c r="BL159" s="186">
        <f t="shared" si="1626"/>
        <v>0</v>
      </c>
      <c r="BM159" s="187">
        <f t="shared" si="1627"/>
        <v>0</v>
      </c>
      <c r="BN159" s="184">
        <f t="shared" si="1628"/>
        <v>0</v>
      </c>
    </row>
    <row r="160" spans="2:66" s="188" customFormat="1" ht="14.25" thickBot="1">
      <c r="B160" s="189" t="s">
        <v>144</v>
      </c>
      <c r="C160" s="190"/>
      <c r="D160" s="191"/>
      <c r="E160" s="192"/>
      <c r="F160" s="193">
        <f>ROUND(SUM(F156:F159),0)</f>
        <v>0</v>
      </c>
      <c r="G160" s="193">
        <f t="shared" ref="G160" si="1642">ROUND(SUM(G156:G159),0)</f>
        <v>0</v>
      </c>
      <c r="H160" s="194">
        <f t="shared" ref="H160" si="1643">ROUND(SUM(H156:H159),0)</f>
        <v>0</v>
      </c>
      <c r="I160" s="191"/>
      <c r="J160" s="192"/>
      <c r="K160" s="193">
        <f t="shared" ref="K160" si="1644">ROUND(SUM(K156:K159),0)</f>
        <v>0</v>
      </c>
      <c r="L160" s="193">
        <f t="shared" ref="L160" si="1645">ROUND(SUM(L156:L159),0)</f>
        <v>0</v>
      </c>
      <c r="M160" s="194">
        <f t="shared" ref="M160" si="1646">ROUND(SUM(M156:M159),0)</f>
        <v>0</v>
      </c>
      <c r="N160" s="191"/>
      <c r="O160" s="192"/>
      <c r="P160" s="193">
        <f t="shared" ref="P160:Q160" si="1647">ROUND(SUM(P156:P159),0)</f>
        <v>0</v>
      </c>
      <c r="Q160" s="193">
        <f t="shared" si="1647"/>
        <v>0</v>
      </c>
      <c r="R160" s="194">
        <f t="shared" ref="R160" si="1648">ROUND(SUM(R156:R159),0)</f>
        <v>0</v>
      </c>
      <c r="S160" s="191"/>
      <c r="T160" s="192"/>
      <c r="U160" s="193">
        <f t="shared" ref="U160:V160" si="1649">ROUND(SUM(U156:U159),0)</f>
        <v>0</v>
      </c>
      <c r="V160" s="193">
        <f t="shared" si="1649"/>
        <v>0</v>
      </c>
      <c r="W160" s="194">
        <f t="shared" ref="W160" si="1650">ROUND(SUM(W156:W159),0)</f>
        <v>0</v>
      </c>
      <c r="X160" s="191"/>
      <c r="Y160" s="192"/>
      <c r="Z160" s="193">
        <f t="shared" ref="Z160:AA160" si="1651">ROUND(SUM(Z156:Z159),0)</f>
        <v>0</v>
      </c>
      <c r="AA160" s="193">
        <f t="shared" si="1651"/>
        <v>0</v>
      </c>
      <c r="AB160" s="194">
        <f t="shared" ref="AB160" si="1652">ROUND(SUM(AB156:AB159),0)</f>
        <v>0</v>
      </c>
      <c r="AC160" s="191"/>
      <c r="AD160" s="192"/>
      <c r="AE160" s="193">
        <f t="shared" ref="AE160:AF160" si="1653">ROUND(SUM(AE156:AE159),0)</f>
        <v>0</v>
      </c>
      <c r="AF160" s="193">
        <f t="shared" si="1653"/>
        <v>0</v>
      </c>
      <c r="AG160" s="194">
        <f t="shared" ref="AG160" si="1654">ROUND(SUM(AG156:AG159),0)</f>
        <v>0</v>
      </c>
      <c r="AH160" s="191"/>
      <c r="AI160" s="192"/>
      <c r="AJ160" s="193">
        <f t="shared" ref="AJ160:AK160" si="1655">ROUND(SUM(AJ156:AJ159),0)</f>
        <v>0</v>
      </c>
      <c r="AK160" s="193">
        <f t="shared" si="1655"/>
        <v>0</v>
      </c>
      <c r="AL160" s="194">
        <f t="shared" ref="AL160" si="1656">ROUND(SUM(AL156:AL159),0)</f>
        <v>0</v>
      </c>
      <c r="AM160" s="191"/>
      <c r="AN160" s="192"/>
      <c r="AO160" s="193">
        <f t="shared" ref="AO160:AP160" si="1657">ROUND(SUM(AO156:AO159),0)</f>
        <v>0</v>
      </c>
      <c r="AP160" s="193">
        <f t="shared" si="1657"/>
        <v>0</v>
      </c>
      <c r="AQ160" s="194">
        <f t="shared" ref="AQ160" si="1658">ROUND(SUM(AQ156:AQ159),0)</f>
        <v>0</v>
      </c>
      <c r="AR160" s="191"/>
      <c r="AS160" s="192"/>
      <c r="AT160" s="193">
        <f t="shared" ref="AT160:AU160" si="1659">ROUND(SUM(AT156:AT159),0)</f>
        <v>0</v>
      </c>
      <c r="AU160" s="193">
        <f t="shared" si="1659"/>
        <v>0</v>
      </c>
      <c r="AV160" s="194">
        <f t="shared" ref="AV160" si="1660">ROUND(SUM(AV156:AV159),0)</f>
        <v>0</v>
      </c>
      <c r="AW160" s="191"/>
      <c r="AX160" s="192"/>
      <c r="AY160" s="193">
        <f t="shared" ref="AY160:AZ160" si="1661">ROUND(SUM(AY156:AY159),0)</f>
        <v>0</v>
      </c>
      <c r="AZ160" s="193">
        <f t="shared" si="1661"/>
        <v>0</v>
      </c>
      <c r="BA160" s="194">
        <f t="shared" ref="BA160" si="1662">ROUND(SUM(BA156:BA159),0)</f>
        <v>0</v>
      </c>
      <c r="BB160" s="191"/>
      <c r="BC160" s="192"/>
      <c r="BD160" s="193">
        <f t="shared" ref="BD160:BE160" si="1663">ROUND(SUM(BD156:BD159),0)</f>
        <v>0</v>
      </c>
      <c r="BE160" s="193">
        <f t="shared" si="1663"/>
        <v>0</v>
      </c>
      <c r="BF160" s="194">
        <f t="shared" ref="BF160" si="1664">ROUND(SUM(BF156:BF159),0)</f>
        <v>0</v>
      </c>
      <c r="BG160" s="191"/>
      <c r="BH160" s="192"/>
      <c r="BI160" s="193">
        <f t="shared" ref="BI160:BJ160" si="1665">ROUND(SUM(BI156:BI159),0)</f>
        <v>0</v>
      </c>
      <c r="BJ160" s="193">
        <f t="shared" si="1665"/>
        <v>0</v>
      </c>
      <c r="BK160" s="194">
        <f t="shared" ref="BK160" si="1666">ROUND(SUM(BK156:BK159),0)</f>
        <v>0</v>
      </c>
      <c r="BL160" s="195">
        <f t="shared" ref="BL160" si="1667">ROUND(SUM(BL156:BL159),0)</f>
        <v>0</v>
      </c>
      <c r="BM160" s="193">
        <f t="shared" ref="BM160" si="1668">ROUND(SUM(BM156:BM159),0)</f>
        <v>0</v>
      </c>
      <c r="BN160" s="194">
        <f t="shared" ref="BN160" si="1669">ROUND(SUM(BN156:BN159),0)</f>
        <v>0</v>
      </c>
    </row>
    <row r="161" spans="2:66" s="188" customFormat="1" ht="13.5">
      <c r="B161" s="202" t="str">
        <f>'ListăCh.El.'!B35</f>
        <v>15.4 Concesiuni, brevete, licențe, mărci comerciale, drepturi și active similare</v>
      </c>
      <c r="C161" s="203"/>
      <c r="D161" s="204"/>
      <c r="E161" s="205"/>
      <c r="F161" s="205"/>
      <c r="G161" s="205"/>
      <c r="H161" s="206"/>
      <c r="I161" s="198"/>
      <c r="J161" s="199"/>
      <c r="K161" s="199"/>
      <c r="L161" s="199"/>
      <c r="M161" s="200"/>
      <c r="N161" s="198"/>
      <c r="O161" s="199"/>
      <c r="P161" s="199"/>
      <c r="Q161" s="199"/>
      <c r="R161" s="200"/>
      <c r="S161" s="198"/>
      <c r="T161" s="199"/>
      <c r="U161" s="199"/>
      <c r="V161" s="199"/>
      <c r="W161" s="200"/>
      <c r="X161" s="198"/>
      <c r="Y161" s="199"/>
      <c r="Z161" s="199"/>
      <c r="AA161" s="199"/>
      <c r="AB161" s="200"/>
      <c r="AC161" s="198"/>
      <c r="AD161" s="199"/>
      <c r="AE161" s="199"/>
      <c r="AF161" s="199"/>
      <c r="AG161" s="200"/>
      <c r="AH161" s="198"/>
      <c r="AI161" s="199"/>
      <c r="AJ161" s="199"/>
      <c r="AK161" s="199"/>
      <c r="AL161" s="200"/>
      <c r="AM161" s="198"/>
      <c r="AN161" s="199"/>
      <c r="AO161" s="199"/>
      <c r="AP161" s="199"/>
      <c r="AQ161" s="200"/>
      <c r="AR161" s="198"/>
      <c r="AS161" s="199"/>
      <c r="AT161" s="199"/>
      <c r="AU161" s="199"/>
      <c r="AV161" s="200"/>
      <c r="AW161" s="198"/>
      <c r="AX161" s="199"/>
      <c r="AY161" s="199"/>
      <c r="AZ161" s="199"/>
      <c r="BA161" s="200"/>
      <c r="BB161" s="198"/>
      <c r="BC161" s="199"/>
      <c r="BD161" s="199"/>
      <c r="BE161" s="199"/>
      <c r="BF161" s="200"/>
      <c r="BG161" s="198"/>
      <c r="BH161" s="199"/>
      <c r="BI161" s="199"/>
      <c r="BJ161" s="199"/>
      <c r="BK161" s="200"/>
      <c r="BL161" s="218"/>
      <c r="BM161" s="205"/>
      <c r="BN161" s="206"/>
    </row>
    <row r="162" spans="2:66" s="188" customFormat="1" ht="27">
      <c r="B162" s="225" t="s">
        <v>145</v>
      </c>
      <c r="C162" s="408"/>
      <c r="D162" s="181"/>
      <c r="E162" s="182"/>
      <c r="F162" s="183">
        <f>D162*E162</f>
        <v>0</v>
      </c>
      <c r="G162" s="183">
        <f>ROUND(F162*19%,2)</f>
        <v>0</v>
      </c>
      <c r="H162" s="184">
        <f t="shared" ref="H162:H165" si="1670">ROUND(F162+G162,2)</f>
        <v>0</v>
      </c>
      <c r="I162" s="185"/>
      <c r="J162" s="182"/>
      <c r="K162" s="183">
        <f>I162*J162</f>
        <v>0</v>
      </c>
      <c r="L162" s="183">
        <f t="shared" ref="L162:L165" si="1671">G162</f>
        <v>0</v>
      </c>
      <c r="M162" s="184">
        <f t="shared" ref="M162:M165" si="1672">ROUND(K162+L162,2)</f>
        <v>0</v>
      </c>
      <c r="N162" s="185"/>
      <c r="O162" s="182"/>
      <c r="P162" s="183">
        <f>N162*O162</f>
        <v>0</v>
      </c>
      <c r="Q162" s="183">
        <f t="shared" ref="Q162:Q165" si="1673">L162</f>
        <v>0</v>
      </c>
      <c r="R162" s="184">
        <f t="shared" ref="R162:R165" si="1674">ROUND(P162+Q162,2)</f>
        <v>0</v>
      </c>
      <c r="S162" s="185"/>
      <c r="T162" s="182"/>
      <c r="U162" s="183">
        <f>S162*T162</f>
        <v>0</v>
      </c>
      <c r="V162" s="183">
        <f t="shared" ref="V162:V165" si="1675">Q162</f>
        <v>0</v>
      </c>
      <c r="W162" s="184">
        <f t="shared" ref="W162:W165" si="1676">ROUND(U162+V162,2)</f>
        <v>0</v>
      </c>
      <c r="X162" s="185"/>
      <c r="Y162" s="182"/>
      <c r="Z162" s="183">
        <f>X162*Y162</f>
        <v>0</v>
      </c>
      <c r="AA162" s="183">
        <f t="shared" ref="AA162:AA165" si="1677">V162</f>
        <v>0</v>
      </c>
      <c r="AB162" s="184">
        <f t="shared" ref="AB162:AB165" si="1678">ROUND(Z162+AA162,2)</f>
        <v>0</v>
      </c>
      <c r="AC162" s="185"/>
      <c r="AD162" s="182"/>
      <c r="AE162" s="183">
        <f>AC162*AD162</f>
        <v>0</v>
      </c>
      <c r="AF162" s="183">
        <f t="shared" ref="AF162:AF165" si="1679">AA162</f>
        <v>0</v>
      </c>
      <c r="AG162" s="184">
        <f t="shared" ref="AG162:AG165" si="1680">ROUND(AE162+AF162,2)</f>
        <v>0</v>
      </c>
      <c r="AH162" s="185"/>
      <c r="AI162" s="182"/>
      <c r="AJ162" s="183">
        <f>AH162*AI162</f>
        <v>0</v>
      </c>
      <c r="AK162" s="183">
        <f t="shared" ref="AK162:AK165" si="1681">AF162</f>
        <v>0</v>
      </c>
      <c r="AL162" s="184">
        <f t="shared" ref="AL162:AL165" si="1682">ROUND(AJ162+AK162,2)</f>
        <v>0</v>
      </c>
      <c r="AM162" s="185"/>
      <c r="AN162" s="182"/>
      <c r="AO162" s="183">
        <f>AM162*AN162</f>
        <v>0</v>
      </c>
      <c r="AP162" s="183">
        <f t="shared" ref="AP162:AP165" si="1683">AK162</f>
        <v>0</v>
      </c>
      <c r="AQ162" s="184">
        <f t="shared" ref="AQ162:AQ165" si="1684">ROUND(AO162+AP162,2)</f>
        <v>0</v>
      </c>
      <c r="AR162" s="185"/>
      <c r="AS162" s="182"/>
      <c r="AT162" s="183">
        <f>AR162*AS162</f>
        <v>0</v>
      </c>
      <c r="AU162" s="183">
        <f t="shared" ref="AU162:AU165" si="1685">AP162</f>
        <v>0</v>
      </c>
      <c r="AV162" s="184">
        <f t="shared" ref="AV162:AV165" si="1686">ROUND(AT162+AU162,2)</f>
        <v>0</v>
      </c>
      <c r="AW162" s="185"/>
      <c r="AX162" s="182"/>
      <c r="AY162" s="183">
        <f>AW162*AX162</f>
        <v>0</v>
      </c>
      <c r="AZ162" s="183">
        <f t="shared" ref="AZ162:AZ165" si="1687">AU162</f>
        <v>0</v>
      </c>
      <c r="BA162" s="184">
        <f t="shared" ref="BA162:BA165" si="1688">ROUND(AY162+AZ162,2)</f>
        <v>0</v>
      </c>
      <c r="BB162" s="185"/>
      <c r="BC162" s="182"/>
      <c r="BD162" s="183">
        <f>BB162*BC162</f>
        <v>0</v>
      </c>
      <c r="BE162" s="183">
        <f t="shared" ref="BE162:BE165" si="1689">AZ162</f>
        <v>0</v>
      </c>
      <c r="BF162" s="184">
        <f t="shared" ref="BF162:BF165" si="1690">ROUND(BD162+BE162,2)</f>
        <v>0</v>
      </c>
      <c r="BG162" s="185"/>
      <c r="BH162" s="182"/>
      <c r="BI162" s="183">
        <f>BG162*BH162</f>
        <v>0</v>
      </c>
      <c r="BJ162" s="183">
        <f t="shared" ref="BJ162:BJ165" si="1691">BE162</f>
        <v>0</v>
      </c>
      <c r="BK162" s="184">
        <f t="shared" ref="BK162:BK165" si="1692">ROUND(BI162+BJ162,2)</f>
        <v>0</v>
      </c>
      <c r="BL162" s="186">
        <f t="shared" ref="BL162:BL165" si="1693">ROUND(SUM(F162,K162,P162,U162,Z162,AE162,AJ162,AO162,AT162,AY162,BD162,BI162),2)</f>
        <v>0</v>
      </c>
      <c r="BM162" s="187">
        <f t="shared" ref="BM162:BM165" si="1694">ROUND(SUM(G162,L162,Q162,V162,AA162,AF162,AK162,AP162,AU162,AZ162,BE162,BJ162),2)</f>
        <v>0</v>
      </c>
      <c r="BN162" s="184">
        <f t="shared" ref="BN162:BN165" si="1695">ROUND(BL162+BM162,2)</f>
        <v>0</v>
      </c>
    </row>
    <row r="163" spans="2:66" s="188" customFormat="1" ht="13.5">
      <c r="B163" s="207" t="s">
        <v>89</v>
      </c>
      <c r="C163" s="408"/>
      <c r="D163" s="181"/>
      <c r="E163" s="182"/>
      <c r="F163" s="183">
        <f t="shared" ref="F163:F165" si="1696">D163*E163</f>
        <v>0</v>
      </c>
      <c r="G163" s="183">
        <f t="shared" ref="G163:G165" si="1697">ROUND(F163*19%,2)</f>
        <v>0</v>
      </c>
      <c r="H163" s="184">
        <f t="shared" si="1670"/>
        <v>0</v>
      </c>
      <c r="I163" s="185"/>
      <c r="J163" s="182"/>
      <c r="K163" s="183">
        <f t="shared" ref="K163:K165" si="1698">I163*J163</f>
        <v>0</v>
      </c>
      <c r="L163" s="183">
        <f t="shared" si="1671"/>
        <v>0</v>
      </c>
      <c r="M163" s="184">
        <f t="shared" si="1672"/>
        <v>0</v>
      </c>
      <c r="N163" s="185"/>
      <c r="O163" s="182"/>
      <c r="P163" s="183">
        <f t="shared" ref="P163:P165" si="1699">N163*O163</f>
        <v>0</v>
      </c>
      <c r="Q163" s="183">
        <f t="shared" si="1673"/>
        <v>0</v>
      </c>
      <c r="R163" s="184">
        <f t="shared" si="1674"/>
        <v>0</v>
      </c>
      <c r="S163" s="185"/>
      <c r="T163" s="182"/>
      <c r="U163" s="183">
        <f t="shared" ref="U163:U165" si="1700">S163*T163</f>
        <v>0</v>
      </c>
      <c r="V163" s="183">
        <f t="shared" si="1675"/>
        <v>0</v>
      </c>
      <c r="W163" s="184">
        <f t="shared" si="1676"/>
        <v>0</v>
      </c>
      <c r="X163" s="185"/>
      <c r="Y163" s="182"/>
      <c r="Z163" s="183">
        <f t="shared" ref="Z163:Z165" si="1701">X163*Y163</f>
        <v>0</v>
      </c>
      <c r="AA163" s="183">
        <f t="shared" si="1677"/>
        <v>0</v>
      </c>
      <c r="AB163" s="184">
        <f t="shared" si="1678"/>
        <v>0</v>
      </c>
      <c r="AC163" s="185"/>
      <c r="AD163" s="182"/>
      <c r="AE163" s="183">
        <f t="shared" ref="AE163:AE165" si="1702">AC163*AD163</f>
        <v>0</v>
      </c>
      <c r="AF163" s="183">
        <f t="shared" si="1679"/>
        <v>0</v>
      </c>
      <c r="AG163" s="184">
        <f t="shared" si="1680"/>
        <v>0</v>
      </c>
      <c r="AH163" s="185"/>
      <c r="AI163" s="182"/>
      <c r="AJ163" s="183">
        <f t="shared" ref="AJ163:AJ165" si="1703">AH163*AI163</f>
        <v>0</v>
      </c>
      <c r="AK163" s="183">
        <f t="shared" si="1681"/>
        <v>0</v>
      </c>
      <c r="AL163" s="184">
        <f t="shared" si="1682"/>
        <v>0</v>
      </c>
      <c r="AM163" s="185"/>
      <c r="AN163" s="182"/>
      <c r="AO163" s="183">
        <f t="shared" ref="AO163:AO165" si="1704">AM163*AN163</f>
        <v>0</v>
      </c>
      <c r="AP163" s="183">
        <f t="shared" si="1683"/>
        <v>0</v>
      </c>
      <c r="AQ163" s="184">
        <f t="shared" si="1684"/>
        <v>0</v>
      </c>
      <c r="AR163" s="185"/>
      <c r="AS163" s="182"/>
      <c r="AT163" s="183">
        <f t="shared" ref="AT163:AT165" si="1705">AR163*AS163</f>
        <v>0</v>
      </c>
      <c r="AU163" s="183">
        <f t="shared" si="1685"/>
        <v>0</v>
      </c>
      <c r="AV163" s="184">
        <f t="shared" si="1686"/>
        <v>0</v>
      </c>
      <c r="AW163" s="185"/>
      <c r="AX163" s="182"/>
      <c r="AY163" s="183">
        <f t="shared" ref="AY163:AY165" si="1706">AW163*AX163</f>
        <v>0</v>
      </c>
      <c r="AZ163" s="183">
        <f t="shared" si="1687"/>
        <v>0</v>
      </c>
      <c r="BA163" s="184">
        <f t="shared" si="1688"/>
        <v>0</v>
      </c>
      <c r="BB163" s="185"/>
      <c r="BC163" s="182"/>
      <c r="BD163" s="183">
        <f t="shared" ref="BD163:BD165" si="1707">BB163*BC163</f>
        <v>0</v>
      </c>
      <c r="BE163" s="183">
        <f t="shared" si="1689"/>
        <v>0</v>
      </c>
      <c r="BF163" s="184">
        <f t="shared" si="1690"/>
        <v>0</v>
      </c>
      <c r="BG163" s="185"/>
      <c r="BH163" s="182"/>
      <c r="BI163" s="183">
        <f t="shared" ref="BI163:BI165" si="1708">BG163*BH163</f>
        <v>0</v>
      </c>
      <c r="BJ163" s="183">
        <f t="shared" si="1691"/>
        <v>0</v>
      </c>
      <c r="BK163" s="184">
        <f t="shared" si="1692"/>
        <v>0</v>
      </c>
      <c r="BL163" s="186">
        <f t="shared" si="1693"/>
        <v>0</v>
      </c>
      <c r="BM163" s="187">
        <f t="shared" si="1694"/>
        <v>0</v>
      </c>
      <c r="BN163" s="184">
        <f t="shared" si="1695"/>
        <v>0</v>
      </c>
    </row>
    <row r="164" spans="2:66" s="188" customFormat="1" ht="13.5">
      <c r="B164" s="179" t="s">
        <v>89</v>
      </c>
      <c r="C164" s="408"/>
      <c r="D164" s="181"/>
      <c r="E164" s="182"/>
      <c r="F164" s="183">
        <f t="shared" si="1696"/>
        <v>0</v>
      </c>
      <c r="G164" s="183">
        <f t="shared" si="1697"/>
        <v>0</v>
      </c>
      <c r="H164" s="184">
        <f t="shared" si="1670"/>
        <v>0</v>
      </c>
      <c r="I164" s="185"/>
      <c r="J164" s="182"/>
      <c r="K164" s="183">
        <f t="shared" si="1698"/>
        <v>0</v>
      </c>
      <c r="L164" s="183">
        <f t="shared" si="1671"/>
        <v>0</v>
      </c>
      <c r="M164" s="184">
        <f t="shared" si="1672"/>
        <v>0</v>
      </c>
      <c r="N164" s="185"/>
      <c r="O164" s="182"/>
      <c r="P164" s="183">
        <f t="shared" si="1699"/>
        <v>0</v>
      </c>
      <c r="Q164" s="183">
        <f t="shared" si="1673"/>
        <v>0</v>
      </c>
      <c r="R164" s="184">
        <f t="shared" si="1674"/>
        <v>0</v>
      </c>
      <c r="S164" s="185"/>
      <c r="T164" s="182"/>
      <c r="U164" s="183">
        <f t="shared" si="1700"/>
        <v>0</v>
      </c>
      <c r="V164" s="183">
        <f t="shared" si="1675"/>
        <v>0</v>
      </c>
      <c r="W164" s="184">
        <f t="shared" si="1676"/>
        <v>0</v>
      </c>
      <c r="X164" s="185"/>
      <c r="Y164" s="182"/>
      <c r="Z164" s="183">
        <f t="shared" si="1701"/>
        <v>0</v>
      </c>
      <c r="AA164" s="183">
        <f t="shared" si="1677"/>
        <v>0</v>
      </c>
      <c r="AB164" s="184">
        <f t="shared" si="1678"/>
        <v>0</v>
      </c>
      <c r="AC164" s="185"/>
      <c r="AD164" s="182"/>
      <c r="AE164" s="183">
        <f t="shared" si="1702"/>
        <v>0</v>
      </c>
      <c r="AF164" s="183">
        <f t="shared" si="1679"/>
        <v>0</v>
      </c>
      <c r="AG164" s="184">
        <f t="shared" si="1680"/>
        <v>0</v>
      </c>
      <c r="AH164" s="185"/>
      <c r="AI164" s="182"/>
      <c r="AJ164" s="183">
        <f t="shared" si="1703"/>
        <v>0</v>
      </c>
      <c r="AK164" s="183">
        <f t="shared" si="1681"/>
        <v>0</v>
      </c>
      <c r="AL164" s="184">
        <f t="shared" si="1682"/>
        <v>0</v>
      </c>
      <c r="AM164" s="185"/>
      <c r="AN164" s="182"/>
      <c r="AO164" s="183">
        <f t="shared" si="1704"/>
        <v>0</v>
      </c>
      <c r="AP164" s="183">
        <f t="shared" si="1683"/>
        <v>0</v>
      </c>
      <c r="AQ164" s="184">
        <f t="shared" si="1684"/>
        <v>0</v>
      </c>
      <c r="AR164" s="185"/>
      <c r="AS164" s="182"/>
      <c r="AT164" s="183">
        <f t="shared" si="1705"/>
        <v>0</v>
      </c>
      <c r="AU164" s="183">
        <f t="shared" si="1685"/>
        <v>0</v>
      </c>
      <c r="AV164" s="184">
        <f t="shared" si="1686"/>
        <v>0</v>
      </c>
      <c r="AW164" s="185"/>
      <c r="AX164" s="182"/>
      <c r="AY164" s="183">
        <f t="shared" si="1706"/>
        <v>0</v>
      </c>
      <c r="AZ164" s="183">
        <f t="shared" si="1687"/>
        <v>0</v>
      </c>
      <c r="BA164" s="184">
        <f t="shared" si="1688"/>
        <v>0</v>
      </c>
      <c r="BB164" s="185"/>
      <c r="BC164" s="182"/>
      <c r="BD164" s="183">
        <f t="shared" si="1707"/>
        <v>0</v>
      </c>
      <c r="BE164" s="183">
        <f t="shared" si="1689"/>
        <v>0</v>
      </c>
      <c r="BF164" s="184">
        <f t="shared" si="1690"/>
        <v>0</v>
      </c>
      <c r="BG164" s="185"/>
      <c r="BH164" s="182"/>
      <c r="BI164" s="183">
        <f t="shared" si="1708"/>
        <v>0</v>
      </c>
      <c r="BJ164" s="183">
        <f t="shared" si="1691"/>
        <v>0</v>
      </c>
      <c r="BK164" s="184">
        <f t="shared" si="1692"/>
        <v>0</v>
      </c>
      <c r="BL164" s="186">
        <f t="shared" si="1693"/>
        <v>0</v>
      </c>
      <c r="BM164" s="187">
        <f t="shared" si="1694"/>
        <v>0</v>
      </c>
      <c r="BN164" s="184">
        <f t="shared" si="1695"/>
        <v>0</v>
      </c>
    </row>
    <row r="165" spans="2:66" s="188" customFormat="1" ht="13.5">
      <c r="B165" s="179" t="s">
        <v>89</v>
      </c>
      <c r="C165" s="408"/>
      <c r="D165" s="181"/>
      <c r="E165" s="182"/>
      <c r="F165" s="183">
        <f t="shared" si="1696"/>
        <v>0</v>
      </c>
      <c r="G165" s="183">
        <f t="shared" si="1697"/>
        <v>0</v>
      </c>
      <c r="H165" s="184">
        <f t="shared" si="1670"/>
        <v>0</v>
      </c>
      <c r="I165" s="185"/>
      <c r="J165" s="182"/>
      <c r="K165" s="183">
        <f t="shared" si="1698"/>
        <v>0</v>
      </c>
      <c r="L165" s="183">
        <f t="shared" si="1671"/>
        <v>0</v>
      </c>
      <c r="M165" s="184">
        <f t="shared" si="1672"/>
        <v>0</v>
      </c>
      <c r="N165" s="185"/>
      <c r="O165" s="182"/>
      <c r="P165" s="183">
        <f t="shared" si="1699"/>
        <v>0</v>
      </c>
      <c r="Q165" s="183">
        <f t="shared" si="1673"/>
        <v>0</v>
      </c>
      <c r="R165" s="184">
        <f t="shared" si="1674"/>
        <v>0</v>
      </c>
      <c r="S165" s="185"/>
      <c r="T165" s="182"/>
      <c r="U165" s="183">
        <f t="shared" si="1700"/>
        <v>0</v>
      </c>
      <c r="V165" s="183">
        <f t="shared" si="1675"/>
        <v>0</v>
      </c>
      <c r="W165" s="184">
        <f t="shared" si="1676"/>
        <v>0</v>
      </c>
      <c r="X165" s="185"/>
      <c r="Y165" s="182"/>
      <c r="Z165" s="183">
        <f t="shared" si="1701"/>
        <v>0</v>
      </c>
      <c r="AA165" s="183">
        <f t="shared" si="1677"/>
        <v>0</v>
      </c>
      <c r="AB165" s="184">
        <f t="shared" si="1678"/>
        <v>0</v>
      </c>
      <c r="AC165" s="185"/>
      <c r="AD165" s="182"/>
      <c r="AE165" s="183">
        <f t="shared" si="1702"/>
        <v>0</v>
      </c>
      <c r="AF165" s="183">
        <f t="shared" si="1679"/>
        <v>0</v>
      </c>
      <c r="AG165" s="184">
        <f t="shared" si="1680"/>
        <v>0</v>
      </c>
      <c r="AH165" s="185"/>
      <c r="AI165" s="182"/>
      <c r="AJ165" s="183">
        <f t="shared" si="1703"/>
        <v>0</v>
      </c>
      <c r="AK165" s="183">
        <f t="shared" si="1681"/>
        <v>0</v>
      </c>
      <c r="AL165" s="184">
        <f t="shared" si="1682"/>
        <v>0</v>
      </c>
      <c r="AM165" s="185"/>
      <c r="AN165" s="182"/>
      <c r="AO165" s="183">
        <f t="shared" si="1704"/>
        <v>0</v>
      </c>
      <c r="AP165" s="183">
        <f t="shared" si="1683"/>
        <v>0</v>
      </c>
      <c r="AQ165" s="184">
        <f t="shared" si="1684"/>
        <v>0</v>
      </c>
      <c r="AR165" s="185"/>
      <c r="AS165" s="182"/>
      <c r="AT165" s="183">
        <f t="shared" si="1705"/>
        <v>0</v>
      </c>
      <c r="AU165" s="183">
        <f t="shared" si="1685"/>
        <v>0</v>
      </c>
      <c r="AV165" s="184">
        <f t="shared" si="1686"/>
        <v>0</v>
      </c>
      <c r="AW165" s="185"/>
      <c r="AX165" s="182"/>
      <c r="AY165" s="183">
        <f t="shared" si="1706"/>
        <v>0</v>
      </c>
      <c r="AZ165" s="183">
        <f t="shared" si="1687"/>
        <v>0</v>
      </c>
      <c r="BA165" s="184">
        <f t="shared" si="1688"/>
        <v>0</v>
      </c>
      <c r="BB165" s="185"/>
      <c r="BC165" s="182"/>
      <c r="BD165" s="183">
        <f t="shared" si="1707"/>
        <v>0</v>
      </c>
      <c r="BE165" s="183">
        <f t="shared" si="1689"/>
        <v>0</v>
      </c>
      <c r="BF165" s="184">
        <f t="shared" si="1690"/>
        <v>0</v>
      </c>
      <c r="BG165" s="185"/>
      <c r="BH165" s="182"/>
      <c r="BI165" s="183">
        <f t="shared" si="1708"/>
        <v>0</v>
      </c>
      <c r="BJ165" s="183">
        <f t="shared" si="1691"/>
        <v>0</v>
      </c>
      <c r="BK165" s="184">
        <f t="shared" si="1692"/>
        <v>0</v>
      </c>
      <c r="BL165" s="186">
        <f t="shared" si="1693"/>
        <v>0</v>
      </c>
      <c r="BM165" s="187">
        <f t="shared" si="1694"/>
        <v>0</v>
      </c>
      <c r="BN165" s="184">
        <f t="shared" si="1695"/>
        <v>0</v>
      </c>
    </row>
    <row r="166" spans="2:66" s="188" customFormat="1" ht="14.25" thickBot="1">
      <c r="B166" s="189" t="s">
        <v>146</v>
      </c>
      <c r="C166" s="190"/>
      <c r="D166" s="191"/>
      <c r="E166" s="192"/>
      <c r="F166" s="193">
        <f>ROUND(SUM(F162:F165),0)</f>
        <v>0</v>
      </c>
      <c r="G166" s="193">
        <f t="shared" ref="G166" si="1709">ROUND(SUM(G162:G165),0)</f>
        <v>0</v>
      </c>
      <c r="H166" s="194">
        <f t="shared" ref="H166" si="1710">ROUND(SUM(H162:H165),0)</f>
        <v>0</v>
      </c>
      <c r="I166" s="191"/>
      <c r="J166" s="192"/>
      <c r="K166" s="193">
        <f t="shared" ref="K166" si="1711">ROUND(SUM(K162:K165),0)</f>
        <v>0</v>
      </c>
      <c r="L166" s="193">
        <f t="shared" ref="L166" si="1712">ROUND(SUM(L162:L165),0)</f>
        <v>0</v>
      </c>
      <c r="M166" s="194">
        <f t="shared" ref="M166" si="1713">ROUND(SUM(M162:M165),0)</f>
        <v>0</v>
      </c>
      <c r="N166" s="191"/>
      <c r="O166" s="192"/>
      <c r="P166" s="193">
        <f t="shared" ref="P166" si="1714">ROUND(SUM(P162:P165),0)</f>
        <v>0</v>
      </c>
      <c r="Q166" s="193">
        <f t="shared" ref="Q166" si="1715">ROUND(SUM(Q162:Q165),0)</f>
        <v>0</v>
      </c>
      <c r="R166" s="194">
        <f t="shared" ref="R166" si="1716">ROUND(SUM(R162:R165),0)</f>
        <v>0</v>
      </c>
      <c r="S166" s="191"/>
      <c r="T166" s="192"/>
      <c r="U166" s="193">
        <f t="shared" ref="U166" si="1717">ROUND(SUM(U162:U165),0)</f>
        <v>0</v>
      </c>
      <c r="V166" s="193">
        <f t="shared" ref="V166" si="1718">ROUND(SUM(V162:V165),0)</f>
        <v>0</v>
      </c>
      <c r="W166" s="194">
        <f t="shared" ref="W166" si="1719">ROUND(SUM(W162:W165),0)</f>
        <v>0</v>
      </c>
      <c r="X166" s="191"/>
      <c r="Y166" s="192"/>
      <c r="Z166" s="193">
        <f t="shared" ref="Z166" si="1720">ROUND(SUM(Z162:Z165),0)</f>
        <v>0</v>
      </c>
      <c r="AA166" s="193">
        <f t="shared" ref="AA166" si="1721">ROUND(SUM(AA162:AA165),0)</f>
        <v>0</v>
      </c>
      <c r="AB166" s="194">
        <f t="shared" ref="AB166" si="1722">ROUND(SUM(AB162:AB165),0)</f>
        <v>0</v>
      </c>
      <c r="AC166" s="191"/>
      <c r="AD166" s="192"/>
      <c r="AE166" s="193">
        <f t="shared" ref="AE166" si="1723">ROUND(SUM(AE162:AE165),0)</f>
        <v>0</v>
      </c>
      <c r="AF166" s="193">
        <f t="shared" ref="AF166" si="1724">ROUND(SUM(AF162:AF165),0)</f>
        <v>0</v>
      </c>
      <c r="AG166" s="194">
        <f t="shared" ref="AG166" si="1725">ROUND(SUM(AG162:AG165),0)</f>
        <v>0</v>
      </c>
      <c r="AH166" s="191"/>
      <c r="AI166" s="192"/>
      <c r="AJ166" s="193">
        <f t="shared" ref="AJ166" si="1726">ROUND(SUM(AJ162:AJ165),0)</f>
        <v>0</v>
      </c>
      <c r="AK166" s="193">
        <f t="shared" ref="AK166" si="1727">ROUND(SUM(AK162:AK165),0)</f>
        <v>0</v>
      </c>
      <c r="AL166" s="194">
        <f t="shared" ref="AL166" si="1728">ROUND(SUM(AL162:AL165),0)</f>
        <v>0</v>
      </c>
      <c r="AM166" s="191"/>
      <c r="AN166" s="192"/>
      <c r="AO166" s="193">
        <f t="shared" ref="AO166" si="1729">ROUND(SUM(AO162:AO165),0)</f>
        <v>0</v>
      </c>
      <c r="AP166" s="193">
        <f t="shared" ref="AP166" si="1730">ROUND(SUM(AP162:AP165),0)</f>
        <v>0</v>
      </c>
      <c r="AQ166" s="194">
        <f t="shared" ref="AQ166" si="1731">ROUND(SUM(AQ162:AQ165),0)</f>
        <v>0</v>
      </c>
      <c r="AR166" s="191"/>
      <c r="AS166" s="192"/>
      <c r="AT166" s="193">
        <f t="shared" ref="AT166" si="1732">ROUND(SUM(AT162:AT165),0)</f>
        <v>0</v>
      </c>
      <c r="AU166" s="193">
        <f t="shared" ref="AU166" si="1733">ROUND(SUM(AU162:AU165),0)</f>
        <v>0</v>
      </c>
      <c r="AV166" s="194">
        <f t="shared" ref="AV166" si="1734">ROUND(SUM(AV162:AV165),0)</f>
        <v>0</v>
      </c>
      <c r="AW166" s="191"/>
      <c r="AX166" s="192"/>
      <c r="AY166" s="193">
        <f t="shared" ref="AY166" si="1735">ROUND(SUM(AY162:AY165),0)</f>
        <v>0</v>
      </c>
      <c r="AZ166" s="193">
        <f t="shared" ref="AZ166" si="1736">ROUND(SUM(AZ162:AZ165),0)</f>
        <v>0</v>
      </c>
      <c r="BA166" s="194">
        <f t="shared" ref="BA166" si="1737">ROUND(SUM(BA162:BA165),0)</f>
        <v>0</v>
      </c>
      <c r="BB166" s="191"/>
      <c r="BC166" s="192"/>
      <c r="BD166" s="193">
        <f t="shared" ref="BD166" si="1738">ROUND(SUM(BD162:BD165),0)</f>
        <v>0</v>
      </c>
      <c r="BE166" s="193">
        <f t="shared" ref="BE166" si="1739">ROUND(SUM(BE162:BE165),0)</f>
        <v>0</v>
      </c>
      <c r="BF166" s="194">
        <f t="shared" ref="BF166" si="1740">ROUND(SUM(BF162:BF165),0)</f>
        <v>0</v>
      </c>
      <c r="BG166" s="191"/>
      <c r="BH166" s="192"/>
      <c r="BI166" s="193">
        <f t="shared" ref="BI166" si="1741">ROUND(SUM(BI162:BI165),0)</f>
        <v>0</v>
      </c>
      <c r="BJ166" s="193">
        <f t="shared" ref="BJ166" si="1742">ROUND(SUM(BJ162:BJ165),0)</f>
        <v>0</v>
      </c>
      <c r="BK166" s="194">
        <f t="shared" ref="BK166" si="1743">ROUND(SUM(BK162:BK165),0)</f>
        <v>0</v>
      </c>
      <c r="BL166" s="195">
        <f t="shared" ref="BL166" si="1744">ROUND(SUM(BL162:BL165),0)</f>
        <v>0</v>
      </c>
      <c r="BM166" s="193">
        <f t="shared" ref="BM166" si="1745">ROUND(SUM(BM162:BM165),0)</f>
        <v>0</v>
      </c>
      <c r="BN166" s="194">
        <f t="shared" ref="BN166" si="1746">ROUND(SUM(BN162:BN165),0)</f>
        <v>0</v>
      </c>
    </row>
    <row r="167" spans="2:66" ht="13.5" thickBot="1">
      <c r="B167" s="172" t="s">
        <v>147</v>
      </c>
      <c r="C167" s="173"/>
      <c r="D167" s="174"/>
      <c r="E167" s="175"/>
      <c r="F167" s="176">
        <f>SUM(F8,F14,F20,F26,F32,F38,F44,F50,F56,F62,F68,F74,F80,F86,F92,F100,F106,F112,F118,F124,F130,F136,F142,F148,F154,F160,F166)</f>
        <v>4372</v>
      </c>
      <c r="G167" s="176">
        <f>SUM(G8,G14,G20,G26,G32,G38,G44,G50,G56,G62,G68,G74,G80,G86,G92,G100,G106,G112,G118,G124,G130,G136,G142,G148,G154,G160,G166)</f>
        <v>0</v>
      </c>
      <c r="H167" s="177">
        <f>SUM(H8,H14,H20,H26,H32,H38,H44,H50,H56,H62,H68,H74,H80,H86,H92,H100,H106,H112,H118,H124,H130,H136,H142,H148,H154,H160,H166)</f>
        <v>4372</v>
      </c>
      <c r="I167" s="174"/>
      <c r="J167" s="175"/>
      <c r="K167" s="176">
        <f>SUM(K8,K14,K20,K26,K32,K38,K44,K50,K56,K62,K68,K74,K80,K86,K92,K100,K106,K112,K118,K124,K130,K136,K142,K148,K154,K160,K166)</f>
        <v>375</v>
      </c>
      <c r="L167" s="176">
        <f>SUM(L8,L14,L20,L26,L32,L38,L44,L50,L56,L62,L68,L74,L80,L86,L92,L100,L106,L112,L118,L124,L130,L136,L142,L148,L154,L160,L166)</f>
        <v>0</v>
      </c>
      <c r="M167" s="177">
        <f>SUM(M8,M14,M20,M26,M32,M38,M44,M50,M56,M62,M68,M74,M80,M86,M92,M100,M106,M112,M118,M124,M130,M136,M142,M148,M154,M160,M166)</f>
        <v>375</v>
      </c>
      <c r="N167" s="174"/>
      <c r="O167" s="175"/>
      <c r="P167" s="176">
        <f>SUM(P8,P14,P20,P26,P32,P38,P44,P50,P56,P62,P68,P74,P80,P86,P92,P100,P106,P112,P118,P124,P130,P136,P142,P148,P154,P160,P166)</f>
        <v>375</v>
      </c>
      <c r="Q167" s="176">
        <f>SUM(Q8,Q14,Q20,Q26,Q32,Q38,Q44,Q50,Q56,Q62,Q68,Q74,Q80,Q86,Q92,Q100,Q106,Q112,Q118,Q124,Q130,Q136,Q142,Q148,Q154,Q160,Q166)</f>
        <v>0</v>
      </c>
      <c r="R167" s="177">
        <f>SUM(R8,R14,R20,R26,R32,R38,R44,R50,R56,R62,R68,R74,R80,R86,R92,R100,R106,R112,R118,R124,R130,R136,R142,R148,R154,R160,R166)</f>
        <v>375</v>
      </c>
      <c r="S167" s="174"/>
      <c r="T167" s="175"/>
      <c r="U167" s="176">
        <f>SUM(U8,U14,U20,U26,U32,U38,U44,U50,U56,U62,U68,U74,U80,U86,U92,U100,U106,U112,U118,U124,U130,U136,U142,U148,U154,U160,U166)</f>
        <v>375</v>
      </c>
      <c r="V167" s="176">
        <f>SUM(V8,V14,V20,V26,V32,V38,V44,V50,V56,V62,V68,V74,V80,V86,V92,V100,V106,V112,V118,V124,V130,V136,V142,V148,V154,V160,V166)</f>
        <v>0</v>
      </c>
      <c r="W167" s="177">
        <f>SUM(W8,W14,W20,W26,W32,W38,W44,W50,W56,W62,W68,W74,W80,W86,W92,W100,W106,W112,W118,W124,W130,W136,W142,W148,W154,W160,W166)</f>
        <v>375</v>
      </c>
      <c r="X167" s="174"/>
      <c r="Y167" s="175"/>
      <c r="Z167" s="176">
        <f>SUM(Z8,Z14,Z20,Z26,Z32,Z38,Z44,Z50,Z56,Z62,Z68,Z74,Z80,Z86,Z92,Z100,Z106,Z112,Z118,Z124,Z130,Z136,Z142,Z148,Z154,Z160,Z166)</f>
        <v>375</v>
      </c>
      <c r="AA167" s="176">
        <f>SUM(AA8,AA14,AA20,AA26,AA32,AA38,AA44,AA50,AA56,AA62,AA68,AA74,AA80,AA86,AA92,AA100,AA106,AA112,AA118,AA124,AA130,AA136,AA142,AA148,AA154,AA160,AA166)</f>
        <v>0</v>
      </c>
      <c r="AB167" s="177">
        <f>SUM(AB8,AB14,AB20,AB26,AB32,AB38,AB44,AB50,AB56,AB62,AB68,AB74,AB80,AB86,AB92,AB100,AB106,AB112,AB118,AB124,AB130,AB136,AB142,AB148,AB154,AB160,AB166)</f>
        <v>375</v>
      </c>
      <c r="AC167" s="174"/>
      <c r="AD167" s="175"/>
      <c r="AE167" s="176">
        <f>SUM(AE8,AE14,AE20,AE26,AE32,AE38,AE44,AE50,AE56,AE62,AE68,AE74,AE80,AE86,AE92,AE100,AE106,AE112,AE118,AE124,AE130,AE136,AE142,AE148,AE154,AE160,AE166)</f>
        <v>375</v>
      </c>
      <c r="AF167" s="176">
        <f>SUM(AF8,AF14,AF20,AF26,AF32,AF38,AF44,AF50,AF56,AF62,AF68,AF74,AF80,AF86,AF92,AF100,AF106,AF112,AF118,AF124,AF130,AF136,AF142,AF148,AF154,AF160,AF166)</f>
        <v>0</v>
      </c>
      <c r="AG167" s="177">
        <f>SUM(AG8,AG14,AG20,AG26,AG32,AG38,AG44,AG50,AG56,AG62,AG68,AG74,AG80,AG86,AG92,AG100,AG106,AG112,AG118,AG124,AG130,AG136,AG142,AG148,AG154,AG160,AG166)</f>
        <v>375</v>
      </c>
      <c r="AH167" s="174"/>
      <c r="AI167" s="175"/>
      <c r="AJ167" s="176">
        <f>SUM(AJ8,AJ14,AJ20,AJ26,AJ32,AJ38,AJ44,AJ50,AJ56,AJ62,AJ68,AJ74,AJ80,AJ86,AJ92,AJ100,AJ106,AJ112,AJ118,AJ124,AJ130,AJ136,AJ142,AJ148,AJ154,AJ160,AJ166)</f>
        <v>375</v>
      </c>
      <c r="AK167" s="176">
        <f>SUM(AK8,AK14,AK20,AK26,AK32,AK38,AK44,AK50,AK56,AK62,AK68,AK74,AK80,AK86,AK92,AK100,AK106,AK112,AK118,AK124,AK130,AK136,AK142,AK148,AK154,AK160,AK166)</f>
        <v>0</v>
      </c>
      <c r="AL167" s="177">
        <f>SUM(AL8,AL14,AL20,AL26,AL32,AL38,AL44,AL50,AL56,AL62,AL68,AL74,AL80,AL86,AL92,AL100,AL106,AL112,AL118,AL124,AL130,AL136,AL142,AL148,AL154,AL160,AL166)</f>
        <v>375</v>
      </c>
      <c r="AM167" s="174"/>
      <c r="AN167" s="175"/>
      <c r="AO167" s="176">
        <f>SUM(AO8,AO14,AO20,AO26,AO32,AO38,AO44,AO50,AO56,AO62,AO68,AO74,AO80,AO86,AO92,AO100,AO106,AO112,AO118,AO124,AO130,AO136,AO142,AO148,AO154,AO160,AO166)</f>
        <v>375</v>
      </c>
      <c r="AP167" s="176">
        <f>SUM(AP8,AP14,AP20,AP26,AP32,AP38,AP44,AP50,AP56,AP62,AP68,AP74,AP80,AP86,AP92,AP100,AP106,AP112,AP118,AP124,AP130,AP136,AP142,AP148,AP154,AP160,AP166)</f>
        <v>0</v>
      </c>
      <c r="AQ167" s="177">
        <f>SUM(AQ8,AQ14,AQ20,AQ26,AQ32,AQ38,AQ44,AQ50,AQ56,AQ62,AQ68,AQ74,AQ80,AQ86,AQ92,AQ100,AQ106,AQ112,AQ118,AQ124,AQ130,AQ136,AQ142,AQ148,AQ154,AQ160,AQ166)</f>
        <v>375</v>
      </c>
      <c r="AR167" s="174"/>
      <c r="AS167" s="175"/>
      <c r="AT167" s="176">
        <f>SUM(AT8,AT14,AT20,AT26,AT32,AT38,AT44,AT50,AT56,AT62,AT68,AT74,AT80,AT86,AT92,AT100,AT106,AT112,AT118,AT124,AT130,AT136,AT142,AT148,AT154,AT160,AT166)</f>
        <v>375</v>
      </c>
      <c r="AU167" s="176">
        <f>SUM(AU8,AU14,AU20,AU26,AU32,AU38,AU44,AU50,AU56,AU62,AU68,AU74,AU80,AU86,AU92,AU100,AU106,AU112,AU118,AU124,AU130,AU136,AU142,AU148,AU154,AU160,AU166)</f>
        <v>0</v>
      </c>
      <c r="AV167" s="177">
        <f>SUM(AV8,AV14,AV20,AV26,AV32,AV38,AV44,AV50,AV56,AV62,AV68,AV74,AV80,AV86,AV92,AV100,AV106,AV112,AV118,AV124,AV130,AV136,AV142,AV148,AV154,AV160,AV166)</f>
        <v>375</v>
      </c>
      <c r="AW167" s="174"/>
      <c r="AX167" s="175"/>
      <c r="AY167" s="176">
        <f>SUM(AY8,AY14,AY20,AY26,AY32,AY38,AY44,AY50,AY56,AY62,AY68,AY74,AY80,AY86,AY92,AY100,AY106,AY112,AY118,AY124,AY130,AY136,AY142,AY148,AY154,AY160,AY166)</f>
        <v>375</v>
      </c>
      <c r="AZ167" s="176">
        <f>SUM(AZ8,AZ14,AZ20,AZ26,AZ32,AZ38,AZ44,AZ50,AZ56,AZ62,AZ68,AZ74,AZ80,AZ86,AZ92,AZ100,AZ106,AZ112,AZ118,AZ124,AZ130,AZ136,AZ142,AZ148,AZ154,AZ160,AZ166)</f>
        <v>0</v>
      </c>
      <c r="BA167" s="177">
        <f>SUM(BA8,BA14,BA20,BA26,BA32,BA38,BA44,BA50,BA56,BA62,BA68,BA74,BA80,BA86,BA92,BA100,BA106,BA112,BA118,BA124,BA130,BA136,BA142,BA148,BA154,BA160,BA166)</f>
        <v>375</v>
      </c>
      <c r="BB167" s="174"/>
      <c r="BC167" s="175"/>
      <c r="BD167" s="176">
        <f>SUM(BD8,BD14,BD20,BD26,BD32,BD38,BD44,BD50,BD56,BD62,BD68,BD74,BD80,BD86,BD92,BD100,BD106,BD112,BD118,BD124,BD130,BD136,BD142,BD148,BD154,BD160,BD166)</f>
        <v>375</v>
      </c>
      <c r="BE167" s="176">
        <f>SUM(BE8,BE14,BE20,BE26,BE32,BE38,BE44,BE50,BE56,BE62,BE68,BE74,BE80,BE86,BE92,BE100,BE106,BE112,BE118,BE124,BE130,BE136,BE142,BE148,BE154,BE160,BE166)</f>
        <v>0</v>
      </c>
      <c r="BF167" s="177">
        <f>SUM(BF8,BF14,BF20,BF26,BF32,BF38,BF44,BF50,BF56,BF62,BF68,BF74,BF80,BF86,BF92,BF100,BF106,BF112,BF118,BF124,BF130,BF136,BF142,BF148,BF154,BF160,BF166)</f>
        <v>375</v>
      </c>
      <c r="BG167" s="174"/>
      <c r="BH167" s="175"/>
      <c r="BI167" s="176">
        <f t="shared" ref="BI167:BN167" si="1747">SUM(BI8,BI14,BI20,BI26,BI32,BI38,BI44,BI50,BI56,BI62,BI68,BI74,BI80,BI86,BI92,BI100,BI106,BI112,BI118,BI124,BI130,BI136,BI142,BI148,BI154,BI160,BI166)</f>
        <v>375</v>
      </c>
      <c r="BJ167" s="176">
        <f t="shared" si="1747"/>
        <v>0</v>
      </c>
      <c r="BK167" s="177">
        <f t="shared" si="1747"/>
        <v>375</v>
      </c>
      <c r="BL167" s="178">
        <f t="shared" si="1747"/>
        <v>8497</v>
      </c>
      <c r="BM167" s="176">
        <f t="shared" si="1747"/>
        <v>0</v>
      </c>
      <c r="BN167" s="177">
        <f t="shared" si="1747"/>
        <v>8497</v>
      </c>
    </row>
  </sheetData>
  <mergeCells count="13">
    <mergeCell ref="I5:M5"/>
    <mergeCell ref="N5:R5"/>
    <mergeCell ref="S5:W5"/>
    <mergeCell ref="BB5:BF5"/>
    <mergeCell ref="D5:H5"/>
    <mergeCell ref="BG5:BK5"/>
    <mergeCell ref="BL5:BN5"/>
    <mergeCell ref="X5:AB5"/>
    <mergeCell ref="AC5:AG5"/>
    <mergeCell ref="AH5:AL5"/>
    <mergeCell ref="AM5:AQ5"/>
    <mergeCell ref="AR5:AV5"/>
    <mergeCell ref="AW5:BA5"/>
  </mergeCells>
  <pageMargins left="0.25" right="0.25" top="0.75" bottom="0.75" header="0.3" footer="0.3"/>
  <pageSetup paperSize="9"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B1:H35"/>
  <sheetViews>
    <sheetView showGridLines="0" topLeftCell="A16" zoomScale="130" zoomScaleNormal="130" zoomScaleSheetLayoutView="90" workbookViewId="0">
      <selection activeCell="G12" sqref="G12"/>
    </sheetView>
  </sheetViews>
  <sheetFormatPr defaultColWidth="8.7109375" defaultRowHeight="16.5"/>
  <cols>
    <col min="1" max="1" width="1.140625" style="14" customWidth="1"/>
    <col min="2" max="2" width="14.85546875" style="14" customWidth="1"/>
    <col min="3" max="3" width="29.7109375" style="14" customWidth="1"/>
    <col min="4" max="4" width="10.85546875" style="14" customWidth="1"/>
    <col min="5" max="5" width="8.7109375" style="14" customWidth="1"/>
    <col min="6" max="6" width="11.85546875" style="14" customWidth="1"/>
    <col min="7" max="7" width="11.28515625" style="14" customWidth="1"/>
    <col min="8" max="8" width="10.42578125" style="14" customWidth="1"/>
    <col min="9" max="16384" width="8.7109375" style="14"/>
  </cols>
  <sheetData>
    <row r="1" spans="2:8" s="163" customFormat="1" ht="8.4499999999999993" customHeight="1"/>
    <row r="2" spans="2:8" s="163" customFormat="1" ht="18.75" thickBot="1">
      <c r="B2" s="234" t="str">
        <f>'Notă calcul buget'!B2</f>
        <v>Titlu Plan Afaceri: ........................</v>
      </c>
      <c r="C2" s="234"/>
      <c r="D2" s="235"/>
      <c r="E2" s="235"/>
    </row>
    <row r="3" spans="2:8" s="163" customFormat="1" ht="19.5" thickTop="1" thickBot="1">
      <c r="B3" s="234" t="str">
        <f>'Notă calcul buget'!B3</f>
        <v>CAEN: ............................</v>
      </c>
      <c r="C3" s="234"/>
      <c r="D3" s="235"/>
      <c r="E3" s="235"/>
    </row>
    <row r="4" spans="2:8" ht="18" thickTop="1" thickBot="1">
      <c r="E4"/>
      <c r="F4"/>
    </row>
    <row r="5" spans="2:8" ht="21" thickBot="1">
      <c r="B5" s="236" t="s">
        <v>148</v>
      </c>
      <c r="D5" s="511" t="s">
        <v>149</v>
      </c>
      <c r="E5" s="512"/>
      <c r="F5" s="513"/>
      <c r="G5" s="514">
        <v>146800</v>
      </c>
      <c r="H5" s="515"/>
    </row>
    <row r="6" spans="2:8" ht="7.15" customHeight="1"/>
    <row r="7" spans="2:8" ht="49.5">
      <c r="B7" s="78" t="s">
        <v>4</v>
      </c>
      <c r="C7" s="232" t="s">
        <v>150</v>
      </c>
      <c r="D7" s="233" t="s">
        <v>151</v>
      </c>
      <c r="E7" s="78" t="s">
        <v>83</v>
      </c>
      <c r="F7" s="79" t="s">
        <v>152</v>
      </c>
      <c r="G7" s="79" t="s">
        <v>153</v>
      </c>
      <c r="H7" s="79" t="s">
        <v>154</v>
      </c>
    </row>
    <row r="8" spans="2:8">
      <c r="B8" s="519" t="str">
        <f>'Notă calcul buget'!B7</f>
        <v>0. Taxe pentru înființarea de start-up-uri</v>
      </c>
      <c r="C8" s="519"/>
      <c r="D8" s="81">
        <f>'Notă calcul buget'!BL8</f>
        <v>0</v>
      </c>
      <c r="E8" s="81">
        <f>'Notă calcul buget'!BM8</f>
        <v>0</v>
      </c>
      <c r="F8" s="80">
        <f t="shared" ref="F8:F11" si="0">D8+E8</f>
        <v>0</v>
      </c>
      <c r="G8" s="82"/>
      <c r="H8" s="80">
        <f>F8-G8</f>
        <v>0</v>
      </c>
    </row>
    <row r="9" spans="2:8">
      <c r="B9" s="516" t="str">
        <f>'ListăCh.El.'!B6</f>
        <v>1. Cheltuieli cu salariile personalului nou angajat</v>
      </c>
      <c r="C9" s="499" t="str">
        <f>'Notă calcul buget'!B9</f>
        <v>1.1 Cheltuieli salariale</v>
      </c>
      <c r="D9" s="81">
        <f>'Notă calcul buget'!BL14</f>
        <v>2500</v>
      </c>
      <c r="E9" s="81">
        <f>'Notă calcul buget'!BM14</f>
        <v>0</v>
      </c>
      <c r="F9" s="80">
        <f t="shared" si="0"/>
        <v>2500</v>
      </c>
      <c r="G9" s="82">
        <v>2500</v>
      </c>
      <c r="H9" s="80">
        <f t="shared" ref="H9:H11" si="1">F9-G9</f>
        <v>0</v>
      </c>
    </row>
    <row r="10" spans="2:8" ht="49.5">
      <c r="B10" s="517"/>
      <c r="C10" s="499" t="str">
        <f>'Notă calcul buget'!B15</f>
        <v>1.2 Onorarii/venituri asimilate salariilor pentru experți proprii/cooptați</v>
      </c>
      <c r="D10" s="81">
        <f>'Notă calcul buget'!BL20</f>
        <v>0</v>
      </c>
      <c r="E10" s="81">
        <f>'Notă calcul buget'!BM20</f>
        <v>0</v>
      </c>
      <c r="F10" s="80">
        <f t="shared" si="0"/>
        <v>0</v>
      </c>
      <c r="G10" s="82"/>
      <c r="H10" s="80">
        <f t="shared" si="1"/>
        <v>0</v>
      </c>
    </row>
    <row r="11" spans="2:8" ht="49.5">
      <c r="B11" s="517"/>
      <c r="C11" s="499" t="str">
        <f>'Notă calcul buget'!B21</f>
        <v>1.3 Contribuții sociale aferente cheltuielilor salariale și cheltuielilor asimilate acestora</v>
      </c>
      <c r="D11" s="81">
        <f>'Notă calcul buget'!BL26</f>
        <v>1497</v>
      </c>
      <c r="E11" s="81">
        <f>'Notă calcul buget'!BM26</f>
        <v>0</v>
      </c>
      <c r="F11" s="80">
        <f t="shared" si="0"/>
        <v>1497</v>
      </c>
      <c r="G11" s="82"/>
      <c r="H11" s="80">
        <f t="shared" si="1"/>
        <v>1497</v>
      </c>
    </row>
    <row r="12" spans="2:8" ht="22.5" customHeight="1">
      <c r="B12" s="520" t="s">
        <v>155</v>
      </c>
      <c r="C12" s="521"/>
      <c r="D12" s="100">
        <f>D9+D10+D11</f>
        <v>3997</v>
      </c>
      <c r="E12" s="100">
        <f>E9+E10+E11</f>
        <v>0</v>
      </c>
      <c r="F12" s="100">
        <f>F9+F10+F11</f>
        <v>3997</v>
      </c>
      <c r="G12" s="100">
        <f>G9+G10+G11</f>
        <v>2500</v>
      </c>
      <c r="H12" s="100">
        <f>H9+H10+H11</f>
        <v>1497</v>
      </c>
    </row>
    <row r="13" spans="2:8">
      <c r="B13" s="519" t="str">
        <f>'ListăCh.El.'!B10</f>
        <v>2. Cheltuieli cu deplasarea personalului intreprinderilor nou-infiintate</v>
      </c>
      <c r="C13" s="419" t="str">
        <f>'ListăCh.El.'!B11</f>
        <v>2.1 Cheltuieli pentru cazare</v>
      </c>
      <c r="D13" s="81">
        <f>'Notă calcul buget'!BL32</f>
        <v>0</v>
      </c>
      <c r="E13" s="81">
        <f>'Notă calcul buget'!BM32</f>
        <v>0</v>
      </c>
      <c r="F13" s="80">
        <f t="shared" ref="F13:F14" si="2">D13+E13</f>
        <v>0</v>
      </c>
      <c r="G13" s="82"/>
      <c r="H13" s="80">
        <f t="shared" ref="H13:H14" si="3">F13-G13</f>
        <v>0</v>
      </c>
    </row>
    <row r="14" spans="2:8" ht="33">
      <c r="B14" s="519"/>
      <c r="C14" s="419" t="str">
        <f>'ListăCh.El.'!B12</f>
        <v>2.2 Cheltuieli cu diurna personalului propriu</v>
      </c>
      <c r="D14" s="81">
        <f>'Notă calcul buget'!BL38</f>
        <v>0</v>
      </c>
      <c r="E14" s="81">
        <f>'Notă calcul buget'!BM38</f>
        <v>0</v>
      </c>
      <c r="F14" s="80">
        <f t="shared" si="2"/>
        <v>0</v>
      </c>
      <c r="G14" s="82"/>
      <c r="H14" s="80">
        <f t="shared" si="3"/>
        <v>0</v>
      </c>
    </row>
    <row r="15" spans="2:8" ht="33">
      <c r="B15" s="519"/>
      <c r="C15" s="419" t="str">
        <f>'ListăCh.El.'!B13</f>
        <v>2.3 Cheltuieli pentru transportul persoanelor</v>
      </c>
      <c r="D15" s="81">
        <f>'Notă calcul buget'!BL44</f>
        <v>0</v>
      </c>
      <c r="E15" s="81">
        <f>'Notă calcul buget'!BM44</f>
        <v>0</v>
      </c>
      <c r="F15" s="80">
        <f t="shared" ref="F15:F16" si="4">D15+E15</f>
        <v>0</v>
      </c>
      <c r="G15" s="82"/>
      <c r="H15" s="80">
        <f t="shared" ref="H15:H16" si="5">F15-G15</f>
        <v>0</v>
      </c>
    </row>
    <row r="16" spans="2:8" ht="49.5">
      <c r="B16" s="519"/>
      <c r="C16" s="419" t="str">
        <f>'ListăCh.El.'!B14</f>
        <v>2.4 Taxe și asigurări de călătorie și asigurări medicale aferente deplasării</v>
      </c>
      <c r="D16" s="81">
        <f>'Notă calcul buget'!BL50</f>
        <v>0</v>
      </c>
      <c r="E16" s="81">
        <f>'Notă calcul buget'!BM50</f>
        <v>0</v>
      </c>
      <c r="F16" s="80">
        <f t="shared" si="4"/>
        <v>0</v>
      </c>
      <c r="G16" s="82"/>
      <c r="H16" s="80">
        <f t="shared" si="5"/>
        <v>0</v>
      </c>
    </row>
    <row r="17" spans="2:8">
      <c r="B17" s="520" t="s">
        <v>156</v>
      </c>
      <c r="C17" s="521"/>
      <c r="D17" s="100">
        <f>SUM(D13:D16)</f>
        <v>0</v>
      </c>
      <c r="E17" s="100">
        <f t="shared" ref="E17:H17" si="6">SUM(E13:E16)</f>
        <v>0</v>
      </c>
      <c r="F17" s="100">
        <f t="shared" si="6"/>
        <v>0</v>
      </c>
      <c r="G17" s="100">
        <f t="shared" si="6"/>
        <v>0</v>
      </c>
      <c r="H17" s="100">
        <f t="shared" si="6"/>
        <v>0</v>
      </c>
    </row>
    <row r="18" spans="2:8">
      <c r="B18" s="519" t="str">
        <f>'ListăCh.El.'!B15</f>
        <v>3. Cheltuieli aferente diverselor achiziții de servicii specializate, pentru care beneficiarul ajutorului de minimis nu are expertiza necesară</v>
      </c>
      <c r="C18" s="519"/>
      <c r="D18" s="81">
        <f>'Notă calcul buget'!BL56</f>
        <v>0</v>
      </c>
      <c r="E18" s="81">
        <f>'Notă calcul buget'!BM56</f>
        <v>0</v>
      </c>
      <c r="F18" s="80">
        <f t="shared" ref="F18" si="7">D18+E18</f>
        <v>0</v>
      </c>
      <c r="G18" s="82"/>
      <c r="H18" s="80">
        <f t="shared" ref="H18" si="8">F18-G18</f>
        <v>0</v>
      </c>
    </row>
    <row r="19" spans="2:8">
      <c r="B19" s="519" t="str">
        <f>'ListăCh.El.'!B16</f>
        <v>4. Cheltuieli cu achiziția de active fixe corporale (altele decât terenuri și imobile), obiecte de inventar, materii prime și materiale, inclusiv materiale consumabile, alte cheltuieli pentru investiţii necesare funcţionării întreprinderilor</v>
      </c>
      <c r="C19" s="519"/>
      <c r="D19" s="81">
        <f>'Notă calcul buget'!BL62+'Notă calcul buget'!BL68+'Notă calcul buget'!BL80+'Notă calcul buget'!BL74</f>
        <v>0</v>
      </c>
      <c r="E19" s="81">
        <f>'Notă calcul buget'!BM62+'Notă calcul buget'!BM68+'Notă calcul buget'!BM80+'Notă calcul buget'!BM74</f>
        <v>0</v>
      </c>
      <c r="F19" s="80">
        <f t="shared" ref="F19:F29" si="9">D19+E19</f>
        <v>0</v>
      </c>
      <c r="G19" s="82"/>
      <c r="H19" s="80">
        <f t="shared" ref="H19:H29" si="10">F19-G19</f>
        <v>0</v>
      </c>
    </row>
    <row r="20" spans="2:8">
      <c r="B20" s="519" t="str">
        <f>'ListăCh.El.'!B21</f>
        <v>5. Cheltuieli cu închirierea de sedii (inclusiv depozite), spații pentru desfășurarea diverselor activițăți ale întreprinderii, echipamente, vehicule, diverse bunuri</v>
      </c>
      <c r="C20" s="519"/>
      <c r="D20" s="81">
        <f>'Notă calcul buget'!BL86</f>
        <v>0</v>
      </c>
      <c r="E20" s="81">
        <f>'Notă calcul buget'!BM86</f>
        <v>0</v>
      </c>
      <c r="F20" s="80">
        <f t="shared" si="9"/>
        <v>0</v>
      </c>
      <c r="G20" s="82"/>
      <c r="H20" s="80">
        <f t="shared" si="10"/>
        <v>0</v>
      </c>
    </row>
    <row r="21" spans="2:8">
      <c r="B21" s="519" t="str">
        <f>'ListăCh.El.'!B22</f>
        <v>6. Cheltuieli de leasing fără achiziție (leasing operațional) aferente funcţionării întreprinderilor</v>
      </c>
      <c r="C21" s="519"/>
      <c r="D21" s="81">
        <f>'Notă calcul buget'!BL92</f>
        <v>0</v>
      </c>
      <c r="E21" s="81">
        <f>'Notă calcul buget'!BM92</f>
        <v>0</v>
      </c>
      <c r="F21" s="80">
        <f t="shared" si="9"/>
        <v>0</v>
      </c>
      <c r="G21" s="82"/>
      <c r="H21" s="80">
        <f t="shared" si="10"/>
        <v>0</v>
      </c>
    </row>
    <row r="22" spans="2:8">
      <c r="B22" s="519" t="str">
        <f>'ListăCh.El.'!B23</f>
        <v>7. Utilităţi aferente funcţionării întreprinderilor</v>
      </c>
      <c r="C22" s="519"/>
      <c r="D22" s="81">
        <f>'Notă calcul buget'!BL100</f>
        <v>0</v>
      </c>
      <c r="E22" s="81">
        <f>'Notă calcul buget'!BM100</f>
        <v>0</v>
      </c>
      <c r="F22" s="80">
        <f t="shared" si="9"/>
        <v>0</v>
      </c>
      <c r="G22" s="82"/>
      <c r="H22" s="80">
        <f t="shared" si="10"/>
        <v>0</v>
      </c>
    </row>
    <row r="23" spans="2:8">
      <c r="B23" s="519" t="str">
        <f>'ListăCh.El.'!B24</f>
        <v>8. Servicii de administrare a clădirilor aferente funcţionării întreprinderilor</v>
      </c>
      <c r="C23" s="519"/>
      <c r="D23" s="81">
        <f>'Notă calcul buget'!BL106</f>
        <v>0</v>
      </c>
      <c r="E23" s="81">
        <f>'Notă calcul buget'!BM106</f>
        <v>0</v>
      </c>
      <c r="F23" s="80">
        <f t="shared" si="9"/>
        <v>0</v>
      </c>
      <c r="G23" s="82"/>
      <c r="H23" s="80">
        <f t="shared" si="10"/>
        <v>0</v>
      </c>
    </row>
    <row r="24" spans="2:8">
      <c r="B24" s="519" t="str">
        <f>'ListăCh.El.'!B25</f>
        <v>9. Servicii de întreţinere şi reparare de echipamente şi mijloace de transport aferente funcţionării întreprinderilor</v>
      </c>
      <c r="C24" s="519"/>
      <c r="D24" s="81">
        <f>'Notă calcul buget'!BL112</f>
        <v>0</v>
      </c>
      <c r="E24" s="81">
        <f>'Notă calcul buget'!BM112</f>
        <v>0</v>
      </c>
      <c r="F24" s="80">
        <f t="shared" si="9"/>
        <v>0</v>
      </c>
      <c r="G24" s="82"/>
      <c r="H24" s="80">
        <f t="shared" si="10"/>
        <v>0</v>
      </c>
    </row>
    <row r="25" spans="2:8">
      <c r="B25" s="519" t="str">
        <f>'ListăCh.El.'!B26</f>
        <v>10. Arhivare de documente aferente funcționării întreprinderilor</v>
      </c>
      <c r="C25" s="519"/>
      <c r="D25" s="81">
        <f>'Notă calcul buget'!BL118</f>
        <v>0</v>
      </c>
      <c r="E25" s="81">
        <f>'Notă calcul buget'!BM118</f>
        <v>0</v>
      </c>
      <c r="F25" s="80">
        <f t="shared" si="9"/>
        <v>0</v>
      </c>
      <c r="G25" s="82"/>
      <c r="H25" s="80">
        <f t="shared" si="10"/>
        <v>0</v>
      </c>
    </row>
    <row r="26" spans="2:8">
      <c r="B26" s="524" t="str">
        <f>'ListăCh.El.'!B27</f>
        <v>11. Amortizare de active aferente funcţionării întreprinderilor</v>
      </c>
      <c r="C26" s="525"/>
      <c r="D26" s="81"/>
      <c r="E26" s="81"/>
      <c r="F26" s="80"/>
      <c r="G26" s="82"/>
      <c r="H26" s="80"/>
    </row>
    <row r="27" spans="2:8">
      <c r="B27" s="519" t="str">
        <f>'ListăCh.El.'!B28</f>
        <v>12. Cheltuieli financiare şi juridice (notariale) aferente funcţionării întreprinderilor</v>
      </c>
      <c r="C27" s="519"/>
      <c r="D27" s="81">
        <f>'Notă calcul buget'!BL130</f>
        <v>0</v>
      </c>
      <c r="E27" s="81">
        <f>'Notă calcul buget'!BM130</f>
        <v>0</v>
      </c>
      <c r="F27" s="80">
        <f t="shared" si="9"/>
        <v>0</v>
      </c>
      <c r="G27" s="82"/>
      <c r="H27" s="80">
        <f t="shared" si="10"/>
        <v>0</v>
      </c>
    </row>
    <row r="28" spans="2:8">
      <c r="B28" s="519" t="str">
        <f>'ListăCh.El.'!B29</f>
        <v>13. Conectare la reţele informatice aferente funcţionării întreprinderilor</v>
      </c>
      <c r="C28" s="519"/>
      <c r="D28" s="81">
        <f>'Notă calcul buget'!BL136</f>
        <v>0</v>
      </c>
      <c r="E28" s="81">
        <f>'Notă calcul buget'!BM136</f>
        <v>0</v>
      </c>
      <c r="F28" s="80">
        <f t="shared" si="9"/>
        <v>0</v>
      </c>
      <c r="G28" s="82"/>
      <c r="H28" s="80">
        <f t="shared" si="10"/>
        <v>0</v>
      </c>
    </row>
    <row r="29" spans="2:8">
      <c r="B29" s="519" t="str">
        <f>'ListăCh.El.'!B30</f>
        <v>14. Cheltuieli de informare şi publicitate aferente funcţionării întreprinderilor</v>
      </c>
      <c r="C29" s="519"/>
      <c r="D29" s="81">
        <f>'Notă calcul buget'!BL142</f>
        <v>0</v>
      </c>
      <c r="E29" s="81">
        <f>'Notă calcul buget'!BM142</f>
        <v>0</v>
      </c>
      <c r="F29" s="80">
        <f t="shared" si="9"/>
        <v>0</v>
      </c>
      <c r="G29" s="82"/>
      <c r="H29" s="80">
        <f t="shared" si="10"/>
        <v>0</v>
      </c>
    </row>
    <row r="30" spans="2:8">
      <c r="B30" s="516" t="str">
        <f>'ListăCh.El.'!B31</f>
        <v>15. Alte cheltuieli aferente funcţionării întreprinderilor</v>
      </c>
      <c r="C30" s="499" t="str">
        <f>'ListăCh.El.'!B32</f>
        <v>15.1 Prelucrare de date</v>
      </c>
      <c r="D30" s="81">
        <f>'Notă calcul buget'!BL148</f>
        <v>0</v>
      </c>
      <c r="E30" s="81">
        <f>'Notă calcul buget'!BM148</f>
        <v>0</v>
      </c>
      <c r="F30" s="80">
        <f t="shared" ref="F30" si="11">D30+E30</f>
        <v>0</v>
      </c>
      <c r="G30" s="82"/>
      <c r="H30" s="80">
        <f t="shared" ref="H30" si="12">F30-G30</f>
        <v>0</v>
      </c>
    </row>
    <row r="31" spans="2:8" ht="33">
      <c r="B31" s="517"/>
      <c r="C31" s="499" t="str">
        <f>'ListăCh.El.'!B33</f>
        <v>15.2 Întreţinere, actualizare şi dezvoltare de aplicaţii informatice</v>
      </c>
      <c r="D31" s="81">
        <f>'Notă calcul buget'!BL154</f>
        <v>0</v>
      </c>
      <c r="E31" s="81">
        <f>'Notă calcul buget'!BM154</f>
        <v>0</v>
      </c>
      <c r="F31" s="80">
        <f t="shared" ref="F31:F33" si="13">D31+E31</f>
        <v>0</v>
      </c>
      <c r="G31" s="82"/>
      <c r="H31" s="80">
        <f t="shared" ref="H31:H33" si="14">F31-G31</f>
        <v>0</v>
      </c>
    </row>
    <row r="32" spans="2:8" ht="66">
      <c r="B32" s="517"/>
      <c r="C32" s="499" t="str">
        <f>'ListăCh.El.'!B34</f>
        <v>15.3 Achiziţionare de publicaţii, cărţi, reviste de specialitate relevante pentru operaţiune, în format tipărit şi/sau electronic</v>
      </c>
      <c r="D32" s="81">
        <f>'Notă calcul buget'!BL160</f>
        <v>0</v>
      </c>
      <c r="E32" s="81">
        <f>'Notă calcul buget'!BM160</f>
        <v>0</v>
      </c>
      <c r="F32" s="80">
        <f t="shared" si="13"/>
        <v>0</v>
      </c>
      <c r="G32" s="82"/>
      <c r="H32" s="80">
        <f t="shared" si="14"/>
        <v>0</v>
      </c>
    </row>
    <row r="33" spans="2:8" ht="49.5">
      <c r="B33" s="518"/>
      <c r="C33" s="499" t="str">
        <f>'ListăCh.El.'!B35</f>
        <v>15.4 Concesiuni, brevete, licențe, mărci comerciale, drepturi și active similare</v>
      </c>
      <c r="D33" s="81">
        <f>'Notă calcul buget'!BL166</f>
        <v>0</v>
      </c>
      <c r="E33" s="81">
        <f>'Notă calcul buget'!BM166</f>
        <v>0</v>
      </c>
      <c r="F33" s="80">
        <f t="shared" si="13"/>
        <v>0</v>
      </c>
      <c r="G33" s="82"/>
      <c r="H33" s="80">
        <f t="shared" si="14"/>
        <v>0</v>
      </c>
    </row>
    <row r="34" spans="2:8">
      <c r="B34" s="520" t="s">
        <v>157</v>
      </c>
      <c r="C34" s="521"/>
      <c r="D34" s="100">
        <f>SUM(D30:D33)</f>
        <v>0</v>
      </c>
      <c r="E34" s="100">
        <f t="shared" ref="E34" si="15">SUM(E30:E33)</f>
        <v>0</v>
      </c>
      <c r="F34" s="100">
        <f t="shared" ref="F34" si="16">SUM(F30:F33)</f>
        <v>0</v>
      </c>
      <c r="G34" s="100">
        <f t="shared" ref="G34" si="17">SUM(G30:G33)</f>
        <v>0</v>
      </c>
      <c r="H34" s="100">
        <f t="shared" ref="H34" si="18">SUM(H30:H33)</f>
        <v>0</v>
      </c>
    </row>
    <row r="35" spans="2:8">
      <c r="B35" s="522" t="s">
        <v>158</v>
      </c>
      <c r="C35" s="523"/>
      <c r="D35" s="83">
        <f>SUM(D8,D12,D17,SUM(D18:D29),D34)</f>
        <v>3997</v>
      </c>
      <c r="E35" s="83">
        <f>SUM(E8,E12,E17,SUM(E18:E29),E34)</f>
        <v>0</v>
      </c>
      <c r="F35" s="83">
        <f>SUM(F8,F12,F17,SUM(F18:F29),F34)</f>
        <v>3997</v>
      </c>
      <c r="G35" s="83">
        <f>SUM(G8,G12,G17,SUM(G18:G29),G34)</f>
        <v>2500</v>
      </c>
      <c r="H35" s="83">
        <f>SUM(H8,H12,H17,SUM(H18:H29),H34)</f>
        <v>1497</v>
      </c>
    </row>
  </sheetData>
  <mergeCells count="22">
    <mergeCell ref="B35:C35"/>
    <mergeCell ref="B24:C24"/>
    <mergeCell ref="B25:C25"/>
    <mergeCell ref="B27:C27"/>
    <mergeCell ref="B28:C28"/>
    <mergeCell ref="B29:C29"/>
    <mergeCell ref="B34:C34"/>
    <mergeCell ref="B26:C26"/>
    <mergeCell ref="D5:F5"/>
    <mergeCell ref="G5:H5"/>
    <mergeCell ref="B9:B11"/>
    <mergeCell ref="B30:B33"/>
    <mergeCell ref="B23:C23"/>
    <mergeCell ref="B17:C17"/>
    <mergeCell ref="B8:C8"/>
    <mergeCell ref="B22:C22"/>
    <mergeCell ref="B21:C21"/>
    <mergeCell ref="B18:C18"/>
    <mergeCell ref="B13:B16"/>
    <mergeCell ref="B12:C12"/>
    <mergeCell ref="B19:C19"/>
    <mergeCell ref="B20:C20"/>
  </mergeCells>
  <pageMargins left="0.25" right="0.25"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2" operator="containsText" id="{20DD76A7-7FEB-44F1-B00C-2278D6F83D97}">
            <xm:f>NOT(ISERROR(SEARCH($G$5,G35)))</xm:f>
            <xm:f>$G$5</xm:f>
            <x14:dxf>
              <font>
                <color rgb="FF006100"/>
              </font>
              <fill>
                <patternFill>
                  <bgColor rgb="FFC6EFCE"/>
                </patternFill>
              </fill>
            </x14:dxf>
          </x14:cfRule>
          <xm:sqref>G35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AV48"/>
  <sheetViews>
    <sheetView showGridLines="0" zoomScale="80" zoomScaleNormal="80" zoomScaleSheetLayoutView="90" workbookViewId="0">
      <pane xSplit="4" ySplit="5" topLeftCell="F6" activePane="bottomRight" state="frozen"/>
      <selection pane="bottomRight" activeCell="F10" sqref="F10"/>
      <selection pane="bottomLeft" activeCell="A6" sqref="A6"/>
      <selection pane="topRight" activeCell="E1" sqref="E1"/>
    </sheetView>
  </sheetViews>
  <sheetFormatPr defaultColWidth="8.7109375" defaultRowHeight="16.5"/>
  <cols>
    <col min="1" max="1" width="1.7109375" style="14" customWidth="1"/>
    <col min="2" max="2" width="16.42578125" style="14" customWidth="1"/>
    <col min="3" max="3" width="19.28515625" style="410" bestFit="1" customWidth="1"/>
    <col min="4" max="4" width="8.7109375" style="15"/>
    <col min="5" max="5" width="6.7109375" style="388" customWidth="1"/>
    <col min="6" max="6" width="9.7109375" style="396" customWidth="1"/>
    <col min="7" max="7" width="10.85546875" style="381" customWidth="1"/>
    <col min="8" max="8" width="6.7109375" style="394" customWidth="1"/>
    <col min="9" max="9" width="9.7109375" style="402" customWidth="1"/>
    <col min="10" max="10" width="10.85546875" style="14" customWidth="1"/>
    <col min="11" max="11" width="6.7109375" style="394" customWidth="1"/>
    <col min="12" max="12" width="9.7109375" style="402" customWidth="1"/>
    <col min="13" max="13" width="10.85546875" style="14" customWidth="1"/>
    <col min="14" max="14" width="6.7109375" style="394" customWidth="1"/>
    <col min="15" max="15" width="9.7109375" style="402" customWidth="1"/>
    <col min="16" max="16" width="10.85546875" style="14" customWidth="1"/>
    <col min="17" max="17" width="6.7109375" style="394" customWidth="1"/>
    <col min="18" max="18" width="9.7109375" style="402" customWidth="1"/>
    <col min="19" max="19" width="10.85546875" style="14" customWidth="1"/>
    <col min="20" max="20" width="6.7109375" style="394" customWidth="1"/>
    <col min="21" max="21" width="9.7109375" style="402" customWidth="1"/>
    <col min="22" max="22" width="10.85546875" style="14" customWidth="1"/>
    <col min="23" max="23" width="6.7109375" style="394" customWidth="1"/>
    <col min="24" max="24" width="9.7109375" style="402" customWidth="1"/>
    <col min="25" max="25" width="10.85546875" style="14" customWidth="1"/>
    <col min="26" max="26" width="6.7109375" style="394" customWidth="1"/>
    <col min="27" max="27" width="9.7109375" style="402" customWidth="1"/>
    <col min="28" max="28" width="10.85546875" style="14" customWidth="1"/>
    <col min="29" max="29" width="6.7109375" style="394" customWidth="1"/>
    <col min="30" max="30" width="9.7109375" style="402" customWidth="1"/>
    <col min="31" max="31" width="10.85546875" style="14" customWidth="1"/>
    <col min="32" max="32" width="6.7109375" style="394" customWidth="1"/>
    <col min="33" max="33" width="9.7109375" style="402" customWidth="1"/>
    <col min="34" max="34" width="10.85546875" style="14" customWidth="1"/>
    <col min="35" max="35" width="6.7109375" style="394" customWidth="1"/>
    <col min="36" max="36" width="9.7109375" style="402" customWidth="1"/>
    <col min="37" max="37" width="10.85546875" style="14" customWidth="1"/>
    <col min="38" max="38" width="6.7109375" style="394" customWidth="1"/>
    <col min="39" max="39" width="9.7109375" style="402" customWidth="1"/>
    <col min="40" max="40" width="10.85546875" style="14" customWidth="1"/>
    <col min="41" max="41" width="13.140625" style="14" bestFit="1" customWidth="1"/>
    <col min="42" max="42" width="18.140625" bestFit="1" customWidth="1"/>
    <col min="44" max="44" width="11.42578125" customWidth="1"/>
    <col min="45" max="45" width="13.140625" bestFit="1" customWidth="1"/>
    <col min="46" max="16384" width="8.7109375" style="14"/>
  </cols>
  <sheetData>
    <row r="1" spans="2:48" ht="8.4499999999999993" customHeight="1"/>
    <row r="2" spans="2:48" s="1" customFormat="1" ht="19.5" thickBot="1">
      <c r="B2" s="165" t="str">
        <f>'Notă calcul buget'!B2</f>
        <v>Titlu Plan Afaceri: ........................</v>
      </c>
      <c r="C2" s="411"/>
      <c r="D2" s="376"/>
      <c r="E2" s="387"/>
      <c r="F2" s="395"/>
      <c r="G2" s="380"/>
      <c r="H2" s="5"/>
      <c r="I2" s="21"/>
      <c r="K2" s="5"/>
      <c r="L2" s="21"/>
      <c r="N2" s="5"/>
      <c r="O2" s="21"/>
      <c r="Q2" s="5"/>
      <c r="R2" s="21"/>
      <c r="T2" s="5"/>
      <c r="U2" s="21"/>
      <c r="W2" s="5"/>
      <c r="X2" s="21"/>
      <c r="Z2" s="5"/>
      <c r="AA2" s="21"/>
      <c r="AC2" s="5"/>
      <c r="AD2" s="21"/>
      <c r="AF2" s="5"/>
      <c r="AG2" s="21"/>
      <c r="AI2" s="5"/>
      <c r="AJ2" s="21"/>
      <c r="AL2" s="5"/>
      <c r="AM2" s="21"/>
      <c r="AP2"/>
      <c r="AQ2"/>
      <c r="AR2"/>
      <c r="AS2"/>
    </row>
    <row r="3" spans="2:48" s="1" customFormat="1" ht="20.25" thickTop="1" thickBot="1">
      <c r="B3" s="165" t="str">
        <f>'Notă calcul buget'!B3</f>
        <v>CAEN: ............................</v>
      </c>
      <c r="C3" s="411"/>
      <c r="D3" s="376"/>
      <c r="E3" s="387"/>
      <c r="F3" s="395"/>
      <c r="G3" s="380"/>
      <c r="H3" s="5"/>
      <c r="I3" s="21"/>
      <c r="K3" s="5"/>
      <c r="L3" s="21"/>
      <c r="N3" s="5"/>
      <c r="O3" s="21"/>
      <c r="Q3" s="5"/>
      <c r="R3" s="21"/>
      <c r="T3" s="5"/>
      <c r="U3" s="21"/>
      <c r="W3" s="5"/>
      <c r="X3" s="21"/>
      <c r="Z3" s="5"/>
      <c r="AA3" s="21"/>
      <c r="AC3" s="5"/>
      <c r="AD3" s="21"/>
      <c r="AF3" s="5"/>
      <c r="AG3" s="21"/>
      <c r="AI3" s="5"/>
      <c r="AJ3" s="21"/>
      <c r="AL3" s="5"/>
      <c r="AM3" s="21"/>
      <c r="AP3"/>
      <c r="AQ3"/>
      <c r="AR3"/>
      <c r="AS3"/>
    </row>
    <row r="4" spans="2:48" ht="17.25" thickTop="1"/>
    <row r="5" spans="2:48" ht="21" thickBot="1">
      <c r="C5" s="236"/>
      <c r="D5" s="236"/>
    </row>
    <row r="6" spans="2:48" s="167" customFormat="1" ht="21.75" thickBot="1">
      <c r="B6" s="236" t="s">
        <v>159</v>
      </c>
      <c r="E6" s="534" t="s">
        <v>160</v>
      </c>
      <c r="F6" s="535"/>
      <c r="G6" s="535"/>
      <c r="H6" s="535"/>
      <c r="I6" s="535"/>
      <c r="J6" s="535"/>
      <c r="K6" s="535"/>
      <c r="L6" s="535"/>
      <c r="M6" s="535"/>
      <c r="N6" s="535"/>
      <c r="O6" s="535"/>
      <c r="P6" s="535"/>
      <c r="Q6" s="535"/>
      <c r="R6" s="535"/>
      <c r="S6" s="535"/>
      <c r="T6" s="535"/>
      <c r="U6" s="535"/>
      <c r="V6" s="535"/>
      <c r="W6" s="535"/>
      <c r="X6" s="535"/>
      <c r="Y6" s="535"/>
      <c r="Z6" s="535"/>
      <c r="AA6" s="535"/>
      <c r="AB6" s="535"/>
      <c r="AC6" s="535"/>
      <c r="AD6" s="535"/>
      <c r="AE6" s="535"/>
      <c r="AF6" s="535"/>
      <c r="AG6" s="535"/>
      <c r="AH6" s="535"/>
      <c r="AI6" s="535"/>
      <c r="AJ6" s="535"/>
      <c r="AK6" s="535"/>
      <c r="AL6" s="535"/>
      <c r="AM6" s="535"/>
      <c r="AN6" s="535"/>
      <c r="AO6" s="536"/>
      <c r="AP6"/>
      <c r="AQ6"/>
      <c r="AR6"/>
      <c r="AS6"/>
      <c r="AT6" s="265"/>
      <c r="AU6" s="265"/>
      <c r="AV6" s="265"/>
    </row>
    <row r="7" spans="2:48" s="371" customFormat="1" ht="17.25" thickBot="1">
      <c r="B7" s="369"/>
      <c r="C7" s="412"/>
      <c r="D7" s="369"/>
      <c r="E7" s="531" t="s">
        <v>66</v>
      </c>
      <c r="F7" s="532"/>
      <c r="G7" s="533"/>
      <c r="H7" s="532" t="s">
        <v>67</v>
      </c>
      <c r="I7" s="532"/>
      <c r="J7" s="533"/>
      <c r="K7" s="531" t="s">
        <v>68</v>
      </c>
      <c r="L7" s="532"/>
      <c r="M7" s="533"/>
      <c r="N7" s="531" t="s">
        <v>69</v>
      </c>
      <c r="O7" s="532"/>
      <c r="P7" s="533"/>
      <c r="Q7" s="531" t="s">
        <v>70</v>
      </c>
      <c r="R7" s="532"/>
      <c r="S7" s="533"/>
      <c r="T7" s="531" t="s">
        <v>71</v>
      </c>
      <c r="U7" s="532"/>
      <c r="V7" s="533"/>
      <c r="W7" s="531" t="s">
        <v>72</v>
      </c>
      <c r="X7" s="532"/>
      <c r="Y7" s="533"/>
      <c r="Z7" s="531" t="s">
        <v>73</v>
      </c>
      <c r="AA7" s="532"/>
      <c r="AB7" s="533"/>
      <c r="AC7" s="531" t="s">
        <v>74</v>
      </c>
      <c r="AD7" s="532"/>
      <c r="AE7" s="533"/>
      <c r="AF7" s="531" t="s">
        <v>75</v>
      </c>
      <c r="AG7" s="532"/>
      <c r="AH7" s="533"/>
      <c r="AI7" s="531" t="s">
        <v>76</v>
      </c>
      <c r="AJ7" s="532"/>
      <c r="AK7" s="533"/>
      <c r="AL7" s="531" t="s">
        <v>77</v>
      </c>
      <c r="AM7" s="532"/>
      <c r="AN7" s="533"/>
      <c r="AO7" s="500" t="s">
        <v>78</v>
      </c>
      <c r="AP7"/>
      <c r="AQ7"/>
      <c r="AR7"/>
      <c r="AS7"/>
      <c r="AT7" s="370"/>
      <c r="AU7" s="370"/>
      <c r="AV7" s="370"/>
    </row>
    <row r="8" spans="2:48" s="15" customFormat="1" ht="66.75" thickBot="1">
      <c r="B8" s="373" t="s">
        <v>161</v>
      </c>
      <c r="C8" s="413" t="s">
        <v>162</v>
      </c>
      <c r="D8" s="374" t="s">
        <v>79</v>
      </c>
      <c r="E8" s="389" t="s">
        <v>163</v>
      </c>
      <c r="F8" s="397" t="s">
        <v>164</v>
      </c>
      <c r="G8" s="375" t="s">
        <v>165</v>
      </c>
      <c r="H8" s="389" t="s">
        <v>163</v>
      </c>
      <c r="I8" s="397" t="s">
        <v>164</v>
      </c>
      <c r="J8" s="375" t="s">
        <v>165</v>
      </c>
      <c r="K8" s="389" t="s">
        <v>163</v>
      </c>
      <c r="L8" s="397" t="s">
        <v>164</v>
      </c>
      <c r="M8" s="375" t="s">
        <v>165</v>
      </c>
      <c r="N8" s="389" t="s">
        <v>163</v>
      </c>
      <c r="O8" s="397" t="s">
        <v>164</v>
      </c>
      <c r="P8" s="375" t="s">
        <v>165</v>
      </c>
      <c r="Q8" s="389" t="s">
        <v>163</v>
      </c>
      <c r="R8" s="397" t="s">
        <v>164</v>
      </c>
      <c r="S8" s="375" t="s">
        <v>165</v>
      </c>
      <c r="T8" s="389" t="s">
        <v>163</v>
      </c>
      <c r="U8" s="397" t="s">
        <v>164</v>
      </c>
      <c r="V8" s="375" t="s">
        <v>165</v>
      </c>
      <c r="W8" s="389" t="s">
        <v>163</v>
      </c>
      <c r="X8" s="397" t="s">
        <v>164</v>
      </c>
      <c r="Y8" s="375" t="s">
        <v>165</v>
      </c>
      <c r="Z8" s="389" t="s">
        <v>163</v>
      </c>
      <c r="AA8" s="397" t="s">
        <v>164</v>
      </c>
      <c r="AB8" s="375" t="s">
        <v>165</v>
      </c>
      <c r="AC8" s="389" t="s">
        <v>163</v>
      </c>
      <c r="AD8" s="397" t="s">
        <v>164</v>
      </c>
      <c r="AE8" s="375" t="s">
        <v>165</v>
      </c>
      <c r="AF8" s="389" t="s">
        <v>163</v>
      </c>
      <c r="AG8" s="397" t="s">
        <v>164</v>
      </c>
      <c r="AH8" s="375" t="s">
        <v>165</v>
      </c>
      <c r="AI8" s="389" t="s">
        <v>163</v>
      </c>
      <c r="AJ8" s="397" t="s">
        <v>164</v>
      </c>
      <c r="AK8" s="375" t="s">
        <v>165</v>
      </c>
      <c r="AL8" s="389" t="s">
        <v>163</v>
      </c>
      <c r="AM8" s="397" t="s">
        <v>164</v>
      </c>
      <c r="AN8" s="375" t="s">
        <v>165</v>
      </c>
      <c r="AO8" s="375" t="s">
        <v>166</v>
      </c>
      <c r="AP8" s="386"/>
      <c r="AQ8" s="386"/>
      <c r="AR8" s="386"/>
      <c r="AS8" s="386"/>
    </row>
    <row r="9" spans="2:48">
      <c r="B9" s="526" t="s">
        <v>167</v>
      </c>
      <c r="C9" s="414" t="s">
        <v>168</v>
      </c>
      <c r="D9" s="377"/>
      <c r="E9" s="390"/>
      <c r="F9" s="398"/>
      <c r="G9" s="382">
        <f t="shared" ref="G9:G18" si="0">ROUND(E9*F9,2)</f>
        <v>0</v>
      </c>
      <c r="H9" s="390"/>
      <c r="I9" s="398"/>
      <c r="J9" s="382">
        <f t="shared" ref="J9:J18" si="1">ROUND(H9*I9,2)</f>
        <v>0</v>
      </c>
      <c r="K9" s="390"/>
      <c r="L9" s="398"/>
      <c r="M9" s="382">
        <f t="shared" ref="M9:M18" si="2">ROUND(K9*L9,2)</f>
        <v>0</v>
      </c>
      <c r="N9" s="390"/>
      <c r="O9" s="398"/>
      <c r="P9" s="382">
        <f t="shared" ref="P9:P18" si="3">ROUND(N9*O9,2)</f>
        <v>0</v>
      </c>
      <c r="Q9" s="390"/>
      <c r="R9" s="398"/>
      <c r="S9" s="382">
        <f t="shared" ref="S9:S18" si="4">ROUND(Q9*R9,2)</f>
        <v>0</v>
      </c>
      <c r="T9" s="390"/>
      <c r="U9" s="398"/>
      <c r="V9" s="382">
        <f t="shared" ref="V9:V18" si="5">ROUND(T9*U9,2)</f>
        <v>0</v>
      </c>
      <c r="W9" s="390"/>
      <c r="X9" s="398"/>
      <c r="Y9" s="382">
        <f t="shared" ref="Y9:Y18" si="6">ROUND(W9*X9,2)</f>
        <v>0</v>
      </c>
      <c r="Z9" s="390"/>
      <c r="AA9" s="398"/>
      <c r="AB9" s="382">
        <f t="shared" ref="AB9:AB18" si="7">ROUND(Z9*AA9,2)</f>
        <v>0</v>
      </c>
      <c r="AC9" s="390"/>
      <c r="AD9" s="398"/>
      <c r="AE9" s="382">
        <f t="shared" ref="AE9:AE18" si="8">ROUND(AC9*AD9,2)</f>
        <v>0</v>
      </c>
      <c r="AF9" s="390"/>
      <c r="AG9" s="398"/>
      <c r="AH9" s="382">
        <f t="shared" ref="AH9:AH18" si="9">ROUND(AF9*AG9,2)</f>
        <v>0</v>
      </c>
      <c r="AI9" s="390"/>
      <c r="AJ9" s="398"/>
      <c r="AK9" s="382">
        <f t="shared" ref="AK9:AK18" si="10">ROUND(AI9*AJ9,2)</f>
        <v>0</v>
      </c>
      <c r="AL9" s="390"/>
      <c r="AM9" s="398"/>
      <c r="AN9" s="382">
        <f t="shared" ref="AN9:AN18" si="11">ROUND(AL9*AM9,2)</f>
        <v>0</v>
      </c>
      <c r="AO9" s="372">
        <f>ROUND(G9+J9+M9+P9+S9+V9+Y9+AB9+AE9+AH9+AK9+AN9,0)</f>
        <v>0</v>
      </c>
    </row>
    <row r="10" spans="2:48">
      <c r="B10" s="527"/>
      <c r="C10" s="403" t="s">
        <v>169</v>
      </c>
      <c r="D10" s="378"/>
      <c r="E10" s="391"/>
      <c r="F10" s="399"/>
      <c r="G10" s="384">
        <f t="shared" si="0"/>
        <v>0</v>
      </c>
      <c r="H10" s="391"/>
      <c r="I10" s="399"/>
      <c r="J10" s="384">
        <f t="shared" si="1"/>
        <v>0</v>
      </c>
      <c r="K10" s="391"/>
      <c r="L10" s="399"/>
      <c r="M10" s="384">
        <f t="shared" si="2"/>
        <v>0</v>
      </c>
      <c r="N10" s="391"/>
      <c r="O10" s="399"/>
      <c r="P10" s="384">
        <f t="shared" si="3"/>
        <v>0</v>
      </c>
      <c r="Q10" s="391"/>
      <c r="R10" s="399"/>
      <c r="S10" s="384">
        <f t="shared" si="4"/>
        <v>0</v>
      </c>
      <c r="T10" s="391"/>
      <c r="U10" s="399"/>
      <c r="V10" s="384">
        <f t="shared" si="5"/>
        <v>0</v>
      </c>
      <c r="W10" s="391"/>
      <c r="X10" s="399"/>
      <c r="Y10" s="384">
        <f t="shared" si="6"/>
        <v>0</v>
      </c>
      <c r="Z10" s="391"/>
      <c r="AA10" s="399"/>
      <c r="AB10" s="384">
        <f t="shared" si="7"/>
        <v>0</v>
      </c>
      <c r="AC10" s="391"/>
      <c r="AD10" s="399"/>
      <c r="AE10" s="384">
        <f t="shared" si="8"/>
        <v>0</v>
      </c>
      <c r="AF10" s="391"/>
      <c r="AG10" s="399"/>
      <c r="AH10" s="384">
        <f t="shared" si="9"/>
        <v>0</v>
      </c>
      <c r="AI10" s="391"/>
      <c r="AJ10" s="399"/>
      <c r="AK10" s="384">
        <f t="shared" si="10"/>
        <v>0</v>
      </c>
      <c r="AL10" s="391"/>
      <c r="AM10" s="399"/>
      <c r="AN10" s="384">
        <f t="shared" si="11"/>
        <v>0</v>
      </c>
      <c r="AO10" s="116">
        <f t="shared" ref="AO10:AO24" si="12">ROUND(G10+J10+M10+P10+S10+V10+Y10+AB10+AE10+AH10+AK10+AN10,0)</f>
        <v>0</v>
      </c>
    </row>
    <row r="11" spans="2:48">
      <c r="B11" s="527"/>
      <c r="C11" s="403" t="s">
        <v>170</v>
      </c>
      <c r="D11" s="378"/>
      <c r="E11" s="391"/>
      <c r="F11" s="399"/>
      <c r="G11" s="384">
        <f t="shared" si="0"/>
        <v>0</v>
      </c>
      <c r="H11" s="391"/>
      <c r="I11" s="399"/>
      <c r="J11" s="384">
        <f t="shared" si="1"/>
        <v>0</v>
      </c>
      <c r="K11" s="391"/>
      <c r="L11" s="399"/>
      <c r="M11" s="384">
        <f t="shared" si="2"/>
        <v>0</v>
      </c>
      <c r="N11" s="391"/>
      <c r="O11" s="399"/>
      <c r="P11" s="384">
        <f t="shared" si="3"/>
        <v>0</v>
      </c>
      <c r="Q11" s="391"/>
      <c r="R11" s="399"/>
      <c r="S11" s="384">
        <f t="shared" si="4"/>
        <v>0</v>
      </c>
      <c r="T11" s="391"/>
      <c r="U11" s="399"/>
      <c r="V11" s="384">
        <f t="shared" si="5"/>
        <v>0</v>
      </c>
      <c r="W11" s="391"/>
      <c r="X11" s="399"/>
      <c r="Y11" s="384">
        <f t="shared" si="6"/>
        <v>0</v>
      </c>
      <c r="Z11" s="391"/>
      <c r="AA11" s="399"/>
      <c r="AB11" s="384">
        <f t="shared" si="7"/>
        <v>0</v>
      </c>
      <c r="AC11" s="391"/>
      <c r="AD11" s="399"/>
      <c r="AE11" s="384">
        <f t="shared" si="8"/>
        <v>0</v>
      </c>
      <c r="AF11" s="391"/>
      <c r="AG11" s="399"/>
      <c r="AH11" s="384">
        <f t="shared" si="9"/>
        <v>0</v>
      </c>
      <c r="AI11" s="391"/>
      <c r="AJ11" s="399"/>
      <c r="AK11" s="384">
        <f t="shared" si="10"/>
        <v>0</v>
      </c>
      <c r="AL11" s="391"/>
      <c r="AM11" s="399"/>
      <c r="AN11" s="384">
        <f t="shared" si="11"/>
        <v>0</v>
      </c>
      <c r="AO11" s="116">
        <f t="shared" si="12"/>
        <v>0</v>
      </c>
    </row>
    <row r="12" spans="2:48">
      <c r="B12" s="527"/>
      <c r="C12" s="403" t="s">
        <v>170</v>
      </c>
      <c r="D12" s="378"/>
      <c r="E12" s="391"/>
      <c r="F12" s="399"/>
      <c r="G12" s="384">
        <f t="shared" ref="G12:G17" si="13">ROUND(E12*F12,2)</f>
        <v>0</v>
      </c>
      <c r="H12" s="391"/>
      <c r="I12" s="399"/>
      <c r="J12" s="384">
        <f t="shared" ref="J12:J17" si="14">ROUND(H12*I12,2)</f>
        <v>0</v>
      </c>
      <c r="K12" s="391"/>
      <c r="L12" s="399"/>
      <c r="M12" s="384">
        <f t="shared" ref="M12:M17" si="15">ROUND(K12*L12,2)</f>
        <v>0</v>
      </c>
      <c r="N12" s="391"/>
      <c r="O12" s="399"/>
      <c r="P12" s="384">
        <f t="shared" ref="P12:P17" si="16">ROUND(N12*O12,2)</f>
        <v>0</v>
      </c>
      <c r="Q12" s="391"/>
      <c r="R12" s="399"/>
      <c r="S12" s="384">
        <f t="shared" ref="S12:S17" si="17">ROUND(Q12*R12,2)</f>
        <v>0</v>
      </c>
      <c r="T12" s="391"/>
      <c r="U12" s="399"/>
      <c r="V12" s="384">
        <f t="shared" ref="V12:V17" si="18">ROUND(T12*U12,2)</f>
        <v>0</v>
      </c>
      <c r="W12" s="391"/>
      <c r="X12" s="399"/>
      <c r="Y12" s="384">
        <f t="shared" ref="Y12:Y17" si="19">ROUND(W12*X12,2)</f>
        <v>0</v>
      </c>
      <c r="Z12" s="391"/>
      <c r="AA12" s="399"/>
      <c r="AB12" s="384">
        <f t="shared" ref="AB12:AB17" si="20">ROUND(Z12*AA12,2)</f>
        <v>0</v>
      </c>
      <c r="AC12" s="391"/>
      <c r="AD12" s="399"/>
      <c r="AE12" s="384">
        <f t="shared" ref="AE12:AE17" si="21">ROUND(AC12*AD12,2)</f>
        <v>0</v>
      </c>
      <c r="AF12" s="391"/>
      <c r="AG12" s="399"/>
      <c r="AH12" s="384">
        <f t="shared" ref="AH12:AH17" si="22">ROUND(AF12*AG12,2)</f>
        <v>0</v>
      </c>
      <c r="AI12" s="391"/>
      <c r="AJ12" s="399"/>
      <c r="AK12" s="384">
        <f t="shared" ref="AK12:AK17" si="23">ROUND(AI12*AJ12,2)</f>
        <v>0</v>
      </c>
      <c r="AL12" s="391"/>
      <c r="AM12" s="399"/>
      <c r="AN12" s="384">
        <f t="shared" ref="AN12:AN17" si="24">ROUND(AL12*AM12,2)</f>
        <v>0</v>
      </c>
      <c r="AO12" s="116">
        <f t="shared" si="12"/>
        <v>0</v>
      </c>
    </row>
    <row r="13" spans="2:48">
      <c r="B13" s="527"/>
      <c r="C13" s="403" t="s">
        <v>170</v>
      </c>
      <c r="D13" s="378"/>
      <c r="E13" s="391"/>
      <c r="F13" s="399"/>
      <c r="G13" s="384">
        <f t="shared" si="13"/>
        <v>0</v>
      </c>
      <c r="H13" s="391"/>
      <c r="I13" s="399"/>
      <c r="J13" s="384">
        <f t="shared" si="14"/>
        <v>0</v>
      </c>
      <c r="K13" s="391"/>
      <c r="L13" s="399"/>
      <c r="M13" s="384">
        <f t="shared" si="15"/>
        <v>0</v>
      </c>
      <c r="N13" s="391"/>
      <c r="O13" s="399"/>
      <c r="P13" s="384">
        <f t="shared" si="16"/>
        <v>0</v>
      </c>
      <c r="Q13" s="391"/>
      <c r="R13" s="399"/>
      <c r="S13" s="384">
        <f t="shared" si="17"/>
        <v>0</v>
      </c>
      <c r="T13" s="391"/>
      <c r="U13" s="399"/>
      <c r="V13" s="384">
        <f t="shared" si="18"/>
        <v>0</v>
      </c>
      <c r="W13" s="391"/>
      <c r="X13" s="399"/>
      <c r="Y13" s="384">
        <f t="shared" si="19"/>
        <v>0</v>
      </c>
      <c r="Z13" s="391"/>
      <c r="AA13" s="399"/>
      <c r="AB13" s="384">
        <f t="shared" si="20"/>
        <v>0</v>
      </c>
      <c r="AC13" s="391"/>
      <c r="AD13" s="399"/>
      <c r="AE13" s="384">
        <f t="shared" si="21"/>
        <v>0</v>
      </c>
      <c r="AF13" s="391"/>
      <c r="AG13" s="399"/>
      <c r="AH13" s="384">
        <f t="shared" si="22"/>
        <v>0</v>
      </c>
      <c r="AI13" s="391"/>
      <c r="AJ13" s="399"/>
      <c r="AK13" s="384">
        <f t="shared" si="23"/>
        <v>0</v>
      </c>
      <c r="AL13" s="391"/>
      <c r="AM13" s="399"/>
      <c r="AN13" s="384">
        <f t="shared" si="24"/>
        <v>0</v>
      </c>
      <c r="AO13" s="116">
        <f t="shared" si="12"/>
        <v>0</v>
      </c>
    </row>
    <row r="14" spans="2:48">
      <c r="B14" s="527"/>
      <c r="C14" s="403" t="s">
        <v>170</v>
      </c>
      <c r="D14" s="378"/>
      <c r="E14" s="391"/>
      <c r="F14" s="399"/>
      <c r="G14" s="384">
        <f t="shared" si="13"/>
        <v>0</v>
      </c>
      <c r="H14" s="391"/>
      <c r="I14" s="399"/>
      <c r="J14" s="384">
        <f t="shared" si="14"/>
        <v>0</v>
      </c>
      <c r="K14" s="391"/>
      <c r="L14" s="399"/>
      <c r="M14" s="384">
        <f t="shared" si="15"/>
        <v>0</v>
      </c>
      <c r="N14" s="391"/>
      <c r="O14" s="399"/>
      <c r="P14" s="384">
        <f t="shared" si="16"/>
        <v>0</v>
      </c>
      <c r="Q14" s="391"/>
      <c r="R14" s="399"/>
      <c r="S14" s="384">
        <f t="shared" si="17"/>
        <v>0</v>
      </c>
      <c r="T14" s="391"/>
      <c r="U14" s="399"/>
      <c r="V14" s="384">
        <f t="shared" si="18"/>
        <v>0</v>
      </c>
      <c r="W14" s="391"/>
      <c r="X14" s="399"/>
      <c r="Y14" s="384">
        <f t="shared" si="19"/>
        <v>0</v>
      </c>
      <c r="Z14" s="391"/>
      <c r="AA14" s="399"/>
      <c r="AB14" s="384">
        <f t="shared" si="20"/>
        <v>0</v>
      </c>
      <c r="AC14" s="391"/>
      <c r="AD14" s="399"/>
      <c r="AE14" s="384">
        <f t="shared" si="21"/>
        <v>0</v>
      </c>
      <c r="AF14" s="391"/>
      <c r="AG14" s="399"/>
      <c r="AH14" s="384">
        <f t="shared" si="22"/>
        <v>0</v>
      </c>
      <c r="AI14" s="391"/>
      <c r="AJ14" s="399"/>
      <c r="AK14" s="384">
        <f t="shared" si="23"/>
        <v>0</v>
      </c>
      <c r="AL14" s="391"/>
      <c r="AM14" s="399"/>
      <c r="AN14" s="384">
        <f t="shared" si="24"/>
        <v>0</v>
      </c>
      <c r="AO14" s="116">
        <f t="shared" si="12"/>
        <v>0</v>
      </c>
    </row>
    <row r="15" spans="2:48">
      <c r="B15" s="527"/>
      <c r="C15" s="403" t="s">
        <v>170</v>
      </c>
      <c r="D15" s="378"/>
      <c r="E15" s="391"/>
      <c r="F15" s="399"/>
      <c r="G15" s="384">
        <f t="shared" si="13"/>
        <v>0</v>
      </c>
      <c r="H15" s="391"/>
      <c r="I15" s="399"/>
      <c r="J15" s="384">
        <f t="shared" si="14"/>
        <v>0</v>
      </c>
      <c r="K15" s="391"/>
      <c r="L15" s="399"/>
      <c r="M15" s="384">
        <f t="shared" si="15"/>
        <v>0</v>
      </c>
      <c r="N15" s="391"/>
      <c r="O15" s="399"/>
      <c r="P15" s="384">
        <f t="shared" si="16"/>
        <v>0</v>
      </c>
      <c r="Q15" s="391"/>
      <c r="R15" s="399"/>
      <c r="S15" s="384">
        <f t="shared" si="17"/>
        <v>0</v>
      </c>
      <c r="T15" s="391"/>
      <c r="U15" s="399"/>
      <c r="V15" s="384">
        <f t="shared" si="18"/>
        <v>0</v>
      </c>
      <c r="W15" s="391"/>
      <c r="X15" s="399"/>
      <c r="Y15" s="384">
        <f t="shared" si="19"/>
        <v>0</v>
      </c>
      <c r="Z15" s="391"/>
      <c r="AA15" s="399"/>
      <c r="AB15" s="384">
        <f t="shared" si="20"/>
        <v>0</v>
      </c>
      <c r="AC15" s="391"/>
      <c r="AD15" s="399"/>
      <c r="AE15" s="384">
        <f t="shared" si="21"/>
        <v>0</v>
      </c>
      <c r="AF15" s="391"/>
      <c r="AG15" s="399"/>
      <c r="AH15" s="384">
        <f t="shared" si="22"/>
        <v>0</v>
      </c>
      <c r="AI15" s="391"/>
      <c r="AJ15" s="399"/>
      <c r="AK15" s="384">
        <f t="shared" si="23"/>
        <v>0</v>
      </c>
      <c r="AL15" s="391"/>
      <c r="AM15" s="399"/>
      <c r="AN15" s="384">
        <f t="shared" si="24"/>
        <v>0</v>
      </c>
      <c r="AO15" s="116">
        <f t="shared" si="12"/>
        <v>0</v>
      </c>
    </row>
    <row r="16" spans="2:48">
      <c r="B16" s="527"/>
      <c r="C16" s="403" t="s">
        <v>170</v>
      </c>
      <c r="D16" s="378"/>
      <c r="E16" s="391"/>
      <c r="F16" s="399"/>
      <c r="G16" s="384">
        <f t="shared" si="13"/>
        <v>0</v>
      </c>
      <c r="H16" s="391"/>
      <c r="I16" s="399"/>
      <c r="J16" s="384">
        <f t="shared" si="14"/>
        <v>0</v>
      </c>
      <c r="K16" s="391"/>
      <c r="L16" s="399"/>
      <c r="M16" s="384">
        <f t="shared" si="15"/>
        <v>0</v>
      </c>
      <c r="N16" s="391"/>
      <c r="O16" s="399"/>
      <c r="P16" s="384">
        <f t="shared" si="16"/>
        <v>0</v>
      </c>
      <c r="Q16" s="391"/>
      <c r="R16" s="399"/>
      <c r="S16" s="384">
        <f t="shared" si="17"/>
        <v>0</v>
      </c>
      <c r="T16" s="391"/>
      <c r="U16" s="399"/>
      <c r="V16" s="384">
        <f t="shared" si="18"/>
        <v>0</v>
      </c>
      <c r="W16" s="391"/>
      <c r="X16" s="399"/>
      <c r="Y16" s="384">
        <f t="shared" si="19"/>
        <v>0</v>
      </c>
      <c r="Z16" s="391"/>
      <c r="AA16" s="399"/>
      <c r="AB16" s="384">
        <f t="shared" si="20"/>
        <v>0</v>
      </c>
      <c r="AC16" s="391"/>
      <c r="AD16" s="399"/>
      <c r="AE16" s="384">
        <f t="shared" si="21"/>
        <v>0</v>
      </c>
      <c r="AF16" s="391"/>
      <c r="AG16" s="399"/>
      <c r="AH16" s="384">
        <f t="shared" si="22"/>
        <v>0</v>
      </c>
      <c r="AI16" s="391"/>
      <c r="AJ16" s="399"/>
      <c r="AK16" s="384">
        <f t="shared" si="23"/>
        <v>0</v>
      </c>
      <c r="AL16" s="391"/>
      <c r="AM16" s="399"/>
      <c r="AN16" s="384">
        <f t="shared" si="24"/>
        <v>0</v>
      </c>
      <c r="AO16" s="116">
        <f t="shared" si="12"/>
        <v>0</v>
      </c>
    </row>
    <row r="17" spans="1:48">
      <c r="B17" s="527"/>
      <c r="C17" s="403" t="s">
        <v>170</v>
      </c>
      <c r="D17" s="378"/>
      <c r="E17" s="391"/>
      <c r="F17" s="399"/>
      <c r="G17" s="384">
        <f t="shared" si="13"/>
        <v>0</v>
      </c>
      <c r="H17" s="391"/>
      <c r="I17" s="399"/>
      <c r="J17" s="384">
        <f t="shared" si="14"/>
        <v>0</v>
      </c>
      <c r="K17" s="391"/>
      <c r="L17" s="399"/>
      <c r="M17" s="384">
        <f t="shared" si="15"/>
        <v>0</v>
      </c>
      <c r="N17" s="391"/>
      <c r="O17" s="399"/>
      <c r="P17" s="384">
        <f t="shared" si="16"/>
        <v>0</v>
      </c>
      <c r="Q17" s="391"/>
      <c r="R17" s="399"/>
      <c r="S17" s="384">
        <f t="shared" si="17"/>
        <v>0</v>
      </c>
      <c r="T17" s="391"/>
      <c r="U17" s="399"/>
      <c r="V17" s="384">
        <f t="shared" si="18"/>
        <v>0</v>
      </c>
      <c r="W17" s="391"/>
      <c r="X17" s="399"/>
      <c r="Y17" s="384">
        <f t="shared" si="19"/>
        <v>0</v>
      </c>
      <c r="Z17" s="391"/>
      <c r="AA17" s="399"/>
      <c r="AB17" s="384">
        <f t="shared" si="20"/>
        <v>0</v>
      </c>
      <c r="AC17" s="391"/>
      <c r="AD17" s="399"/>
      <c r="AE17" s="384">
        <f t="shared" si="21"/>
        <v>0</v>
      </c>
      <c r="AF17" s="391"/>
      <c r="AG17" s="399"/>
      <c r="AH17" s="384">
        <f t="shared" si="22"/>
        <v>0</v>
      </c>
      <c r="AI17" s="391"/>
      <c r="AJ17" s="399"/>
      <c r="AK17" s="384">
        <f t="shared" si="23"/>
        <v>0</v>
      </c>
      <c r="AL17" s="391"/>
      <c r="AM17" s="399"/>
      <c r="AN17" s="384">
        <f t="shared" si="24"/>
        <v>0</v>
      </c>
      <c r="AO17" s="116">
        <f t="shared" si="12"/>
        <v>0</v>
      </c>
    </row>
    <row r="18" spans="1:48">
      <c r="B18" s="527"/>
      <c r="C18" s="403" t="s">
        <v>170</v>
      </c>
      <c r="D18" s="378"/>
      <c r="E18" s="391"/>
      <c r="F18" s="399"/>
      <c r="G18" s="384">
        <f t="shared" si="0"/>
        <v>0</v>
      </c>
      <c r="H18" s="391"/>
      <c r="I18" s="399"/>
      <c r="J18" s="384">
        <f t="shared" si="1"/>
        <v>0</v>
      </c>
      <c r="K18" s="391"/>
      <c r="L18" s="399"/>
      <c r="M18" s="384">
        <f t="shared" si="2"/>
        <v>0</v>
      </c>
      <c r="N18" s="391"/>
      <c r="O18" s="399"/>
      <c r="P18" s="384">
        <f t="shared" si="3"/>
        <v>0</v>
      </c>
      <c r="Q18" s="391"/>
      <c r="R18" s="399"/>
      <c r="S18" s="384">
        <f t="shared" si="4"/>
        <v>0</v>
      </c>
      <c r="T18" s="391"/>
      <c r="U18" s="399"/>
      <c r="V18" s="384">
        <f t="shared" si="5"/>
        <v>0</v>
      </c>
      <c r="W18" s="391"/>
      <c r="X18" s="399"/>
      <c r="Y18" s="384">
        <f t="shared" si="6"/>
        <v>0</v>
      </c>
      <c r="Z18" s="391"/>
      <c r="AA18" s="399"/>
      <c r="AB18" s="384">
        <f t="shared" si="7"/>
        <v>0</v>
      </c>
      <c r="AC18" s="391"/>
      <c r="AD18" s="399"/>
      <c r="AE18" s="384">
        <f t="shared" si="8"/>
        <v>0</v>
      </c>
      <c r="AF18" s="391"/>
      <c r="AG18" s="399"/>
      <c r="AH18" s="384">
        <f t="shared" si="9"/>
        <v>0</v>
      </c>
      <c r="AI18" s="391"/>
      <c r="AJ18" s="399"/>
      <c r="AK18" s="384">
        <f t="shared" si="10"/>
        <v>0</v>
      </c>
      <c r="AL18" s="391"/>
      <c r="AM18" s="399"/>
      <c r="AN18" s="384">
        <f t="shared" si="11"/>
        <v>0</v>
      </c>
      <c r="AO18" s="116">
        <f t="shared" si="12"/>
        <v>0</v>
      </c>
    </row>
    <row r="19" spans="1:48">
      <c r="B19" s="119" t="s">
        <v>171</v>
      </c>
      <c r="C19" s="415"/>
      <c r="D19" s="379"/>
      <c r="E19" s="392"/>
      <c r="F19" s="400"/>
      <c r="G19" s="383">
        <f>ROUND(SUM(G9:G18),0)</f>
        <v>0</v>
      </c>
      <c r="H19" s="392"/>
      <c r="I19" s="400"/>
      <c r="J19" s="383">
        <f>ROUND(SUM(J9:J18),0)</f>
        <v>0</v>
      </c>
      <c r="K19" s="392"/>
      <c r="L19" s="400"/>
      <c r="M19" s="383">
        <f>ROUND(SUM(M9:M18),0)</f>
        <v>0</v>
      </c>
      <c r="N19" s="392"/>
      <c r="O19" s="400"/>
      <c r="P19" s="383">
        <f>ROUND(SUM(P9:P18),0)</f>
        <v>0</v>
      </c>
      <c r="Q19" s="392"/>
      <c r="R19" s="400"/>
      <c r="S19" s="383">
        <f>ROUND(SUM(S9:S18),0)</f>
        <v>0</v>
      </c>
      <c r="T19" s="392"/>
      <c r="U19" s="400"/>
      <c r="V19" s="383">
        <f>ROUND(SUM(V9:V18),0)</f>
        <v>0</v>
      </c>
      <c r="W19" s="392"/>
      <c r="X19" s="400"/>
      <c r="Y19" s="383">
        <f>ROUND(SUM(Y9:Y18),0)</f>
        <v>0</v>
      </c>
      <c r="Z19" s="392"/>
      <c r="AA19" s="400"/>
      <c r="AB19" s="383">
        <f>ROUND(SUM(AB9:AB18),0)</f>
        <v>0</v>
      </c>
      <c r="AC19" s="392"/>
      <c r="AD19" s="400"/>
      <c r="AE19" s="383">
        <f>ROUND(SUM(AE9:AE18),0)</f>
        <v>0</v>
      </c>
      <c r="AF19" s="392"/>
      <c r="AG19" s="400"/>
      <c r="AH19" s="383">
        <f>ROUND(SUM(AH9:AH18),0)</f>
        <v>0</v>
      </c>
      <c r="AI19" s="392"/>
      <c r="AJ19" s="400"/>
      <c r="AK19" s="383">
        <f>ROUND(SUM(AK9:AK18),0)</f>
        <v>0</v>
      </c>
      <c r="AL19" s="392"/>
      <c r="AM19" s="400"/>
      <c r="AN19" s="383">
        <f>ROUND(SUM(AN9:AN18),0)</f>
        <v>0</v>
      </c>
      <c r="AO19" s="117">
        <f>ROUND(SUM(AO9:AO18),0)</f>
        <v>0</v>
      </c>
    </row>
    <row r="20" spans="1:48">
      <c r="B20" s="527" t="s">
        <v>172</v>
      </c>
      <c r="C20" s="403" t="s">
        <v>173</v>
      </c>
      <c r="D20" s="378"/>
      <c r="E20" s="391"/>
      <c r="F20" s="399"/>
      <c r="G20" s="384">
        <f t="shared" ref="G20:G24" si="25">ROUND(E20*F20,2)</f>
        <v>0</v>
      </c>
      <c r="H20" s="391"/>
      <c r="I20" s="399"/>
      <c r="J20" s="384">
        <f t="shared" ref="J20:J24" si="26">ROUND(H20*I20,2)</f>
        <v>0</v>
      </c>
      <c r="K20" s="391"/>
      <c r="L20" s="399"/>
      <c r="M20" s="384">
        <f t="shared" ref="M20:M24" si="27">ROUND(K20*L20,2)</f>
        <v>0</v>
      </c>
      <c r="N20" s="391"/>
      <c r="O20" s="399"/>
      <c r="P20" s="384">
        <f t="shared" ref="P20:P24" si="28">ROUND(N20*O20,2)</f>
        <v>0</v>
      </c>
      <c r="Q20" s="391"/>
      <c r="R20" s="399"/>
      <c r="S20" s="384">
        <f t="shared" ref="S20:S24" si="29">ROUND(Q20*R20,2)</f>
        <v>0</v>
      </c>
      <c r="T20" s="391"/>
      <c r="U20" s="399"/>
      <c r="V20" s="384">
        <f t="shared" ref="V20:V24" si="30">ROUND(T20*U20,2)</f>
        <v>0</v>
      </c>
      <c r="W20" s="391"/>
      <c r="X20" s="399"/>
      <c r="Y20" s="384">
        <f t="shared" ref="Y20:Y24" si="31">ROUND(W20*X20,2)</f>
        <v>0</v>
      </c>
      <c r="Z20" s="391"/>
      <c r="AA20" s="399"/>
      <c r="AB20" s="384">
        <f t="shared" ref="AB20:AB24" si="32">ROUND(Z20*AA20,2)</f>
        <v>0</v>
      </c>
      <c r="AC20" s="391"/>
      <c r="AD20" s="399"/>
      <c r="AE20" s="384">
        <f t="shared" ref="AE20:AE24" si="33">ROUND(AC20*AD20,2)</f>
        <v>0</v>
      </c>
      <c r="AF20" s="391"/>
      <c r="AG20" s="399"/>
      <c r="AH20" s="384">
        <f t="shared" ref="AH20:AH24" si="34">ROUND(AF20*AG20,2)</f>
        <v>0</v>
      </c>
      <c r="AI20" s="391"/>
      <c r="AJ20" s="399"/>
      <c r="AK20" s="384">
        <f t="shared" ref="AK20:AK24" si="35">ROUND(AI20*AJ20,2)</f>
        <v>0</v>
      </c>
      <c r="AL20" s="391"/>
      <c r="AM20" s="399"/>
      <c r="AN20" s="384">
        <f t="shared" ref="AN20:AN24" si="36">ROUND(AL20*AM20,2)</f>
        <v>0</v>
      </c>
      <c r="AO20" s="116">
        <f t="shared" si="12"/>
        <v>0</v>
      </c>
    </row>
    <row r="21" spans="1:48">
      <c r="B21" s="527"/>
      <c r="C21" s="403" t="s">
        <v>174</v>
      </c>
      <c r="D21" s="378"/>
      <c r="E21" s="391"/>
      <c r="F21" s="399"/>
      <c r="G21" s="384">
        <f t="shared" si="25"/>
        <v>0</v>
      </c>
      <c r="H21" s="391"/>
      <c r="I21" s="399"/>
      <c r="J21" s="384">
        <f t="shared" si="26"/>
        <v>0</v>
      </c>
      <c r="K21" s="391"/>
      <c r="L21" s="399"/>
      <c r="M21" s="384">
        <f t="shared" si="27"/>
        <v>0</v>
      </c>
      <c r="N21" s="391"/>
      <c r="O21" s="399"/>
      <c r="P21" s="384">
        <f t="shared" si="28"/>
        <v>0</v>
      </c>
      <c r="Q21" s="391"/>
      <c r="R21" s="399"/>
      <c r="S21" s="384">
        <f t="shared" si="29"/>
        <v>0</v>
      </c>
      <c r="T21" s="391"/>
      <c r="U21" s="399"/>
      <c r="V21" s="384">
        <f t="shared" si="30"/>
        <v>0</v>
      </c>
      <c r="W21" s="391"/>
      <c r="X21" s="399"/>
      <c r="Y21" s="384">
        <f t="shared" si="31"/>
        <v>0</v>
      </c>
      <c r="Z21" s="391"/>
      <c r="AA21" s="399"/>
      <c r="AB21" s="384">
        <f t="shared" si="32"/>
        <v>0</v>
      </c>
      <c r="AC21" s="391"/>
      <c r="AD21" s="399"/>
      <c r="AE21" s="384">
        <f t="shared" si="33"/>
        <v>0</v>
      </c>
      <c r="AF21" s="391"/>
      <c r="AG21" s="399"/>
      <c r="AH21" s="384">
        <f t="shared" si="34"/>
        <v>0</v>
      </c>
      <c r="AI21" s="391"/>
      <c r="AJ21" s="399"/>
      <c r="AK21" s="384">
        <f t="shared" si="35"/>
        <v>0</v>
      </c>
      <c r="AL21" s="391"/>
      <c r="AM21" s="399"/>
      <c r="AN21" s="384">
        <f t="shared" si="36"/>
        <v>0</v>
      </c>
      <c r="AO21" s="116">
        <f t="shared" si="12"/>
        <v>0</v>
      </c>
    </row>
    <row r="22" spans="1:48">
      <c r="B22" s="527"/>
      <c r="C22" s="403" t="s">
        <v>170</v>
      </c>
      <c r="D22" s="378"/>
      <c r="E22" s="391"/>
      <c r="F22" s="399"/>
      <c r="G22" s="384">
        <f t="shared" ref="G22" si="37">ROUND(E22*F22,2)</f>
        <v>0</v>
      </c>
      <c r="H22" s="391"/>
      <c r="I22" s="399"/>
      <c r="J22" s="384">
        <f t="shared" ref="J22" si="38">ROUND(H22*I22,2)</f>
        <v>0</v>
      </c>
      <c r="K22" s="391"/>
      <c r="L22" s="399"/>
      <c r="M22" s="384">
        <f t="shared" ref="M22" si="39">ROUND(K22*L22,2)</f>
        <v>0</v>
      </c>
      <c r="N22" s="391"/>
      <c r="O22" s="399"/>
      <c r="P22" s="384">
        <f t="shared" ref="P22" si="40">ROUND(N22*O22,2)</f>
        <v>0</v>
      </c>
      <c r="Q22" s="391"/>
      <c r="R22" s="399"/>
      <c r="S22" s="384">
        <f t="shared" ref="S22" si="41">ROUND(Q22*R22,2)</f>
        <v>0</v>
      </c>
      <c r="T22" s="391"/>
      <c r="U22" s="399"/>
      <c r="V22" s="384">
        <f t="shared" ref="V22" si="42">ROUND(T22*U22,2)</f>
        <v>0</v>
      </c>
      <c r="W22" s="391"/>
      <c r="X22" s="399"/>
      <c r="Y22" s="384">
        <f t="shared" ref="Y22" si="43">ROUND(W22*X22,2)</f>
        <v>0</v>
      </c>
      <c r="Z22" s="391"/>
      <c r="AA22" s="399"/>
      <c r="AB22" s="384">
        <f t="shared" ref="AB22" si="44">ROUND(Z22*AA22,2)</f>
        <v>0</v>
      </c>
      <c r="AC22" s="391"/>
      <c r="AD22" s="399"/>
      <c r="AE22" s="384">
        <f t="shared" ref="AE22" si="45">ROUND(AC22*AD22,2)</f>
        <v>0</v>
      </c>
      <c r="AF22" s="391"/>
      <c r="AG22" s="399"/>
      <c r="AH22" s="384">
        <f t="shared" ref="AH22" si="46">ROUND(AF22*AG22,2)</f>
        <v>0</v>
      </c>
      <c r="AI22" s="391"/>
      <c r="AJ22" s="399"/>
      <c r="AK22" s="384">
        <f t="shared" ref="AK22" si="47">ROUND(AI22*AJ22,2)</f>
        <v>0</v>
      </c>
      <c r="AL22" s="391"/>
      <c r="AM22" s="399"/>
      <c r="AN22" s="384">
        <f t="shared" ref="AN22" si="48">ROUND(AL22*AM22,2)</f>
        <v>0</v>
      </c>
      <c r="AO22" s="116">
        <f t="shared" si="12"/>
        <v>0</v>
      </c>
    </row>
    <row r="23" spans="1:48">
      <c r="B23" s="527"/>
      <c r="C23" s="403" t="s">
        <v>170</v>
      </c>
      <c r="D23" s="378"/>
      <c r="E23" s="391"/>
      <c r="F23" s="399"/>
      <c r="G23" s="384">
        <f t="shared" si="25"/>
        <v>0</v>
      </c>
      <c r="H23" s="391"/>
      <c r="I23" s="399"/>
      <c r="J23" s="384">
        <f t="shared" si="26"/>
        <v>0</v>
      </c>
      <c r="K23" s="391"/>
      <c r="L23" s="399"/>
      <c r="M23" s="384">
        <f t="shared" si="27"/>
        <v>0</v>
      </c>
      <c r="N23" s="391"/>
      <c r="O23" s="399"/>
      <c r="P23" s="384">
        <f t="shared" si="28"/>
        <v>0</v>
      </c>
      <c r="Q23" s="391"/>
      <c r="R23" s="399"/>
      <c r="S23" s="384">
        <f t="shared" si="29"/>
        <v>0</v>
      </c>
      <c r="T23" s="391"/>
      <c r="U23" s="399"/>
      <c r="V23" s="384">
        <f t="shared" si="30"/>
        <v>0</v>
      </c>
      <c r="W23" s="391"/>
      <c r="X23" s="399"/>
      <c r="Y23" s="384">
        <f t="shared" si="31"/>
        <v>0</v>
      </c>
      <c r="Z23" s="391"/>
      <c r="AA23" s="399"/>
      <c r="AB23" s="384">
        <f t="shared" si="32"/>
        <v>0</v>
      </c>
      <c r="AC23" s="391"/>
      <c r="AD23" s="399"/>
      <c r="AE23" s="384">
        <f t="shared" si="33"/>
        <v>0</v>
      </c>
      <c r="AF23" s="391"/>
      <c r="AG23" s="399"/>
      <c r="AH23" s="384">
        <f t="shared" si="34"/>
        <v>0</v>
      </c>
      <c r="AI23" s="391"/>
      <c r="AJ23" s="399"/>
      <c r="AK23" s="384">
        <f t="shared" si="35"/>
        <v>0</v>
      </c>
      <c r="AL23" s="391"/>
      <c r="AM23" s="399"/>
      <c r="AN23" s="384">
        <f t="shared" si="36"/>
        <v>0</v>
      </c>
      <c r="AO23" s="116">
        <f t="shared" si="12"/>
        <v>0</v>
      </c>
    </row>
    <row r="24" spans="1:48">
      <c r="B24" s="527"/>
      <c r="C24" s="403" t="s">
        <v>170</v>
      </c>
      <c r="D24" s="378"/>
      <c r="E24" s="391"/>
      <c r="F24" s="399"/>
      <c r="G24" s="384">
        <f t="shared" si="25"/>
        <v>0</v>
      </c>
      <c r="H24" s="391"/>
      <c r="I24" s="399"/>
      <c r="J24" s="384">
        <f t="shared" si="26"/>
        <v>0</v>
      </c>
      <c r="K24" s="391"/>
      <c r="L24" s="399"/>
      <c r="M24" s="384">
        <f t="shared" si="27"/>
        <v>0</v>
      </c>
      <c r="N24" s="391"/>
      <c r="O24" s="399"/>
      <c r="P24" s="384">
        <f t="shared" si="28"/>
        <v>0</v>
      </c>
      <c r="Q24" s="391"/>
      <c r="R24" s="399"/>
      <c r="S24" s="384">
        <f t="shared" si="29"/>
        <v>0</v>
      </c>
      <c r="T24" s="391"/>
      <c r="U24" s="399"/>
      <c r="V24" s="384">
        <f t="shared" si="30"/>
        <v>0</v>
      </c>
      <c r="W24" s="391"/>
      <c r="X24" s="399"/>
      <c r="Y24" s="384">
        <f t="shared" si="31"/>
        <v>0</v>
      </c>
      <c r="Z24" s="391"/>
      <c r="AA24" s="399"/>
      <c r="AB24" s="384">
        <f t="shared" si="32"/>
        <v>0</v>
      </c>
      <c r="AC24" s="391"/>
      <c r="AD24" s="399"/>
      <c r="AE24" s="384">
        <f t="shared" si="33"/>
        <v>0</v>
      </c>
      <c r="AF24" s="391"/>
      <c r="AG24" s="399"/>
      <c r="AH24" s="384">
        <f t="shared" si="34"/>
        <v>0</v>
      </c>
      <c r="AI24" s="391"/>
      <c r="AJ24" s="399"/>
      <c r="AK24" s="384">
        <f t="shared" si="35"/>
        <v>0</v>
      </c>
      <c r="AL24" s="391"/>
      <c r="AM24" s="399"/>
      <c r="AN24" s="384">
        <f t="shared" si="36"/>
        <v>0</v>
      </c>
      <c r="AO24" s="116">
        <f t="shared" si="12"/>
        <v>0</v>
      </c>
    </row>
    <row r="25" spans="1:48" ht="17.25" thickBot="1">
      <c r="B25" s="120" t="s">
        <v>175</v>
      </c>
      <c r="C25" s="416"/>
      <c r="D25" s="368"/>
      <c r="E25" s="393"/>
      <c r="F25" s="401"/>
      <c r="G25" s="385">
        <f>ROUND(SUM(G20:G24),0)</f>
        <v>0</v>
      </c>
      <c r="H25" s="393"/>
      <c r="I25" s="401"/>
      <c r="J25" s="385">
        <f>ROUND(SUM(J20:J24),0)</f>
        <v>0</v>
      </c>
      <c r="K25" s="393"/>
      <c r="L25" s="401"/>
      <c r="M25" s="385">
        <f>ROUND(SUM(M20:M24),0)</f>
        <v>0</v>
      </c>
      <c r="N25" s="393"/>
      <c r="O25" s="401"/>
      <c r="P25" s="385">
        <f>ROUND(SUM(P20:P24),0)</f>
        <v>0</v>
      </c>
      <c r="Q25" s="393"/>
      <c r="R25" s="401"/>
      <c r="S25" s="385">
        <f>ROUND(SUM(S20:S24),0)</f>
        <v>0</v>
      </c>
      <c r="T25" s="393"/>
      <c r="U25" s="401"/>
      <c r="V25" s="385">
        <f>ROUND(SUM(V20:V24),0)</f>
        <v>0</v>
      </c>
      <c r="W25" s="393"/>
      <c r="X25" s="401"/>
      <c r="Y25" s="385">
        <f>ROUND(SUM(Y20:Y24),0)</f>
        <v>0</v>
      </c>
      <c r="Z25" s="393"/>
      <c r="AA25" s="401"/>
      <c r="AB25" s="385">
        <f>ROUND(SUM(AB20:AB24),0)</f>
        <v>0</v>
      </c>
      <c r="AC25" s="393"/>
      <c r="AD25" s="401"/>
      <c r="AE25" s="385">
        <f>ROUND(SUM(AE20:AE24),0)</f>
        <v>0</v>
      </c>
      <c r="AF25" s="393"/>
      <c r="AG25" s="401"/>
      <c r="AH25" s="385">
        <f>ROUND(SUM(AH20:AH24),0)</f>
        <v>0</v>
      </c>
      <c r="AI25" s="393"/>
      <c r="AJ25" s="401"/>
      <c r="AK25" s="385">
        <f>ROUND(SUM(AK20:AK24),0)</f>
        <v>0</v>
      </c>
      <c r="AL25" s="393"/>
      <c r="AM25" s="401"/>
      <c r="AN25" s="385">
        <f>ROUND(SUM(AN20:AN24),0)</f>
        <v>0</v>
      </c>
      <c r="AO25" s="118">
        <f>ROUND(SUM(AO20:AO24),0)</f>
        <v>0</v>
      </c>
    </row>
    <row r="26" spans="1:48" ht="15" customHeight="1" thickBot="1">
      <c r="B26" s="528" t="s">
        <v>147</v>
      </c>
      <c r="C26" s="529"/>
      <c r="D26" s="530"/>
      <c r="E26" s="404"/>
      <c r="F26" s="405"/>
      <c r="G26" s="406">
        <f>G19+G25</f>
        <v>0</v>
      </c>
      <c r="H26" s="404"/>
      <c r="I26" s="405"/>
      <c r="J26" s="406">
        <f>J19+J25</f>
        <v>0</v>
      </c>
      <c r="K26" s="404"/>
      <c r="L26" s="405"/>
      <c r="M26" s="406">
        <f>M19+M25</f>
        <v>0</v>
      </c>
      <c r="N26" s="404"/>
      <c r="O26" s="405"/>
      <c r="P26" s="406">
        <f>P19+P25</f>
        <v>0</v>
      </c>
      <c r="Q26" s="404"/>
      <c r="R26" s="405"/>
      <c r="S26" s="406">
        <f>S19+S25</f>
        <v>0</v>
      </c>
      <c r="T26" s="404"/>
      <c r="U26" s="405"/>
      <c r="V26" s="406">
        <f>V19+V25</f>
        <v>0</v>
      </c>
      <c r="W26" s="404"/>
      <c r="X26" s="405"/>
      <c r="Y26" s="406">
        <f>Y19+Y25</f>
        <v>0</v>
      </c>
      <c r="Z26" s="404"/>
      <c r="AA26" s="405"/>
      <c r="AB26" s="406">
        <f>AB19+AB25</f>
        <v>0</v>
      </c>
      <c r="AC26" s="404"/>
      <c r="AD26" s="405"/>
      <c r="AE26" s="406">
        <f>AE19+AE25</f>
        <v>0</v>
      </c>
      <c r="AF26" s="404"/>
      <c r="AG26" s="405"/>
      <c r="AH26" s="406">
        <f>AH19+AH25</f>
        <v>0</v>
      </c>
      <c r="AI26" s="404"/>
      <c r="AJ26" s="405"/>
      <c r="AK26" s="406">
        <f>AK19+AK25</f>
        <v>0</v>
      </c>
      <c r="AL26" s="404"/>
      <c r="AM26" s="405"/>
      <c r="AN26" s="406">
        <f>AN19+AN25</f>
        <v>0</v>
      </c>
      <c r="AO26" s="407"/>
    </row>
    <row r="27" spans="1:48" ht="17.25" thickBot="1"/>
    <row r="28" spans="1:48" s="167" customFormat="1" ht="21.75" thickBot="1">
      <c r="B28"/>
      <c r="C28"/>
      <c r="D28"/>
      <c r="E28" s="534" t="s">
        <v>176</v>
      </c>
      <c r="F28" s="535"/>
      <c r="G28" s="535"/>
      <c r="H28" s="535"/>
      <c r="I28" s="535"/>
      <c r="J28" s="535"/>
      <c r="K28" s="535"/>
      <c r="L28" s="535"/>
      <c r="M28" s="535"/>
      <c r="N28" s="535"/>
      <c r="O28" s="535"/>
      <c r="P28" s="535"/>
      <c r="Q28" s="535"/>
      <c r="R28" s="535"/>
      <c r="S28" s="535"/>
      <c r="T28" s="535"/>
      <c r="U28" s="535"/>
      <c r="V28" s="535"/>
      <c r="W28" s="535"/>
      <c r="X28" s="535"/>
      <c r="Y28" s="535"/>
      <c r="Z28" s="535"/>
      <c r="AA28" s="535"/>
      <c r="AB28" s="535"/>
      <c r="AC28" s="535"/>
      <c r="AD28" s="535"/>
      <c r="AE28" s="535"/>
      <c r="AF28" s="535"/>
      <c r="AG28" s="535"/>
      <c r="AH28" s="535"/>
      <c r="AI28" s="535"/>
      <c r="AJ28" s="535"/>
      <c r="AK28" s="535"/>
      <c r="AL28" s="535"/>
      <c r="AM28" s="535"/>
      <c r="AN28" s="535"/>
      <c r="AO28" s="536"/>
      <c r="AP28"/>
      <c r="AQ28"/>
      <c r="AR28"/>
      <c r="AS28"/>
      <c r="AT28" s="265"/>
      <c r="AU28" s="265"/>
      <c r="AV28" s="265"/>
    </row>
    <row r="29" spans="1:48" s="371" customFormat="1" ht="17.25" thickBot="1">
      <c r="A29"/>
      <c r="B29" s="422"/>
      <c r="C29" s="412"/>
      <c r="D29" s="369"/>
      <c r="E29" s="531" t="s">
        <v>66</v>
      </c>
      <c r="F29" s="532"/>
      <c r="G29" s="533"/>
      <c r="H29" s="532" t="s">
        <v>67</v>
      </c>
      <c r="I29" s="532"/>
      <c r="J29" s="533"/>
      <c r="K29" s="531" t="s">
        <v>68</v>
      </c>
      <c r="L29" s="532"/>
      <c r="M29" s="533"/>
      <c r="N29" s="531" t="s">
        <v>69</v>
      </c>
      <c r="O29" s="532"/>
      <c r="P29" s="533"/>
      <c r="Q29" s="531" t="s">
        <v>70</v>
      </c>
      <c r="R29" s="532"/>
      <c r="S29" s="533"/>
      <c r="T29" s="531" t="s">
        <v>71</v>
      </c>
      <c r="U29" s="532"/>
      <c r="V29" s="533"/>
      <c r="W29" s="531" t="s">
        <v>72</v>
      </c>
      <c r="X29" s="532"/>
      <c r="Y29" s="533"/>
      <c r="Z29" s="531" t="s">
        <v>73</v>
      </c>
      <c r="AA29" s="532"/>
      <c r="AB29" s="533"/>
      <c r="AC29" s="531" t="s">
        <v>74</v>
      </c>
      <c r="AD29" s="532"/>
      <c r="AE29" s="533"/>
      <c r="AF29" s="531" t="s">
        <v>75</v>
      </c>
      <c r="AG29" s="532"/>
      <c r="AH29" s="533"/>
      <c r="AI29" s="531" t="s">
        <v>76</v>
      </c>
      <c r="AJ29" s="532"/>
      <c r="AK29" s="533"/>
      <c r="AL29" s="531" t="s">
        <v>77</v>
      </c>
      <c r="AM29" s="532"/>
      <c r="AN29" s="533"/>
      <c r="AO29" s="500" t="s">
        <v>177</v>
      </c>
      <c r="AP29"/>
      <c r="AQ29"/>
      <c r="AR29"/>
      <c r="AS29"/>
      <c r="AT29" s="370"/>
      <c r="AU29" s="370"/>
      <c r="AV29" s="370"/>
    </row>
    <row r="30" spans="1:48" s="15" customFormat="1" ht="66.75" thickBot="1">
      <c r="B30" s="373" t="s">
        <v>161</v>
      </c>
      <c r="C30" s="413" t="s">
        <v>162</v>
      </c>
      <c r="D30" s="374" t="s">
        <v>79</v>
      </c>
      <c r="E30" s="389" t="s">
        <v>163</v>
      </c>
      <c r="F30" s="397" t="s">
        <v>164</v>
      </c>
      <c r="G30" s="375" t="s">
        <v>165</v>
      </c>
      <c r="H30" s="389" t="s">
        <v>163</v>
      </c>
      <c r="I30" s="397" t="s">
        <v>164</v>
      </c>
      <c r="J30" s="375" t="s">
        <v>165</v>
      </c>
      <c r="K30" s="389" t="s">
        <v>163</v>
      </c>
      <c r="L30" s="397" t="s">
        <v>164</v>
      </c>
      <c r="M30" s="375" t="s">
        <v>165</v>
      </c>
      <c r="N30" s="389" t="s">
        <v>163</v>
      </c>
      <c r="O30" s="397" t="s">
        <v>164</v>
      </c>
      <c r="P30" s="375" t="s">
        <v>165</v>
      </c>
      <c r="Q30" s="389" t="s">
        <v>163</v>
      </c>
      <c r="R30" s="397" t="s">
        <v>164</v>
      </c>
      <c r="S30" s="375" t="s">
        <v>165</v>
      </c>
      <c r="T30" s="389" t="s">
        <v>163</v>
      </c>
      <c r="U30" s="397" t="s">
        <v>164</v>
      </c>
      <c r="V30" s="375" t="s">
        <v>165</v>
      </c>
      <c r="W30" s="389" t="s">
        <v>163</v>
      </c>
      <c r="X30" s="397" t="s">
        <v>164</v>
      </c>
      <c r="Y30" s="375" t="s">
        <v>165</v>
      </c>
      <c r="Z30" s="389" t="s">
        <v>163</v>
      </c>
      <c r="AA30" s="397" t="s">
        <v>164</v>
      </c>
      <c r="AB30" s="375" t="s">
        <v>165</v>
      </c>
      <c r="AC30" s="389" t="s">
        <v>163</v>
      </c>
      <c r="AD30" s="397" t="s">
        <v>164</v>
      </c>
      <c r="AE30" s="375" t="s">
        <v>165</v>
      </c>
      <c r="AF30" s="389" t="s">
        <v>163</v>
      </c>
      <c r="AG30" s="397" t="s">
        <v>164</v>
      </c>
      <c r="AH30" s="375" t="s">
        <v>165</v>
      </c>
      <c r="AI30" s="389" t="s">
        <v>163</v>
      </c>
      <c r="AJ30" s="397" t="s">
        <v>164</v>
      </c>
      <c r="AK30" s="375" t="s">
        <v>165</v>
      </c>
      <c r="AL30" s="389" t="s">
        <v>163</v>
      </c>
      <c r="AM30" s="397" t="s">
        <v>164</v>
      </c>
      <c r="AN30" s="375" t="s">
        <v>165</v>
      </c>
      <c r="AO30" s="375" t="s">
        <v>166</v>
      </c>
      <c r="AP30" s="386"/>
      <c r="AQ30" s="386"/>
      <c r="AR30" s="386"/>
      <c r="AS30" s="386"/>
    </row>
    <row r="31" spans="1:48">
      <c r="B31" s="526" t="s">
        <v>167</v>
      </c>
      <c r="C31" s="414" t="s">
        <v>168</v>
      </c>
      <c r="D31" s="377"/>
      <c r="E31" s="390"/>
      <c r="F31" s="398"/>
      <c r="G31" s="382">
        <f t="shared" ref="G31:G40" si="49">ROUND(E31*F31,2)</f>
        <v>0</v>
      </c>
      <c r="H31" s="390"/>
      <c r="I31" s="398"/>
      <c r="J31" s="382">
        <f t="shared" ref="J31:J40" si="50">ROUND(H31*I31,2)</f>
        <v>0</v>
      </c>
      <c r="K31" s="390"/>
      <c r="L31" s="398"/>
      <c r="M31" s="382">
        <f t="shared" ref="M31:M40" si="51">ROUND(K31*L31,2)</f>
        <v>0</v>
      </c>
      <c r="N31" s="390"/>
      <c r="O31" s="398"/>
      <c r="P31" s="382">
        <f t="shared" ref="P31:P40" si="52">ROUND(N31*O31,2)</f>
        <v>0</v>
      </c>
      <c r="Q31" s="390"/>
      <c r="R31" s="398"/>
      <c r="S31" s="382">
        <f t="shared" ref="S31:S40" si="53">ROUND(Q31*R31,2)</f>
        <v>0</v>
      </c>
      <c r="T31" s="390"/>
      <c r="U31" s="398"/>
      <c r="V31" s="382">
        <f t="shared" ref="V31:V40" si="54">ROUND(T31*U31,2)</f>
        <v>0</v>
      </c>
      <c r="W31" s="390"/>
      <c r="X31" s="398"/>
      <c r="Y31" s="382">
        <f t="shared" ref="Y31:Y40" si="55">ROUND(W31*X31,2)</f>
        <v>0</v>
      </c>
      <c r="Z31" s="390"/>
      <c r="AA31" s="398"/>
      <c r="AB31" s="382">
        <f t="shared" ref="AB31:AB40" si="56">ROUND(Z31*AA31,2)</f>
        <v>0</v>
      </c>
      <c r="AC31" s="390"/>
      <c r="AD31" s="398"/>
      <c r="AE31" s="382">
        <f t="shared" ref="AE31:AE40" si="57">ROUND(AC31*AD31,2)</f>
        <v>0</v>
      </c>
      <c r="AF31" s="390"/>
      <c r="AG31" s="398"/>
      <c r="AH31" s="382">
        <f t="shared" ref="AH31:AH40" si="58">ROUND(AF31*AG31,2)</f>
        <v>0</v>
      </c>
      <c r="AI31" s="390"/>
      <c r="AJ31" s="398"/>
      <c r="AK31" s="382">
        <f t="shared" ref="AK31:AK40" si="59">ROUND(AI31*AJ31,2)</f>
        <v>0</v>
      </c>
      <c r="AL31" s="390"/>
      <c r="AM31" s="398"/>
      <c r="AN31" s="382">
        <f t="shared" ref="AN31:AN40" si="60">ROUND(AL31*AM31,2)</f>
        <v>0</v>
      </c>
      <c r="AO31" s="372">
        <f>ROUND(G31+J31+M31+P31+S31+V31+Y31+AB31+AE31+AH31+AK31+AN31,0)</f>
        <v>0</v>
      </c>
    </row>
    <row r="32" spans="1:48">
      <c r="B32" s="527"/>
      <c r="C32" s="403" t="s">
        <v>169</v>
      </c>
      <c r="D32" s="378"/>
      <c r="E32" s="391"/>
      <c r="F32" s="399"/>
      <c r="G32" s="384">
        <f t="shared" si="49"/>
        <v>0</v>
      </c>
      <c r="H32" s="391"/>
      <c r="I32" s="399"/>
      <c r="J32" s="384">
        <f t="shared" si="50"/>
        <v>0</v>
      </c>
      <c r="K32" s="391"/>
      <c r="L32" s="399"/>
      <c r="M32" s="384">
        <f t="shared" si="51"/>
        <v>0</v>
      </c>
      <c r="N32" s="391"/>
      <c r="O32" s="399"/>
      <c r="P32" s="384">
        <f t="shared" si="52"/>
        <v>0</v>
      </c>
      <c r="Q32" s="391"/>
      <c r="R32" s="399"/>
      <c r="S32" s="384">
        <f t="shared" si="53"/>
        <v>0</v>
      </c>
      <c r="T32" s="391"/>
      <c r="U32" s="399"/>
      <c r="V32" s="384">
        <f t="shared" si="54"/>
        <v>0</v>
      </c>
      <c r="W32" s="391"/>
      <c r="X32" s="399"/>
      <c r="Y32" s="384">
        <f t="shared" si="55"/>
        <v>0</v>
      </c>
      <c r="Z32" s="391"/>
      <c r="AA32" s="399"/>
      <c r="AB32" s="384">
        <f t="shared" si="56"/>
        <v>0</v>
      </c>
      <c r="AC32" s="391"/>
      <c r="AD32" s="399"/>
      <c r="AE32" s="384">
        <f t="shared" si="57"/>
        <v>0</v>
      </c>
      <c r="AF32" s="391"/>
      <c r="AG32" s="399"/>
      <c r="AH32" s="384">
        <f t="shared" si="58"/>
        <v>0</v>
      </c>
      <c r="AI32" s="391"/>
      <c r="AJ32" s="399"/>
      <c r="AK32" s="384">
        <f t="shared" si="59"/>
        <v>0</v>
      </c>
      <c r="AL32" s="391"/>
      <c r="AM32" s="399"/>
      <c r="AN32" s="384">
        <f t="shared" si="60"/>
        <v>0</v>
      </c>
      <c r="AO32" s="116">
        <f t="shared" ref="AO32:AO40" si="61">ROUND(G32+J32+M32+P32+S32+V32+Y32+AB32+AE32+AH32+AK32+AN32,0)</f>
        <v>0</v>
      </c>
    </row>
    <row r="33" spans="2:41">
      <c r="B33" s="527"/>
      <c r="C33" s="403" t="s">
        <v>170</v>
      </c>
      <c r="D33" s="378"/>
      <c r="E33" s="391"/>
      <c r="F33" s="399"/>
      <c r="G33" s="384">
        <f t="shared" si="49"/>
        <v>0</v>
      </c>
      <c r="H33" s="391"/>
      <c r="I33" s="399"/>
      <c r="J33" s="384">
        <f t="shared" si="50"/>
        <v>0</v>
      </c>
      <c r="K33" s="391"/>
      <c r="L33" s="399"/>
      <c r="M33" s="384">
        <f t="shared" si="51"/>
        <v>0</v>
      </c>
      <c r="N33" s="391"/>
      <c r="O33" s="399"/>
      <c r="P33" s="384">
        <f t="shared" si="52"/>
        <v>0</v>
      </c>
      <c r="Q33" s="391"/>
      <c r="R33" s="399"/>
      <c r="S33" s="384">
        <f t="shared" si="53"/>
        <v>0</v>
      </c>
      <c r="T33" s="391"/>
      <c r="U33" s="399"/>
      <c r="V33" s="384">
        <f t="shared" si="54"/>
        <v>0</v>
      </c>
      <c r="W33" s="391"/>
      <c r="X33" s="399"/>
      <c r="Y33" s="384">
        <f t="shared" si="55"/>
        <v>0</v>
      </c>
      <c r="Z33" s="391"/>
      <c r="AA33" s="399"/>
      <c r="AB33" s="384">
        <f t="shared" si="56"/>
        <v>0</v>
      </c>
      <c r="AC33" s="391"/>
      <c r="AD33" s="399"/>
      <c r="AE33" s="384">
        <f t="shared" si="57"/>
        <v>0</v>
      </c>
      <c r="AF33" s="391"/>
      <c r="AG33" s="399"/>
      <c r="AH33" s="384">
        <f t="shared" si="58"/>
        <v>0</v>
      </c>
      <c r="AI33" s="391"/>
      <c r="AJ33" s="399"/>
      <c r="AK33" s="384">
        <f t="shared" si="59"/>
        <v>0</v>
      </c>
      <c r="AL33" s="391"/>
      <c r="AM33" s="399"/>
      <c r="AN33" s="384">
        <f t="shared" si="60"/>
        <v>0</v>
      </c>
      <c r="AO33" s="116">
        <f t="shared" si="61"/>
        <v>0</v>
      </c>
    </row>
    <row r="34" spans="2:41">
      <c r="B34" s="527"/>
      <c r="C34" s="403" t="s">
        <v>170</v>
      </c>
      <c r="D34" s="378"/>
      <c r="E34" s="391"/>
      <c r="F34" s="399"/>
      <c r="G34" s="384">
        <f t="shared" si="49"/>
        <v>0</v>
      </c>
      <c r="H34" s="391"/>
      <c r="I34" s="399"/>
      <c r="J34" s="384">
        <f t="shared" si="50"/>
        <v>0</v>
      </c>
      <c r="K34" s="391"/>
      <c r="L34" s="399"/>
      <c r="M34" s="384">
        <f t="shared" si="51"/>
        <v>0</v>
      </c>
      <c r="N34" s="391"/>
      <c r="O34" s="399"/>
      <c r="P34" s="384">
        <f t="shared" si="52"/>
        <v>0</v>
      </c>
      <c r="Q34" s="391"/>
      <c r="R34" s="399"/>
      <c r="S34" s="384">
        <f t="shared" si="53"/>
        <v>0</v>
      </c>
      <c r="T34" s="391"/>
      <c r="U34" s="399"/>
      <c r="V34" s="384">
        <f t="shared" si="54"/>
        <v>0</v>
      </c>
      <c r="W34" s="391"/>
      <c r="X34" s="399"/>
      <c r="Y34" s="384">
        <f t="shared" si="55"/>
        <v>0</v>
      </c>
      <c r="Z34" s="391"/>
      <c r="AA34" s="399"/>
      <c r="AB34" s="384">
        <f t="shared" si="56"/>
        <v>0</v>
      </c>
      <c r="AC34" s="391"/>
      <c r="AD34" s="399"/>
      <c r="AE34" s="384">
        <f t="shared" si="57"/>
        <v>0</v>
      </c>
      <c r="AF34" s="391"/>
      <c r="AG34" s="399"/>
      <c r="AH34" s="384">
        <f t="shared" si="58"/>
        <v>0</v>
      </c>
      <c r="AI34" s="391"/>
      <c r="AJ34" s="399"/>
      <c r="AK34" s="384">
        <f t="shared" si="59"/>
        <v>0</v>
      </c>
      <c r="AL34" s="391"/>
      <c r="AM34" s="399"/>
      <c r="AN34" s="384">
        <f t="shared" si="60"/>
        <v>0</v>
      </c>
      <c r="AO34" s="116">
        <f t="shared" si="61"/>
        <v>0</v>
      </c>
    </row>
    <row r="35" spans="2:41">
      <c r="B35" s="527"/>
      <c r="C35" s="403" t="s">
        <v>170</v>
      </c>
      <c r="D35" s="378"/>
      <c r="E35" s="391"/>
      <c r="F35" s="399"/>
      <c r="G35" s="384">
        <f t="shared" si="49"/>
        <v>0</v>
      </c>
      <c r="H35" s="391"/>
      <c r="I35" s="399"/>
      <c r="J35" s="384">
        <f t="shared" si="50"/>
        <v>0</v>
      </c>
      <c r="K35" s="391"/>
      <c r="L35" s="399"/>
      <c r="M35" s="384">
        <f t="shared" si="51"/>
        <v>0</v>
      </c>
      <c r="N35" s="391"/>
      <c r="O35" s="399"/>
      <c r="P35" s="384">
        <f t="shared" si="52"/>
        <v>0</v>
      </c>
      <c r="Q35" s="391"/>
      <c r="R35" s="399"/>
      <c r="S35" s="384">
        <f t="shared" si="53"/>
        <v>0</v>
      </c>
      <c r="T35" s="391"/>
      <c r="U35" s="399"/>
      <c r="V35" s="384">
        <f t="shared" si="54"/>
        <v>0</v>
      </c>
      <c r="W35" s="391"/>
      <c r="X35" s="399"/>
      <c r="Y35" s="384">
        <f t="shared" si="55"/>
        <v>0</v>
      </c>
      <c r="Z35" s="391"/>
      <c r="AA35" s="399"/>
      <c r="AB35" s="384">
        <f t="shared" si="56"/>
        <v>0</v>
      </c>
      <c r="AC35" s="391"/>
      <c r="AD35" s="399"/>
      <c r="AE35" s="384">
        <f t="shared" si="57"/>
        <v>0</v>
      </c>
      <c r="AF35" s="391"/>
      <c r="AG35" s="399"/>
      <c r="AH35" s="384">
        <f t="shared" si="58"/>
        <v>0</v>
      </c>
      <c r="AI35" s="391"/>
      <c r="AJ35" s="399"/>
      <c r="AK35" s="384">
        <f t="shared" si="59"/>
        <v>0</v>
      </c>
      <c r="AL35" s="391"/>
      <c r="AM35" s="399"/>
      <c r="AN35" s="384">
        <f t="shared" si="60"/>
        <v>0</v>
      </c>
      <c r="AO35" s="116">
        <f t="shared" si="61"/>
        <v>0</v>
      </c>
    </row>
    <row r="36" spans="2:41">
      <c r="B36" s="527"/>
      <c r="C36" s="403" t="s">
        <v>170</v>
      </c>
      <c r="D36" s="378"/>
      <c r="E36" s="391"/>
      <c r="F36" s="399"/>
      <c r="G36" s="384">
        <f t="shared" si="49"/>
        <v>0</v>
      </c>
      <c r="H36" s="391"/>
      <c r="I36" s="399"/>
      <c r="J36" s="384">
        <f t="shared" si="50"/>
        <v>0</v>
      </c>
      <c r="K36" s="391"/>
      <c r="L36" s="399"/>
      <c r="M36" s="384">
        <f t="shared" si="51"/>
        <v>0</v>
      </c>
      <c r="N36" s="391"/>
      <c r="O36" s="399"/>
      <c r="P36" s="384">
        <f t="shared" si="52"/>
        <v>0</v>
      </c>
      <c r="Q36" s="391"/>
      <c r="R36" s="399"/>
      <c r="S36" s="384">
        <f t="shared" si="53"/>
        <v>0</v>
      </c>
      <c r="T36" s="391"/>
      <c r="U36" s="399"/>
      <c r="V36" s="384">
        <f t="shared" si="54"/>
        <v>0</v>
      </c>
      <c r="W36" s="391"/>
      <c r="X36" s="399"/>
      <c r="Y36" s="384">
        <f t="shared" si="55"/>
        <v>0</v>
      </c>
      <c r="Z36" s="391"/>
      <c r="AA36" s="399"/>
      <c r="AB36" s="384">
        <f t="shared" si="56"/>
        <v>0</v>
      </c>
      <c r="AC36" s="391"/>
      <c r="AD36" s="399"/>
      <c r="AE36" s="384">
        <f t="shared" si="57"/>
        <v>0</v>
      </c>
      <c r="AF36" s="391"/>
      <c r="AG36" s="399"/>
      <c r="AH36" s="384">
        <f t="shared" si="58"/>
        <v>0</v>
      </c>
      <c r="AI36" s="391"/>
      <c r="AJ36" s="399"/>
      <c r="AK36" s="384">
        <f t="shared" si="59"/>
        <v>0</v>
      </c>
      <c r="AL36" s="391"/>
      <c r="AM36" s="399"/>
      <c r="AN36" s="384">
        <f t="shared" si="60"/>
        <v>0</v>
      </c>
      <c r="AO36" s="116">
        <f t="shared" si="61"/>
        <v>0</v>
      </c>
    </row>
    <row r="37" spans="2:41">
      <c r="B37" s="527"/>
      <c r="C37" s="403" t="s">
        <v>170</v>
      </c>
      <c r="D37" s="378"/>
      <c r="E37" s="391"/>
      <c r="F37" s="399"/>
      <c r="G37" s="384">
        <f t="shared" si="49"/>
        <v>0</v>
      </c>
      <c r="H37" s="391"/>
      <c r="I37" s="399"/>
      <c r="J37" s="384">
        <f t="shared" si="50"/>
        <v>0</v>
      </c>
      <c r="K37" s="391"/>
      <c r="L37" s="399"/>
      <c r="M37" s="384">
        <f t="shared" si="51"/>
        <v>0</v>
      </c>
      <c r="N37" s="391"/>
      <c r="O37" s="399"/>
      <c r="P37" s="384">
        <f t="shared" si="52"/>
        <v>0</v>
      </c>
      <c r="Q37" s="391"/>
      <c r="R37" s="399"/>
      <c r="S37" s="384">
        <f t="shared" si="53"/>
        <v>0</v>
      </c>
      <c r="T37" s="391"/>
      <c r="U37" s="399"/>
      <c r="V37" s="384">
        <f t="shared" si="54"/>
        <v>0</v>
      </c>
      <c r="W37" s="391"/>
      <c r="X37" s="399"/>
      <c r="Y37" s="384">
        <f t="shared" si="55"/>
        <v>0</v>
      </c>
      <c r="Z37" s="391"/>
      <c r="AA37" s="399"/>
      <c r="AB37" s="384">
        <f t="shared" si="56"/>
        <v>0</v>
      </c>
      <c r="AC37" s="391"/>
      <c r="AD37" s="399"/>
      <c r="AE37" s="384">
        <f t="shared" si="57"/>
        <v>0</v>
      </c>
      <c r="AF37" s="391"/>
      <c r="AG37" s="399"/>
      <c r="AH37" s="384">
        <f t="shared" si="58"/>
        <v>0</v>
      </c>
      <c r="AI37" s="391"/>
      <c r="AJ37" s="399"/>
      <c r="AK37" s="384">
        <f t="shared" si="59"/>
        <v>0</v>
      </c>
      <c r="AL37" s="391"/>
      <c r="AM37" s="399"/>
      <c r="AN37" s="384">
        <f t="shared" si="60"/>
        <v>0</v>
      </c>
      <c r="AO37" s="116">
        <f t="shared" si="61"/>
        <v>0</v>
      </c>
    </row>
    <row r="38" spans="2:41">
      <c r="B38" s="527"/>
      <c r="C38" s="403" t="s">
        <v>170</v>
      </c>
      <c r="D38" s="378"/>
      <c r="E38" s="391"/>
      <c r="F38" s="399"/>
      <c r="G38" s="384">
        <f t="shared" si="49"/>
        <v>0</v>
      </c>
      <c r="H38" s="391"/>
      <c r="I38" s="399"/>
      <c r="J38" s="384">
        <f t="shared" si="50"/>
        <v>0</v>
      </c>
      <c r="K38" s="391"/>
      <c r="L38" s="399"/>
      <c r="M38" s="384">
        <f t="shared" si="51"/>
        <v>0</v>
      </c>
      <c r="N38" s="391"/>
      <c r="O38" s="399"/>
      <c r="P38" s="384">
        <f t="shared" si="52"/>
        <v>0</v>
      </c>
      <c r="Q38" s="391"/>
      <c r="R38" s="399"/>
      <c r="S38" s="384">
        <f t="shared" si="53"/>
        <v>0</v>
      </c>
      <c r="T38" s="391"/>
      <c r="U38" s="399"/>
      <c r="V38" s="384">
        <f t="shared" si="54"/>
        <v>0</v>
      </c>
      <c r="W38" s="391"/>
      <c r="X38" s="399"/>
      <c r="Y38" s="384">
        <f t="shared" si="55"/>
        <v>0</v>
      </c>
      <c r="Z38" s="391"/>
      <c r="AA38" s="399"/>
      <c r="AB38" s="384">
        <f t="shared" si="56"/>
        <v>0</v>
      </c>
      <c r="AC38" s="391"/>
      <c r="AD38" s="399"/>
      <c r="AE38" s="384">
        <f t="shared" si="57"/>
        <v>0</v>
      </c>
      <c r="AF38" s="391"/>
      <c r="AG38" s="399"/>
      <c r="AH38" s="384">
        <f t="shared" si="58"/>
        <v>0</v>
      </c>
      <c r="AI38" s="391"/>
      <c r="AJ38" s="399"/>
      <c r="AK38" s="384">
        <f t="shared" si="59"/>
        <v>0</v>
      </c>
      <c r="AL38" s="391"/>
      <c r="AM38" s="399"/>
      <c r="AN38" s="384">
        <f t="shared" si="60"/>
        <v>0</v>
      </c>
      <c r="AO38" s="116">
        <f t="shared" si="61"/>
        <v>0</v>
      </c>
    </row>
    <row r="39" spans="2:41">
      <c r="B39" s="527"/>
      <c r="C39" s="403" t="s">
        <v>170</v>
      </c>
      <c r="D39" s="378"/>
      <c r="E39" s="391"/>
      <c r="F39" s="399"/>
      <c r="G39" s="384">
        <f t="shared" si="49"/>
        <v>0</v>
      </c>
      <c r="H39" s="391"/>
      <c r="I39" s="399"/>
      <c r="J39" s="384">
        <f t="shared" si="50"/>
        <v>0</v>
      </c>
      <c r="K39" s="391"/>
      <c r="L39" s="399"/>
      <c r="M39" s="384">
        <f t="shared" si="51"/>
        <v>0</v>
      </c>
      <c r="N39" s="391"/>
      <c r="O39" s="399"/>
      <c r="P39" s="384">
        <f t="shared" si="52"/>
        <v>0</v>
      </c>
      <c r="Q39" s="391"/>
      <c r="R39" s="399"/>
      <c r="S39" s="384">
        <f t="shared" si="53"/>
        <v>0</v>
      </c>
      <c r="T39" s="391"/>
      <c r="U39" s="399"/>
      <c r="V39" s="384">
        <f t="shared" si="54"/>
        <v>0</v>
      </c>
      <c r="W39" s="391"/>
      <c r="X39" s="399"/>
      <c r="Y39" s="384">
        <f t="shared" si="55"/>
        <v>0</v>
      </c>
      <c r="Z39" s="391"/>
      <c r="AA39" s="399"/>
      <c r="AB39" s="384">
        <f t="shared" si="56"/>
        <v>0</v>
      </c>
      <c r="AC39" s="391"/>
      <c r="AD39" s="399"/>
      <c r="AE39" s="384">
        <f t="shared" si="57"/>
        <v>0</v>
      </c>
      <c r="AF39" s="391"/>
      <c r="AG39" s="399"/>
      <c r="AH39" s="384">
        <f t="shared" si="58"/>
        <v>0</v>
      </c>
      <c r="AI39" s="391"/>
      <c r="AJ39" s="399"/>
      <c r="AK39" s="384">
        <f t="shared" si="59"/>
        <v>0</v>
      </c>
      <c r="AL39" s="391"/>
      <c r="AM39" s="399"/>
      <c r="AN39" s="384">
        <f t="shared" si="60"/>
        <v>0</v>
      </c>
      <c r="AO39" s="116">
        <f t="shared" si="61"/>
        <v>0</v>
      </c>
    </row>
    <row r="40" spans="2:41">
      <c r="B40" s="527"/>
      <c r="C40" s="403" t="s">
        <v>170</v>
      </c>
      <c r="D40" s="378"/>
      <c r="E40" s="391"/>
      <c r="F40" s="399"/>
      <c r="G40" s="384">
        <f t="shared" si="49"/>
        <v>0</v>
      </c>
      <c r="H40" s="391"/>
      <c r="I40" s="399"/>
      <c r="J40" s="384">
        <f t="shared" si="50"/>
        <v>0</v>
      </c>
      <c r="K40" s="391"/>
      <c r="L40" s="399"/>
      <c r="M40" s="384">
        <f t="shared" si="51"/>
        <v>0</v>
      </c>
      <c r="N40" s="391"/>
      <c r="O40" s="399"/>
      <c r="P40" s="384">
        <f t="shared" si="52"/>
        <v>0</v>
      </c>
      <c r="Q40" s="391"/>
      <c r="R40" s="399"/>
      <c r="S40" s="384">
        <f t="shared" si="53"/>
        <v>0</v>
      </c>
      <c r="T40" s="391"/>
      <c r="U40" s="399"/>
      <c r="V40" s="384">
        <f t="shared" si="54"/>
        <v>0</v>
      </c>
      <c r="W40" s="391"/>
      <c r="X40" s="399"/>
      <c r="Y40" s="384">
        <f t="shared" si="55"/>
        <v>0</v>
      </c>
      <c r="Z40" s="391"/>
      <c r="AA40" s="399"/>
      <c r="AB40" s="384">
        <f t="shared" si="56"/>
        <v>0</v>
      </c>
      <c r="AC40" s="391"/>
      <c r="AD40" s="399"/>
      <c r="AE40" s="384">
        <f t="shared" si="57"/>
        <v>0</v>
      </c>
      <c r="AF40" s="391"/>
      <c r="AG40" s="399"/>
      <c r="AH40" s="384">
        <f t="shared" si="58"/>
        <v>0</v>
      </c>
      <c r="AI40" s="391"/>
      <c r="AJ40" s="399"/>
      <c r="AK40" s="384">
        <f t="shared" si="59"/>
        <v>0</v>
      </c>
      <c r="AL40" s="391"/>
      <c r="AM40" s="399"/>
      <c r="AN40" s="384">
        <f t="shared" si="60"/>
        <v>0</v>
      </c>
      <c r="AO40" s="116">
        <f t="shared" si="61"/>
        <v>0</v>
      </c>
    </row>
    <row r="41" spans="2:41">
      <c r="B41" s="119" t="s">
        <v>171</v>
      </c>
      <c r="C41" s="415"/>
      <c r="D41" s="379"/>
      <c r="E41" s="392"/>
      <c r="F41" s="400"/>
      <c r="G41" s="383">
        <f>ROUND(SUM(G31:G40),0)</f>
        <v>0</v>
      </c>
      <c r="H41" s="392"/>
      <c r="I41" s="400"/>
      <c r="J41" s="383">
        <f>ROUND(SUM(J31:J40),0)</f>
        <v>0</v>
      </c>
      <c r="K41" s="392"/>
      <c r="L41" s="400"/>
      <c r="M41" s="383">
        <f>ROUND(SUM(M31:M40),0)</f>
        <v>0</v>
      </c>
      <c r="N41" s="392"/>
      <c r="O41" s="400"/>
      <c r="P41" s="383">
        <f>ROUND(SUM(P31:P40),0)</f>
        <v>0</v>
      </c>
      <c r="Q41" s="392"/>
      <c r="R41" s="400"/>
      <c r="S41" s="383">
        <f>ROUND(SUM(S31:S40),0)</f>
        <v>0</v>
      </c>
      <c r="T41" s="392"/>
      <c r="U41" s="400"/>
      <c r="V41" s="383">
        <f>ROUND(SUM(V31:V40),0)</f>
        <v>0</v>
      </c>
      <c r="W41" s="392"/>
      <c r="X41" s="400"/>
      <c r="Y41" s="383">
        <f>ROUND(SUM(Y31:Y40),0)</f>
        <v>0</v>
      </c>
      <c r="Z41" s="392"/>
      <c r="AA41" s="400"/>
      <c r="AB41" s="383">
        <f>ROUND(SUM(AB31:AB40),0)</f>
        <v>0</v>
      </c>
      <c r="AC41" s="392"/>
      <c r="AD41" s="400"/>
      <c r="AE41" s="383">
        <f>ROUND(SUM(AE31:AE40),0)</f>
        <v>0</v>
      </c>
      <c r="AF41" s="392"/>
      <c r="AG41" s="400"/>
      <c r="AH41" s="383">
        <f>ROUND(SUM(AH31:AH40),0)</f>
        <v>0</v>
      </c>
      <c r="AI41" s="392"/>
      <c r="AJ41" s="400"/>
      <c r="AK41" s="383">
        <f>ROUND(SUM(AK31:AK40),0)</f>
        <v>0</v>
      </c>
      <c r="AL41" s="392"/>
      <c r="AM41" s="400"/>
      <c r="AN41" s="383">
        <f>ROUND(SUM(AN31:AN40),0)</f>
        <v>0</v>
      </c>
      <c r="AO41" s="117">
        <f>ROUND(SUM(AO31:AO40),0)</f>
        <v>0</v>
      </c>
    </row>
    <row r="42" spans="2:41">
      <c r="B42" s="527" t="s">
        <v>172</v>
      </c>
      <c r="C42" s="403" t="s">
        <v>178</v>
      </c>
      <c r="D42" s="378"/>
      <c r="E42" s="391"/>
      <c r="F42" s="399"/>
      <c r="G42" s="384">
        <f t="shared" ref="G42:G46" si="62">ROUND(E42*F42,2)</f>
        <v>0</v>
      </c>
      <c r="H42" s="391"/>
      <c r="I42" s="399"/>
      <c r="J42" s="384">
        <f t="shared" ref="J42:J46" si="63">ROUND(H42*I42,2)</f>
        <v>0</v>
      </c>
      <c r="K42" s="391"/>
      <c r="L42" s="399"/>
      <c r="M42" s="384">
        <f t="shared" ref="M42:M46" si="64">ROUND(K42*L42,2)</f>
        <v>0</v>
      </c>
      <c r="N42" s="391"/>
      <c r="O42" s="399"/>
      <c r="P42" s="384">
        <f t="shared" ref="P42:P46" si="65">ROUND(N42*O42,2)</f>
        <v>0</v>
      </c>
      <c r="Q42" s="391"/>
      <c r="R42" s="399"/>
      <c r="S42" s="384">
        <f t="shared" ref="S42:S46" si="66">ROUND(Q42*R42,2)</f>
        <v>0</v>
      </c>
      <c r="T42" s="391"/>
      <c r="U42" s="399"/>
      <c r="V42" s="384">
        <f t="shared" ref="V42:V46" si="67">ROUND(T42*U42,2)</f>
        <v>0</v>
      </c>
      <c r="W42" s="391"/>
      <c r="X42" s="399"/>
      <c r="Y42" s="384">
        <f t="shared" ref="Y42:Y46" si="68">ROUND(W42*X42,2)</f>
        <v>0</v>
      </c>
      <c r="Z42" s="391"/>
      <c r="AA42" s="399"/>
      <c r="AB42" s="384">
        <f t="shared" ref="AB42:AB46" si="69">ROUND(Z42*AA42,2)</f>
        <v>0</v>
      </c>
      <c r="AC42" s="391"/>
      <c r="AD42" s="399"/>
      <c r="AE42" s="384">
        <f t="shared" ref="AE42:AE46" si="70">ROUND(AC42*AD42,2)</f>
        <v>0</v>
      </c>
      <c r="AF42" s="391"/>
      <c r="AG42" s="399"/>
      <c r="AH42" s="384">
        <f t="shared" ref="AH42:AH46" si="71">ROUND(AF42*AG42,2)</f>
        <v>0</v>
      </c>
      <c r="AI42" s="391"/>
      <c r="AJ42" s="399"/>
      <c r="AK42" s="384">
        <f t="shared" ref="AK42:AK46" si="72">ROUND(AI42*AJ42,2)</f>
        <v>0</v>
      </c>
      <c r="AL42" s="391"/>
      <c r="AM42" s="399"/>
      <c r="AN42" s="384">
        <f t="shared" ref="AN42:AN46" si="73">ROUND(AL42*AM42,2)</f>
        <v>0</v>
      </c>
      <c r="AO42" s="116">
        <f t="shared" ref="AO42:AO46" si="74">ROUND(G42+J42+M42+P42+S42+V42+Y42+AB42+AE42+AH42+AK42+AN42,0)</f>
        <v>0</v>
      </c>
    </row>
    <row r="43" spans="2:41">
      <c r="B43" s="527"/>
      <c r="C43" s="403" t="s">
        <v>174</v>
      </c>
      <c r="D43" s="378"/>
      <c r="E43" s="391"/>
      <c r="F43" s="399"/>
      <c r="G43" s="384">
        <f t="shared" si="62"/>
        <v>0</v>
      </c>
      <c r="H43" s="391"/>
      <c r="I43" s="399"/>
      <c r="J43" s="384">
        <f t="shared" si="63"/>
        <v>0</v>
      </c>
      <c r="K43" s="391"/>
      <c r="L43" s="399"/>
      <c r="M43" s="384">
        <f t="shared" si="64"/>
        <v>0</v>
      </c>
      <c r="N43" s="391"/>
      <c r="O43" s="399"/>
      <c r="P43" s="384">
        <f t="shared" si="65"/>
        <v>0</v>
      </c>
      <c r="Q43" s="391"/>
      <c r="R43" s="399"/>
      <c r="S43" s="384">
        <f t="shared" si="66"/>
        <v>0</v>
      </c>
      <c r="T43" s="391"/>
      <c r="U43" s="399"/>
      <c r="V43" s="384">
        <f t="shared" si="67"/>
        <v>0</v>
      </c>
      <c r="W43" s="391"/>
      <c r="X43" s="399"/>
      <c r="Y43" s="384">
        <f t="shared" si="68"/>
        <v>0</v>
      </c>
      <c r="Z43" s="391"/>
      <c r="AA43" s="399"/>
      <c r="AB43" s="384">
        <f t="shared" si="69"/>
        <v>0</v>
      </c>
      <c r="AC43" s="391"/>
      <c r="AD43" s="399"/>
      <c r="AE43" s="384">
        <f t="shared" si="70"/>
        <v>0</v>
      </c>
      <c r="AF43" s="391"/>
      <c r="AG43" s="399"/>
      <c r="AH43" s="384">
        <f t="shared" si="71"/>
        <v>0</v>
      </c>
      <c r="AI43" s="391"/>
      <c r="AJ43" s="399"/>
      <c r="AK43" s="384">
        <f t="shared" si="72"/>
        <v>0</v>
      </c>
      <c r="AL43" s="391"/>
      <c r="AM43" s="399"/>
      <c r="AN43" s="384">
        <f t="shared" si="73"/>
        <v>0</v>
      </c>
      <c r="AO43" s="116">
        <f t="shared" si="74"/>
        <v>0</v>
      </c>
    </row>
    <row r="44" spans="2:41">
      <c r="B44" s="527"/>
      <c r="C44" s="403" t="s">
        <v>170</v>
      </c>
      <c r="D44" s="378"/>
      <c r="E44" s="391"/>
      <c r="F44" s="399"/>
      <c r="G44" s="384">
        <f t="shared" si="62"/>
        <v>0</v>
      </c>
      <c r="H44" s="391"/>
      <c r="I44" s="399"/>
      <c r="J44" s="384">
        <f t="shared" si="63"/>
        <v>0</v>
      </c>
      <c r="K44" s="391"/>
      <c r="L44" s="399"/>
      <c r="M44" s="384">
        <f t="shared" si="64"/>
        <v>0</v>
      </c>
      <c r="N44" s="391"/>
      <c r="O44" s="399"/>
      <c r="P44" s="384">
        <f t="shared" si="65"/>
        <v>0</v>
      </c>
      <c r="Q44" s="391"/>
      <c r="R44" s="399"/>
      <c r="S44" s="384">
        <f t="shared" si="66"/>
        <v>0</v>
      </c>
      <c r="T44" s="391"/>
      <c r="U44" s="399"/>
      <c r="V44" s="384">
        <f t="shared" si="67"/>
        <v>0</v>
      </c>
      <c r="W44" s="391"/>
      <c r="X44" s="399"/>
      <c r="Y44" s="384">
        <f t="shared" si="68"/>
        <v>0</v>
      </c>
      <c r="Z44" s="391"/>
      <c r="AA44" s="399"/>
      <c r="AB44" s="384">
        <f t="shared" si="69"/>
        <v>0</v>
      </c>
      <c r="AC44" s="391"/>
      <c r="AD44" s="399"/>
      <c r="AE44" s="384">
        <f t="shared" si="70"/>
        <v>0</v>
      </c>
      <c r="AF44" s="391"/>
      <c r="AG44" s="399"/>
      <c r="AH44" s="384">
        <f t="shared" si="71"/>
        <v>0</v>
      </c>
      <c r="AI44" s="391"/>
      <c r="AJ44" s="399"/>
      <c r="AK44" s="384">
        <f t="shared" si="72"/>
        <v>0</v>
      </c>
      <c r="AL44" s="391"/>
      <c r="AM44" s="399"/>
      <c r="AN44" s="384">
        <f t="shared" si="73"/>
        <v>0</v>
      </c>
      <c r="AO44" s="116">
        <f t="shared" si="74"/>
        <v>0</v>
      </c>
    </row>
    <row r="45" spans="2:41">
      <c r="B45" s="527"/>
      <c r="C45" s="403" t="s">
        <v>170</v>
      </c>
      <c r="D45" s="378"/>
      <c r="E45" s="391"/>
      <c r="F45" s="399"/>
      <c r="G45" s="384">
        <f t="shared" si="62"/>
        <v>0</v>
      </c>
      <c r="H45" s="391"/>
      <c r="I45" s="399"/>
      <c r="J45" s="384">
        <f t="shared" si="63"/>
        <v>0</v>
      </c>
      <c r="K45" s="391"/>
      <c r="L45" s="399"/>
      <c r="M45" s="384">
        <f t="shared" si="64"/>
        <v>0</v>
      </c>
      <c r="N45" s="391"/>
      <c r="O45" s="399"/>
      <c r="P45" s="384">
        <f t="shared" si="65"/>
        <v>0</v>
      </c>
      <c r="Q45" s="391"/>
      <c r="R45" s="399"/>
      <c r="S45" s="384">
        <f t="shared" si="66"/>
        <v>0</v>
      </c>
      <c r="T45" s="391"/>
      <c r="U45" s="399"/>
      <c r="V45" s="384">
        <f t="shared" si="67"/>
        <v>0</v>
      </c>
      <c r="W45" s="391"/>
      <c r="X45" s="399"/>
      <c r="Y45" s="384">
        <f t="shared" si="68"/>
        <v>0</v>
      </c>
      <c r="Z45" s="391"/>
      <c r="AA45" s="399"/>
      <c r="AB45" s="384">
        <f t="shared" si="69"/>
        <v>0</v>
      </c>
      <c r="AC45" s="391"/>
      <c r="AD45" s="399"/>
      <c r="AE45" s="384">
        <f t="shared" si="70"/>
        <v>0</v>
      </c>
      <c r="AF45" s="391"/>
      <c r="AG45" s="399"/>
      <c r="AH45" s="384">
        <f t="shared" si="71"/>
        <v>0</v>
      </c>
      <c r="AI45" s="391"/>
      <c r="AJ45" s="399"/>
      <c r="AK45" s="384">
        <f t="shared" si="72"/>
        <v>0</v>
      </c>
      <c r="AL45" s="391"/>
      <c r="AM45" s="399"/>
      <c r="AN45" s="384">
        <f t="shared" si="73"/>
        <v>0</v>
      </c>
      <c r="AO45" s="116">
        <f t="shared" si="74"/>
        <v>0</v>
      </c>
    </row>
    <row r="46" spans="2:41">
      <c r="B46" s="527"/>
      <c r="C46" s="403" t="s">
        <v>170</v>
      </c>
      <c r="D46" s="378"/>
      <c r="E46" s="391"/>
      <c r="F46" s="399"/>
      <c r="G46" s="384">
        <f t="shared" si="62"/>
        <v>0</v>
      </c>
      <c r="H46" s="391"/>
      <c r="I46" s="399"/>
      <c r="J46" s="384">
        <f t="shared" si="63"/>
        <v>0</v>
      </c>
      <c r="K46" s="391"/>
      <c r="L46" s="399"/>
      <c r="M46" s="384">
        <f t="shared" si="64"/>
        <v>0</v>
      </c>
      <c r="N46" s="391"/>
      <c r="O46" s="399"/>
      <c r="P46" s="384">
        <f t="shared" si="65"/>
        <v>0</v>
      </c>
      <c r="Q46" s="391"/>
      <c r="R46" s="399"/>
      <c r="S46" s="384">
        <f t="shared" si="66"/>
        <v>0</v>
      </c>
      <c r="T46" s="391"/>
      <c r="U46" s="399"/>
      <c r="V46" s="384">
        <f t="shared" si="67"/>
        <v>0</v>
      </c>
      <c r="W46" s="391"/>
      <c r="X46" s="399"/>
      <c r="Y46" s="384">
        <f t="shared" si="68"/>
        <v>0</v>
      </c>
      <c r="Z46" s="391"/>
      <c r="AA46" s="399"/>
      <c r="AB46" s="384">
        <f t="shared" si="69"/>
        <v>0</v>
      </c>
      <c r="AC46" s="391"/>
      <c r="AD46" s="399"/>
      <c r="AE46" s="384">
        <f t="shared" si="70"/>
        <v>0</v>
      </c>
      <c r="AF46" s="391"/>
      <c r="AG46" s="399"/>
      <c r="AH46" s="384">
        <f t="shared" si="71"/>
        <v>0</v>
      </c>
      <c r="AI46" s="391"/>
      <c r="AJ46" s="399"/>
      <c r="AK46" s="384">
        <f t="shared" si="72"/>
        <v>0</v>
      </c>
      <c r="AL46" s="391"/>
      <c r="AM46" s="399"/>
      <c r="AN46" s="384">
        <f t="shared" si="73"/>
        <v>0</v>
      </c>
      <c r="AO46" s="116">
        <f t="shared" si="74"/>
        <v>0</v>
      </c>
    </row>
    <row r="47" spans="2:41" ht="17.25" thickBot="1">
      <c r="B47" s="120" t="s">
        <v>175</v>
      </c>
      <c r="C47" s="416"/>
      <c r="D47" s="368"/>
      <c r="E47" s="393"/>
      <c r="F47" s="401"/>
      <c r="G47" s="385">
        <f>ROUND(SUM(G42:G46),0)</f>
        <v>0</v>
      </c>
      <c r="H47" s="393"/>
      <c r="I47" s="401"/>
      <c r="J47" s="385">
        <f>ROUND(SUM(J42:J46),0)</f>
        <v>0</v>
      </c>
      <c r="K47" s="393"/>
      <c r="L47" s="401"/>
      <c r="M47" s="385">
        <f>ROUND(SUM(M42:M46),0)</f>
        <v>0</v>
      </c>
      <c r="N47" s="393"/>
      <c r="O47" s="401"/>
      <c r="P47" s="385">
        <f>ROUND(SUM(P42:P46),0)</f>
        <v>0</v>
      </c>
      <c r="Q47" s="393"/>
      <c r="R47" s="401"/>
      <c r="S47" s="385">
        <f>ROUND(SUM(S42:S46),0)</f>
        <v>0</v>
      </c>
      <c r="T47" s="393"/>
      <c r="U47" s="401"/>
      <c r="V47" s="385">
        <f>ROUND(SUM(V42:V46),0)</f>
        <v>0</v>
      </c>
      <c r="W47" s="393"/>
      <c r="X47" s="401"/>
      <c r="Y47" s="385">
        <f>ROUND(SUM(Y42:Y46),0)</f>
        <v>0</v>
      </c>
      <c r="Z47" s="393"/>
      <c r="AA47" s="401"/>
      <c r="AB47" s="385">
        <f>ROUND(SUM(AB42:AB46),0)</f>
        <v>0</v>
      </c>
      <c r="AC47" s="393"/>
      <c r="AD47" s="401"/>
      <c r="AE47" s="385">
        <f>ROUND(SUM(AE42:AE46),0)</f>
        <v>0</v>
      </c>
      <c r="AF47" s="393"/>
      <c r="AG47" s="401"/>
      <c r="AH47" s="385">
        <f>ROUND(SUM(AH42:AH46),0)</f>
        <v>0</v>
      </c>
      <c r="AI47" s="393"/>
      <c r="AJ47" s="401"/>
      <c r="AK47" s="385">
        <f>ROUND(SUM(AK42:AK46),0)</f>
        <v>0</v>
      </c>
      <c r="AL47" s="393"/>
      <c r="AM47" s="401"/>
      <c r="AN47" s="385">
        <f>ROUND(SUM(AN42:AN46),0)</f>
        <v>0</v>
      </c>
      <c r="AO47" s="118">
        <f>ROUND(SUM(AO42:AO46),0)</f>
        <v>0</v>
      </c>
    </row>
    <row r="48" spans="2:41" ht="15" customHeight="1" thickBot="1">
      <c r="B48" s="528" t="s">
        <v>147</v>
      </c>
      <c r="C48" s="529"/>
      <c r="D48" s="530"/>
      <c r="E48" s="404"/>
      <c r="F48" s="405"/>
      <c r="G48" s="406">
        <f>G41+G47</f>
        <v>0</v>
      </c>
      <c r="H48" s="404"/>
      <c r="I48" s="405"/>
      <c r="J48" s="406">
        <f>J41+J47</f>
        <v>0</v>
      </c>
      <c r="K48" s="404"/>
      <c r="L48" s="405"/>
      <c r="M48" s="406">
        <f>M41+M47</f>
        <v>0</v>
      </c>
      <c r="N48" s="404"/>
      <c r="O48" s="405"/>
      <c r="P48" s="406">
        <f>P41+P47</f>
        <v>0</v>
      </c>
      <c r="Q48" s="404"/>
      <c r="R48" s="405"/>
      <c r="S48" s="406">
        <f>S41+S47</f>
        <v>0</v>
      </c>
      <c r="T48" s="404"/>
      <c r="U48" s="405"/>
      <c r="V48" s="406">
        <f>V41+V47</f>
        <v>0</v>
      </c>
      <c r="W48" s="404"/>
      <c r="X48" s="405"/>
      <c r="Y48" s="406">
        <f>Y41+Y47</f>
        <v>0</v>
      </c>
      <c r="Z48" s="404"/>
      <c r="AA48" s="405"/>
      <c r="AB48" s="406">
        <f>AB41+AB47</f>
        <v>0</v>
      </c>
      <c r="AC48" s="404"/>
      <c r="AD48" s="405"/>
      <c r="AE48" s="406">
        <f>AE41+AE47</f>
        <v>0</v>
      </c>
      <c r="AF48" s="404"/>
      <c r="AG48" s="405"/>
      <c r="AH48" s="406">
        <f>AH41+AH47</f>
        <v>0</v>
      </c>
      <c r="AI48" s="404"/>
      <c r="AJ48" s="405"/>
      <c r="AK48" s="406">
        <f>AK41+AK47</f>
        <v>0</v>
      </c>
      <c r="AL48" s="404"/>
      <c r="AM48" s="405"/>
      <c r="AN48" s="406">
        <f>AN41+AN47</f>
        <v>0</v>
      </c>
      <c r="AO48" s="407"/>
    </row>
  </sheetData>
  <mergeCells count="32">
    <mergeCell ref="E6:AO6"/>
    <mergeCell ref="B26:D26"/>
    <mergeCell ref="B20:B24"/>
    <mergeCell ref="B9:B18"/>
    <mergeCell ref="E7:G7"/>
    <mergeCell ref="AC7:AE7"/>
    <mergeCell ref="AF7:AH7"/>
    <mergeCell ref="AI7:AK7"/>
    <mergeCell ref="AL7:AN7"/>
    <mergeCell ref="N7:P7"/>
    <mergeCell ref="Q7:S7"/>
    <mergeCell ref="T7:V7"/>
    <mergeCell ref="W7:Y7"/>
    <mergeCell ref="Z7:AB7"/>
    <mergeCell ref="AF29:AH29"/>
    <mergeCell ref="AI29:AK29"/>
    <mergeCell ref="AL29:AN29"/>
    <mergeCell ref="H7:J7"/>
    <mergeCell ref="K7:M7"/>
    <mergeCell ref="E28:AO28"/>
    <mergeCell ref="E29:G29"/>
    <mergeCell ref="H29:J29"/>
    <mergeCell ref="K29:M29"/>
    <mergeCell ref="N29:P29"/>
    <mergeCell ref="Q29:S29"/>
    <mergeCell ref="T29:V29"/>
    <mergeCell ref="W29:Y29"/>
    <mergeCell ref="B31:B40"/>
    <mergeCell ref="B42:B46"/>
    <mergeCell ref="B48:D48"/>
    <mergeCell ref="Z29:AB29"/>
    <mergeCell ref="AC29:AE29"/>
  </mergeCells>
  <pageMargins left="0.25" right="0.25" top="0.75" bottom="0.75" header="0.3" footer="0.3"/>
  <pageSetup paperSize="9"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sheetPr>
  <dimension ref="B1:Q131"/>
  <sheetViews>
    <sheetView showGridLines="0" tabSelected="1" zoomScale="130" zoomScaleNormal="130" zoomScaleSheetLayoutView="100" workbookViewId="0">
      <selection activeCell="S21" sqref="S21"/>
    </sheetView>
  </sheetViews>
  <sheetFormatPr defaultColWidth="8.7109375" defaultRowHeight="16.5"/>
  <cols>
    <col min="1" max="1" width="1.7109375" style="14" customWidth="1"/>
    <col min="2" max="2" width="40.7109375" style="14" customWidth="1"/>
    <col min="3" max="3" width="3.140625" style="14" customWidth="1"/>
    <col min="4" max="15" width="7.28515625" style="14" customWidth="1"/>
    <col min="16" max="16" width="8.7109375" style="14" customWidth="1"/>
    <col min="17" max="16384" width="8.7109375" style="14"/>
  </cols>
  <sheetData>
    <row r="1" spans="2:16" ht="19.5" thickBot="1">
      <c r="B1" s="165" t="str">
        <f>'Notă calcul buget'!B2</f>
        <v>Titlu Plan Afaceri: ........................</v>
      </c>
      <c r="C1" s="165"/>
      <c r="D1" s="168"/>
      <c r="E1" s="168"/>
      <c r="M1" s="160"/>
      <c r="N1" s="160"/>
      <c r="O1" s="161"/>
      <c r="P1" s="161"/>
    </row>
    <row r="2" spans="2:16" ht="20.25" thickTop="1" thickBot="1">
      <c r="B2" s="165" t="str">
        <f>'Notă calcul buget'!B3</f>
        <v>CAEN: ............................</v>
      </c>
      <c r="C2" s="165"/>
      <c r="D2" s="168"/>
      <c r="E2" s="168"/>
      <c r="M2" s="160"/>
      <c r="N2" s="160"/>
      <c r="O2" s="161"/>
      <c r="P2" s="161"/>
    </row>
    <row r="3" spans="2:16" ht="17.25" thickTop="1">
      <c r="B3" s="162"/>
      <c r="C3" s="162"/>
    </row>
    <row r="4" spans="2:16" s="167" customFormat="1" ht="20.25">
      <c r="B4" s="236" t="s">
        <v>179</v>
      </c>
      <c r="C4" s="236"/>
      <c r="D4" s="236"/>
      <c r="E4" s="236"/>
      <c r="F4" s="236"/>
      <c r="G4" s="236"/>
      <c r="H4" s="236"/>
      <c r="I4" s="236"/>
      <c r="J4" s="236"/>
      <c r="K4" s="236"/>
      <c r="L4" s="236"/>
      <c r="M4" s="236"/>
      <c r="N4" s="236"/>
      <c r="O4" s="236"/>
      <c r="P4" s="236"/>
    </row>
    <row r="5" spans="2:16" s="494" customFormat="1" ht="13.5" thickBot="1">
      <c r="B5" s="493"/>
      <c r="C5" s="493"/>
      <c r="D5" s="493"/>
      <c r="E5" s="493"/>
      <c r="F5" s="493"/>
      <c r="G5" s="493"/>
      <c r="H5" s="493"/>
      <c r="I5" s="493"/>
      <c r="J5" s="493"/>
      <c r="K5" s="493"/>
      <c r="L5" s="493"/>
      <c r="M5" s="493"/>
      <c r="N5" s="493"/>
      <c r="O5" s="493"/>
      <c r="P5" s="493"/>
    </row>
    <row r="6" spans="2:16" s="166" customFormat="1" ht="12.75">
      <c r="B6" s="443" t="s">
        <v>180</v>
      </c>
      <c r="C6" s="444"/>
      <c r="D6" s="539" t="s">
        <v>160</v>
      </c>
      <c r="E6" s="540"/>
      <c r="F6" s="540"/>
      <c r="G6" s="540"/>
      <c r="H6" s="540"/>
      <c r="I6" s="540"/>
      <c r="J6" s="540"/>
      <c r="K6" s="540"/>
      <c r="L6" s="540"/>
      <c r="M6" s="540"/>
      <c r="N6" s="540"/>
      <c r="O6" s="541"/>
      <c r="P6" s="455"/>
    </row>
    <row r="7" spans="2:16" s="188" customFormat="1" ht="13.5">
      <c r="B7" s="424" t="s">
        <v>181</v>
      </c>
      <c r="C7" s="242"/>
      <c r="D7" s="243" t="s">
        <v>182</v>
      </c>
      <c r="E7" s="243" t="s">
        <v>183</v>
      </c>
      <c r="F7" s="243" t="s">
        <v>184</v>
      </c>
      <c r="G7" s="243" t="s">
        <v>185</v>
      </c>
      <c r="H7" s="243" t="s">
        <v>186</v>
      </c>
      <c r="I7" s="243" t="s">
        <v>187</v>
      </c>
      <c r="J7" s="243" t="s">
        <v>188</v>
      </c>
      <c r="K7" s="243" t="s">
        <v>189</v>
      </c>
      <c r="L7" s="243" t="s">
        <v>190</v>
      </c>
      <c r="M7" s="243" t="s">
        <v>191</v>
      </c>
      <c r="N7" s="243" t="s">
        <v>192</v>
      </c>
      <c r="O7" s="445" t="s">
        <v>193</v>
      </c>
      <c r="P7" s="456" t="s">
        <v>78</v>
      </c>
    </row>
    <row r="8" spans="2:16" s="188" customFormat="1" ht="13.5">
      <c r="B8" s="425" t="s">
        <v>194</v>
      </c>
      <c r="C8" s="253"/>
      <c r="D8" s="254"/>
      <c r="E8" s="254"/>
      <c r="F8" s="254"/>
      <c r="G8" s="254"/>
      <c r="H8" s="254"/>
      <c r="I8" s="254"/>
      <c r="J8" s="254"/>
      <c r="K8" s="254"/>
      <c r="L8" s="254"/>
      <c r="M8" s="254"/>
      <c r="N8" s="254"/>
      <c r="O8" s="254"/>
      <c r="P8" s="457"/>
    </row>
    <row r="9" spans="2:16" s="263" customFormat="1" ht="27">
      <c r="B9" s="426" t="s">
        <v>195</v>
      </c>
      <c r="C9" s="260"/>
      <c r="D9" s="261">
        <f>ROUND(D10+D11+D12+D15,0)</f>
        <v>1875</v>
      </c>
      <c r="E9" s="261">
        <f t="shared" ref="E9:O9" si="0">E10+E11+E12+E15</f>
        <v>0</v>
      </c>
      <c r="F9" s="261">
        <f t="shared" si="0"/>
        <v>0</v>
      </c>
      <c r="G9" s="261">
        <f t="shared" si="0"/>
        <v>0</v>
      </c>
      <c r="H9" s="261">
        <f t="shared" si="0"/>
        <v>0</v>
      </c>
      <c r="I9" s="261">
        <f t="shared" si="0"/>
        <v>0</v>
      </c>
      <c r="J9" s="261">
        <f t="shared" si="0"/>
        <v>0</v>
      </c>
      <c r="K9" s="261">
        <f t="shared" si="0"/>
        <v>0</v>
      </c>
      <c r="L9" s="261">
        <f t="shared" si="0"/>
        <v>0</v>
      </c>
      <c r="M9" s="261">
        <f t="shared" si="0"/>
        <v>0</v>
      </c>
      <c r="N9" s="261">
        <f t="shared" si="0"/>
        <v>0</v>
      </c>
      <c r="O9" s="446">
        <f t="shared" si="0"/>
        <v>0</v>
      </c>
      <c r="P9" s="458">
        <f>ROUND(SUM(D9:O9),0)</f>
        <v>1875</v>
      </c>
    </row>
    <row r="10" spans="2:16" s="188" customFormat="1" ht="27">
      <c r="B10" s="428" t="s">
        <v>196</v>
      </c>
      <c r="C10" s="244"/>
      <c r="D10" s="246"/>
      <c r="E10" s="246"/>
      <c r="F10" s="246"/>
      <c r="G10" s="246"/>
      <c r="H10" s="246"/>
      <c r="I10" s="246"/>
      <c r="J10" s="246"/>
      <c r="K10" s="246"/>
      <c r="L10" s="246"/>
      <c r="M10" s="246"/>
      <c r="N10" s="246"/>
      <c r="O10" s="447"/>
      <c r="P10" s="459">
        <f t="shared" ref="P10:P27" si="1">ROUND(SUM(D10:O10),0)</f>
        <v>0</v>
      </c>
    </row>
    <row r="11" spans="2:16" s="188" customFormat="1" ht="13.5">
      <c r="B11" s="428" t="s">
        <v>197</v>
      </c>
      <c r="C11" s="244"/>
      <c r="D11" s="247">
        <f>ROUND(75%*'Buget '!G35,2)</f>
        <v>1875</v>
      </c>
      <c r="E11" s="247">
        <v>0</v>
      </c>
      <c r="F11" s="247">
        <v>0</v>
      </c>
      <c r="G11" s="247">
        <v>0</v>
      </c>
      <c r="H11" s="247">
        <v>0</v>
      </c>
      <c r="I11" s="247">
        <v>0</v>
      </c>
      <c r="J11" s="247">
        <v>0</v>
      </c>
      <c r="K11" s="247">
        <v>0</v>
      </c>
      <c r="L11" s="247">
        <v>0</v>
      </c>
      <c r="M11" s="247">
        <v>0</v>
      </c>
      <c r="N11" s="247">
        <v>0</v>
      </c>
      <c r="O11" s="448">
        <v>0</v>
      </c>
      <c r="P11" s="459">
        <f t="shared" si="1"/>
        <v>1875</v>
      </c>
    </row>
    <row r="12" spans="2:16" s="188" customFormat="1" ht="13.5">
      <c r="B12" s="428" t="s">
        <v>198</v>
      </c>
      <c r="C12" s="244"/>
      <c r="D12" s="247">
        <f>D13+D14</f>
        <v>0</v>
      </c>
      <c r="E12" s="247">
        <f t="shared" ref="E12:O12" si="2">E13+E14</f>
        <v>0</v>
      </c>
      <c r="F12" s="247">
        <f t="shared" si="2"/>
        <v>0</v>
      </c>
      <c r="G12" s="247">
        <f t="shared" si="2"/>
        <v>0</v>
      </c>
      <c r="H12" s="247">
        <f t="shared" si="2"/>
        <v>0</v>
      </c>
      <c r="I12" s="247">
        <f t="shared" si="2"/>
        <v>0</v>
      </c>
      <c r="J12" s="247">
        <f t="shared" si="2"/>
        <v>0</v>
      </c>
      <c r="K12" s="247">
        <f t="shared" si="2"/>
        <v>0</v>
      </c>
      <c r="L12" s="247">
        <f t="shared" si="2"/>
        <v>0</v>
      </c>
      <c r="M12" s="247">
        <f t="shared" si="2"/>
        <v>0</v>
      </c>
      <c r="N12" s="247">
        <f t="shared" si="2"/>
        <v>0</v>
      </c>
      <c r="O12" s="448">
        <f t="shared" si="2"/>
        <v>0</v>
      </c>
      <c r="P12" s="459">
        <f t="shared" si="1"/>
        <v>0</v>
      </c>
    </row>
    <row r="13" spans="2:16" s="188" customFormat="1" ht="13.5">
      <c r="B13" s="428" t="s">
        <v>199</v>
      </c>
      <c r="C13" s="244"/>
      <c r="D13" s="246"/>
      <c r="E13" s="246"/>
      <c r="F13" s="246"/>
      <c r="G13" s="246"/>
      <c r="H13" s="246"/>
      <c r="I13" s="246"/>
      <c r="J13" s="246"/>
      <c r="K13" s="246"/>
      <c r="L13" s="246"/>
      <c r="M13" s="246"/>
      <c r="N13" s="246"/>
      <c r="O13" s="447"/>
      <c r="P13" s="459">
        <f t="shared" si="1"/>
        <v>0</v>
      </c>
    </row>
    <row r="14" spans="2:16" s="188" customFormat="1" ht="13.5">
      <c r="B14" s="428" t="s">
        <v>200</v>
      </c>
      <c r="C14" s="244"/>
      <c r="D14" s="246"/>
      <c r="E14" s="246"/>
      <c r="F14" s="246"/>
      <c r="G14" s="246"/>
      <c r="H14" s="246"/>
      <c r="I14" s="246"/>
      <c r="J14" s="246"/>
      <c r="K14" s="246"/>
      <c r="L14" s="246"/>
      <c r="M14" s="246"/>
      <c r="N14" s="246"/>
      <c r="O14" s="447"/>
      <c r="P14" s="459">
        <f t="shared" si="1"/>
        <v>0</v>
      </c>
    </row>
    <row r="15" spans="2:16" s="188" customFormat="1" ht="13.5">
      <c r="B15" s="428" t="s">
        <v>201</v>
      </c>
      <c r="C15" s="244"/>
      <c r="D15" s="246"/>
      <c r="E15" s="246"/>
      <c r="F15" s="246"/>
      <c r="G15" s="246"/>
      <c r="H15" s="246"/>
      <c r="I15" s="246"/>
      <c r="J15" s="246"/>
      <c r="K15" s="246"/>
      <c r="L15" s="246"/>
      <c r="M15" s="246"/>
      <c r="N15" s="246"/>
      <c r="O15" s="447"/>
      <c r="P15" s="459">
        <f t="shared" si="1"/>
        <v>0</v>
      </c>
    </row>
    <row r="16" spans="2:16" s="263" customFormat="1" ht="27">
      <c r="B16" s="426" t="s">
        <v>202</v>
      </c>
      <c r="C16" s="260"/>
      <c r="D16" s="261">
        <f>D17+D18+D19</f>
        <v>0</v>
      </c>
      <c r="E16" s="261">
        <f t="shared" ref="E16:O16" si="3">E17+E18+E19</f>
        <v>0</v>
      </c>
      <c r="F16" s="261">
        <f t="shared" si="3"/>
        <v>0</v>
      </c>
      <c r="G16" s="261">
        <f t="shared" si="3"/>
        <v>0</v>
      </c>
      <c r="H16" s="261">
        <f t="shared" si="3"/>
        <v>0</v>
      </c>
      <c r="I16" s="261">
        <f t="shared" si="3"/>
        <v>0</v>
      </c>
      <c r="J16" s="261">
        <f t="shared" si="3"/>
        <v>0</v>
      </c>
      <c r="K16" s="261">
        <f t="shared" si="3"/>
        <v>0</v>
      </c>
      <c r="L16" s="261">
        <f t="shared" si="3"/>
        <v>0</v>
      </c>
      <c r="M16" s="261">
        <f t="shared" si="3"/>
        <v>0</v>
      </c>
      <c r="N16" s="261">
        <f t="shared" si="3"/>
        <v>0</v>
      </c>
      <c r="O16" s="446">
        <f t="shared" si="3"/>
        <v>0</v>
      </c>
      <c r="P16" s="458">
        <f t="shared" si="1"/>
        <v>0</v>
      </c>
    </row>
    <row r="17" spans="2:17" s="188" customFormat="1" ht="13.5">
      <c r="B17" s="428" t="s">
        <v>203</v>
      </c>
      <c r="C17" s="244"/>
      <c r="D17" s="246">
        <f>'Notă calcul buget'!H62+'Notă calcul buget'!H160</f>
        <v>0</v>
      </c>
      <c r="E17" s="246">
        <f>'Notă calcul buget'!M62++'Notă calcul buget'!M160</f>
        <v>0</v>
      </c>
      <c r="F17" s="246">
        <f>'Notă calcul buget'!R62+'Notă calcul buget'!R160</f>
        <v>0</v>
      </c>
      <c r="G17" s="246">
        <f>'Notă calcul buget'!W62+'Notă calcul buget'!W160</f>
        <v>0</v>
      </c>
      <c r="H17" s="246">
        <f>'Notă calcul buget'!AB62+'Notă calcul buget'!AB160</f>
        <v>0</v>
      </c>
      <c r="I17" s="246">
        <f>'Notă calcul buget'!AG62+'Notă calcul buget'!AG160</f>
        <v>0</v>
      </c>
      <c r="J17" s="246">
        <f>'Notă calcul buget'!AL62+'Notă calcul buget'!AL160</f>
        <v>0</v>
      </c>
      <c r="K17" s="246">
        <f>'Notă calcul buget'!AQ62+'Notă calcul buget'!AQ160</f>
        <v>0</v>
      </c>
      <c r="L17" s="246">
        <f>'Notă calcul buget'!AV62+'Notă calcul buget'!AV160</f>
        <v>0</v>
      </c>
      <c r="M17" s="246">
        <f>'Notă calcul buget'!BA62+'Notă calcul buget'!BA160</f>
        <v>0</v>
      </c>
      <c r="N17" s="246">
        <f>'Notă calcul buget'!BF62+'Notă calcul buget'!BF160</f>
        <v>0</v>
      </c>
      <c r="O17" s="447">
        <f>'Notă calcul buget'!BK62+'Notă calcul buget'!BK160</f>
        <v>0</v>
      </c>
      <c r="P17" s="459">
        <f t="shared" si="1"/>
        <v>0</v>
      </c>
    </row>
    <row r="18" spans="2:17" s="188" customFormat="1" ht="13.5">
      <c r="B18" s="428" t="s">
        <v>204</v>
      </c>
      <c r="C18" s="244"/>
      <c r="D18" s="246">
        <f>'Notă calcul buget'!H68+'Buget '!F8+'Notă calcul buget'!H166</f>
        <v>0</v>
      </c>
      <c r="E18" s="246">
        <f>'Notă calcul buget'!M68+'Notă calcul buget'!M166</f>
        <v>0</v>
      </c>
      <c r="F18" s="246">
        <f>'Notă calcul buget'!R68+'Notă calcul buget'!R166</f>
        <v>0</v>
      </c>
      <c r="G18" s="246">
        <f>'Notă calcul buget'!W68+'Notă calcul buget'!W166</f>
        <v>0</v>
      </c>
      <c r="H18" s="246">
        <f>'Notă calcul buget'!AB68+'Notă calcul buget'!AB166</f>
        <v>0</v>
      </c>
      <c r="I18" s="246">
        <f>'Notă calcul buget'!AG68+'Notă calcul buget'!AG166</f>
        <v>0</v>
      </c>
      <c r="J18" s="246">
        <f>'Notă calcul buget'!AL68+'Notă calcul buget'!AL166</f>
        <v>0</v>
      </c>
      <c r="K18" s="246">
        <f>'Notă calcul buget'!AQ68+'Notă calcul buget'!AQ166</f>
        <v>0</v>
      </c>
      <c r="L18" s="246">
        <f>'Notă calcul buget'!AV68+'Notă calcul buget'!AV166</f>
        <v>0</v>
      </c>
      <c r="M18" s="246">
        <f>'Notă calcul buget'!BA68+'Notă calcul buget'!BA166</f>
        <v>0</v>
      </c>
      <c r="N18" s="246">
        <f>'Notă calcul buget'!BF68+'Notă calcul buget'!BF166</f>
        <v>0</v>
      </c>
      <c r="O18" s="447">
        <f>'Notă calcul buget'!BK68+'Notă calcul buget'!BK166</f>
        <v>0</v>
      </c>
      <c r="P18" s="459">
        <f t="shared" si="1"/>
        <v>0</v>
      </c>
    </row>
    <row r="19" spans="2:17" s="188" customFormat="1" ht="13.5">
      <c r="B19" s="428" t="s">
        <v>205</v>
      </c>
      <c r="C19" s="244"/>
      <c r="D19" s="247">
        <f>'Notă calcul buget'!H80</f>
        <v>0</v>
      </c>
      <c r="E19" s="247">
        <f>'Notă calcul buget'!M80</f>
        <v>0</v>
      </c>
      <c r="F19" s="247">
        <f>'Notă calcul buget'!R80</f>
        <v>0</v>
      </c>
      <c r="G19" s="247">
        <f>'Notă calcul buget'!W80</f>
        <v>0</v>
      </c>
      <c r="H19" s="247">
        <f>'Notă calcul buget'!AB80</f>
        <v>0</v>
      </c>
      <c r="I19" s="247">
        <f>'Notă calcul buget'!AG80</f>
        <v>0</v>
      </c>
      <c r="J19" s="247">
        <f>'Notă calcul buget'!AL80</f>
        <v>0</v>
      </c>
      <c r="K19" s="247">
        <f>'Notă calcul buget'!AQ80</f>
        <v>0</v>
      </c>
      <c r="L19" s="247">
        <f>'Notă calcul buget'!AV80</f>
        <v>0</v>
      </c>
      <c r="M19" s="247">
        <f>'Notă calcul buget'!BA80</f>
        <v>0</v>
      </c>
      <c r="N19" s="247">
        <f>'Notă calcul buget'!BF80</f>
        <v>0</v>
      </c>
      <c r="O19" s="448">
        <f>'Notă calcul buget'!BK80</f>
        <v>0</v>
      </c>
      <c r="P19" s="459">
        <f t="shared" si="1"/>
        <v>0</v>
      </c>
    </row>
    <row r="20" spans="2:17" s="263" customFormat="1" ht="27">
      <c r="B20" s="426" t="s">
        <v>206</v>
      </c>
      <c r="C20" s="260"/>
      <c r="D20" s="261">
        <f>D21+D24</f>
        <v>0</v>
      </c>
      <c r="E20" s="261">
        <f t="shared" ref="E20:O20" si="4">E21+E24</f>
        <v>0</v>
      </c>
      <c r="F20" s="261">
        <f t="shared" si="4"/>
        <v>0</v>
      </c>
      <c r="G20" s="261">
        <f t="shared" si="4"/>
        <v>0</v>
      </c>
      <c r="H20" s="261">
        <f t="shared" si="4"/>
        <v>0</v>
      </c>
      <c r="I20" s="261">
        <f t="shared" si="4"/>
        <v>0</v>
      </c>
      <c r="J20" s="261">
        <f t="shared" si="4"/>
        <v>0</v>
      </c>
      <c r="K20" s="261">
        <f t="shared" si="4"/>
        <v>0</v>
      </c>
      <c r="L20" s="261">
        <f t="shared" si="4"/>
        <v>0</v>
      </c>
      <c r="M20" s="261">
        <f t="shared" si="4"/>
        <v>0</v>
      </c>
      <c r="N20" s="261">
        <f t="shared" si="4"/>
        <v>0</v>
      </c>
      <c r="O20" s="446">
        <f t="shared" si="4"/>
        <v>0</v>
      </c>
      <c r="P20" s="458">
        <f t="shared" si="1"/>
        <v>0</v>
      </c>
    </row>
    <row r="21" spans="2:17" s="188" customFormat="1" ht="27">
      <c r="B21" s="428" t="s">
        <v>207</v>
      </c>
      <c r="C21" s="244"/>
      <c r="D21" s="248">
        <f>D22+D23</f>
        <v>0</v>
      </c>
      <c r="E21" s="248">
        <f t="shared" ref="E21:O21" si="5">E22+E23</f>
        <v>0</v>
      </c>
      <c r="F21" s="248">
        <f t="shared" si="5"/>
        <v>0</v>
      </c>
      <c r="G21" s="248">
        <f t="shared" si="5"/>
        <v>0</v>
      </c>
      <c r="H21" s="248">
        <f t="shared" si="5"/>
        <v>0</v>
      </c>
      <c r="I21" s="248">
        <f t="shared" si="5"/>
        <v>0</v>
      </c>
      <c r="J21" s="248">
        <f t="shared" si="5"/>
        <v>0</v>
      </c>
      <c r="K21" s="248">
        <f t="shared" si="5"/>
        <v>0</v>
      </c>
      <c r="L21" s="248">
        <f t="shared" si="5"/>
        <v>0</v>
      </c>
      <c r="M21" s="248">
        <f t="shared" si="5"/>
        <v>0</v>
      </c>
      <c r="N21" s="248">
        <f t="shared" si="5"/>
        <v>0</v>
      </c>
      <c r="O21" s="449">
        <f t="shared" si="5"/>
        <v>0</v>
      </c>
      <c r="P21" s="459">
        <f t="shared" si="1"/>
        <v>0</v>
      </c>
    </row>
    <row r="22" spans="2:17" s="188" customFormat="1" ht="13.5">
      <c r="B22" s="428" t="s">
        <v>208</v>
      </c>
      <c r="C22" s="244"/>
      <c r="D22" s="247">
        <f>'Grafic Credit'!B74</f>
        <v>0</v>
      </c>
      <c r="E22" s="247">
        <f>'Grafic Credit'!C74</f>
        <v>0</v>
      </c>
      <c r="F22" s="247">
        <f>'Grafic Credit'!D74</f>
        <v>0</v>
      </c>
      <c r="G22" s="247">
        <f>'Grafic Credit'!E74</f>
        <v>0</v>
      </c>
      <c r="H22" s="247">
        <f>'Grafic Credit'!F74</f>
        <v>0</v>
      </c>
      <c r="I22" s="247">
        <f>'Grafic Credit'!G74</f>
        <v>0</v>
      </c>
      <c r="J22" s="247">
        <f>'Grafic Credit'!H74</f>
        <v>0</v>
      </c>
      <c r="K22" s="247">
        <f>'Grafic Credit'!I74</f>
        <v>0</v>
      </c>
      <c r="L22" s="247">
        <f>'Grafic Credit'!J74</f>
        <v>0</v>
      </c>
      <c r="M22" s="247">
        <f>'Grafic Credit'!K74</f>
        <v>0</v>
      </c>
      <c r="N22" s="247">
        <f>'Grafic Credit'!L74</f>
        <v>0</v>
      </c>
      <c r="O22" s="448">
        <f>'Grafic Credit'!M74</f>
        <v>0</v>
      </c>
      <c r="P22" s="459">
        <f t="shared" si="1"/>
        <v>0</v>
      </c>
    </row>
    <row r="23" spans="2:17" s="188" customFormat="1" ht="13.5">
      <c r="B23" s="428" t="s">
        <v>209</v>
      </c>
      <c r="C23" s="244"/>
      <c r="D23" s="246"/>
      <c r="E23" s="246"/>
      <c r="F23" s="246"/>
      <c r="G23" s="246"/>
      <c r="H23" s="246"/>
      <c r="I23" s="246"/>
      <c r="J23" s="246"/>
      <c r="K23" s="246"/>
      <c r="L23" s="246"/>
      <c r="M23" s="246"/>
      <c r="N23" s="246"/>
      <c r="O23" s="447"/>
      <c r="P23" s="459">
        <f t="shared" si="1"/>
        <v>0</v>
      </c>
    </row>
    <row r="24" spans="2:17" s="188" customFormat="1" ht="27">
      <c r="B24" s="428" t="s">
        <v>210</v>
      </c>
      <c r="C24" s="244"/>
      <c r="D24" s="248">
        <f>D25+D26</f>
        <v>0</v>
      </c>
      <c r="E24" s="248">
        <f t="shared" ref="E24:O24" si="6">E25+E26</f>
        <v>0</v>
      </c>
      <c r="F24" s="248">
        <f t="shared" si="6"/>
        <v>0</v>
      </c>
      <c r="G24" s="248">
        <f t="shared" si="6"/>
        <v>0</v>
      </c>
      <c r="H24" s="248">
        <f t="shared" si="6"/>
        <v>0</v>
      </c>
      <c r="I24" s="248">
        <f t="shared" si="6"/>
        <v>0</v>
      </c>
      <c r="J24" s="248">
        <f t="shared" si="6"/>
        <v>0</v>
      </c>
      <c r="K24" s="248">
        <f t="shared" si="6"/>
        <v>0</v>
      </c>
      <c r="L24" s="248">
        <f t="shared" si="6"/>
        <v>0</v>
      </c>
      <c r="M24" s="248">
        <f t="shared" si="6"/>
        <v>0</v>
      </c>
      <c r="N24" s="248">
        <f t="shared" si="6"/>
        <v>0</v>
      </c>
      <c r="O24" s="449">
        <f t="shared" si="6"/>
        <v>0</v>
      </c>
      <c r="P24" s="459">
        <f t="shared" si="1"/>
        <v>0</v>
      </c>
    </row>
    <row r="25" spans="2:17" s="188" customFormat="1" ht="13.5">
      <c r="B25" s="428" t="s">
        <v>211</v>
      </c>
      <c r="C25" s="244"/>
      <c r="D25" s="247">
        <f>'Grafic Credit'!B75</f>
        <v>0</v>
      </c>
      <c r="E25" s="247">
        <f>'Grafic Credit'!C75</f>
        <v>0</v>
      </c>
      <c r="F25" s="247">
        <f>'Grafic Credit'!D75</f>
        <v>0</v>
      </c>
      <c r="G25" s="247">
        <f>'Grafic Credit'!E75</f>
        <v>0</v>
      </c>
      <c r="H25" s="247">
        <f>'Grafic Credit'!F75</f>
        <v>0</v>
      </c>
      <c r="I25" s="247">
        <f>'Grafic Credit'!G75</f>
        <v>0</v>
      </c>
      <c r="J25" s="247">
        <f>'Grafic Credit'!H75</f>
        <v>0</v>
      </c>
      <c r="K25" s="247">
        <f>'Grafic Credit'!I75</f>
        <v>0</v>
      </c>
      <c r="L25" s="247">
        <f>'Grafic Credit'!J75</f>
        <v>0</v>
      </c>
      <c r="M25" s="247">
        <f>'Grafic Credit'!K75</f>
        <v>0</v>
      </c>
      <c r="N25" s="247">
        <f>'Grafic Credit'!L75</f>
        <v>0</v>
      </c>
      <c r="O25" s="448">
        <f>'Grafic Credit'!M75</f>
        <v>0</v>
      </c>
      <c r="P25" s="459">
        <f t="shared" si="1"/>
        <v>0</v>
      </c>
    </row>
    <row r="26" spans="2:17" s="188" customFormat="1" ht="13.5">
      <c r="B26" s="428" t="s">
        <v>212</v>
      </c>
      <c r="C26" s="244"/>
      <c r="D26" s="246"/>
      <c r="E26" s="246"/>
      <c r="F26" s="246"/>
      <c r="G26" s="246"/>
      <c r="H26" s="246"/>
      <c r="I26" s="246"/>
      <c r="J26" s="246"/>
      <c r="K26" s="246"/>
      <c r="L26" s="246"/>
      <c r="M26" s="246"/>
      <c r="N26" s="246"/>
      <c r="O26" s="447"/>
      <c r="P26" s="459">
        <f t="shared" si="1"/>
        <v>0</v>
      </c>
    </row>
    <row r="27" spans="2:17" s="188" customFormat="1" ht="27">
      <c r="B27" s="425" t="s">
        <v>213</v>
      </c>
      <c r="C27" s="268"/>
      <c r="D27" s="250">
        <f>ROUND(D9-D16-D20,0)</f>
        <v>1875</v>
      </c>
      <c r="E27" s="250">
        <f t="shared" ref="E27:O27" si="7">ROUND(E9-E16-E20,0)</f>
        <v>0</v>
      </c>
      <c r="F27" s="250">
        <f t="shared" si="7"/>
        <v>0</v>
      </c>
      <c r="G27" s="250">
        <f t="shared" si="7"/>
        <v>0</v>
      </c>
      <c r="H27" s="250">
        <f t="shared" si="7"/>
        <v>0</v>
      </c>
      <c r="I27" s="250">
        <f t="shared" si="7"/>
        <v>0</v>
      </c>
      <c r="J27" s="250">
        <f t="shared" si="7"/>
        <v>0</v>
      </c>
      <c r="K27" s="250">
        <f t="shared" si="7"/>
        <v>0</v>
      </c>
      <c r="L27" s="250">
        <f t="shared" si="7"/>
        <v>0</v>
      </c>
      <c r="M27" s="250">
        <f t="shared" si="7"/>
        <v>0</v>
      </c>
      <c r="N27" s="250">
        <f t="shared" si="7"/>
        <v>0</v>
      </c>
      <c r="O27" s="450">
        <f t="shared" si="7"/>
        <v>0</v>
      </c>
      <c r="P27" s="460">
        <f t="shared" si="1"/>
        <v>1875</v>
      </c>
    </row>
    <row r="28" spans="2:17" s="188" customFormat="1" ht="13.5">
      <c r="B28" s="425" t="s">
        <v>214</v>
      </c>
      <c r="C28" s="253"/>
      <c r="D28" s="267"/>
      <c r="E28" s="267"/>
      <c r="F28" s="267"/>
      <c r="G28" s="267"/>
      <c r="H28" s="267"/>
      <c r="I28" s="267"/>
      <c r="J28" s="267"/>
      <c r="K28" s="267"/>
      <c r="L28" s="267"/>
      <c r="M28" s="267"/>
      <c r="N28" s="267"/>
      <c r="O28" s="267"/>
      <c r="P28" s="461"/>
    </row>
    <row r="29" spans="2:17" s="263" customFormat="1" ht="13.5">
      <c r="B29" s="426" t="s">
        <v>215</v>
      </c>
      <c r="C29" s="260"/>
      <c r="D29" s="261">
        <f>D30</f>
        <v>0</v>
      </c>
      <c r="E29" s="261">
        <f t="shared" ref="E29:I29" si="8">E30</f>
        <v>0</v>
      </c>
      <c r="F29" s="261">
        <f t="shared" si="8"/>
        <v>0</v>
      </c>
      <c r="G29" s="261">
        <f t="shared" si="8"/>
        <v>0</v>
      </c>
      <c r="H29" s="261">
        <f t="shared" si="8"/>
        <v>0</v>
      </c>
      <c r="I29" s="261">
        <f t="shared" si="8"/>
        <v>0</v>
      </c>
      <c r="J29" s="261">
        <f t="shared" ref="J29:O29" si="9">J30</f>
        <v>0</v>
      </c>
      <c r="K29" s="261">
        <f t="shared" si="9"/>
        <v>0</v>
      </c>
      <c r="L29" s="261">
        <f t="shared" si="9"/>
        <v>0</v>
      </c>
      <c r="M29" s="261">
        <f t="shared" si="9"/>
        <v>0</v>
      </c>
      <c r="N29" s="261">
        <f t="shared" si="9"/>
        <v>0</v>
      </c>
      <c r="O29" s="446">
        <f t="shared" si="9"/>
        <v>0</v>
      </c>
      <c r="P29" s="459">
        <f t="shared" ref="P29:P61" si="10">ROUND(SUM(D29:O29),0)</f>
        <v>0</v>
      </c>
      <c r="Q29" s="262"/>
    </row>
    <row r="30" spans="2:17" s="188" customFormat="1" ht="13.5">
      <c r="B30" s="428" t="s">
        <v>216</v>
      </c>
      <c r="C30" s="244"/>
      <c r="D30" s="247">
        <f>Venituri!G26</f>
        <v>0</v>
      </c>
      <c r="E30" s="247">
        <f>Venituri!J26</f>
        <v>0</v>
      </c>
      <c r="F30" s="247">
        <f>Venituri!M26</f>
        <v>0</v>
      </c>
      <c r="G30" s="247">
        <f>Venituri!P26</f>
        <v>0</v>
      </c>
      <c r="H30" s="247">
        <f>Venituri!S26</f>
        <v>0</v>
      </c>
      <c r="I30" s="247">
        <f>Venituri!V26</f>
        <v>0</v>
      </c>
      <c r="J30" s="247">
        <f>Venituri!Y26</f>
        <v>0</v>
      </c>
      <c r="K30" s="247">
        <f>Venituri!AB26</f>
        <v>0</v>
      </c>
      <c r="L30" s="247">
        <f>Venituri!AE26</f>
        <v>0</v>
      </c>
      <c r="M30" s="247">
        <f>Venituri!AH26</f>
        <v>0</v>
      </c>
      <c r="N30" s="247">
        <f>Venituri!AK26</f>
        <v>0</v>
      </c>
      <c r="O30" s="448">
        <f>Venituri!AN26</f>
        <v>0</v>
      </c>
      <c r="P30" s="459">
        <f t="shared" si="10"/>
        <v>0</v>
      </c>
      <c r="Q30" s="251"/>
    </row>
    <row r="31" spans="2:17" s="263" customFormat="1" ht="13.5">
      <c r="B31" s="426" t="s">
        <v>217</v>
      </c>
      <c r="C31" s="260"/>
      <c r="D31" s="264"/>
      <c r="E31" s="264"/>
      <c r="F31" s="264"/>
      <c r="G31" s="264"/>
      <c r="H31" s="264"/>
      <c r="I31" s="264"/>
      <c r="J31" s="264"/>
      <c r="K31" s="264"/>
      <c r="L31" s="264"/>
      <c r="M31" s="264"/>
      <c r="N31" s="264"/>
      <c r="O31" s="451"/>
      <c r="P31" s="458">
        <f t="shared" si="10"/>
        <v>0</v>
      </c>
      <c r="Q31" s="262"/>
    </row>
    <row r="32" spans="2:17" s="263" customFormat="1" ht="13.5">
      <c r="B32" s="426" t="s">
        <v>218</v>
      </c>
      <c r="C32" s="260"/>
      <c r="D32" s="264"/>
      <c r="E32" s="264"/>
      <c r="F32" s="264"/>
      <c r="G32" s="264"/>
      <c r="H32" s="264"/>
      <c r="I32" s="264"/>
      <c r="J32" s="264"/>
      <c r="K32" s="264"/>
      <c r="L32" s="264"/>
      <c r="M32" s="264"/>
      <c r="N32" s="264"/>
      <c r="O32" s="451"/>
      <c r="P32" s="458">
        <f t="shared" si="10"/>
        <v>0</v>
      </c>
      <c r="Q32" s="262"/>
    </row>
    <row r="33" spans="2:17" s="259" customFormat="1" ht="27">
      <c r="B33" s="432" t="s">
        <v>219</v>
      </c>
      <c r="C33" s="257"/>
      <c r="D33" s="245">
        <f>D29+D31+D32</f>
        <v>0</v>
      </c>
      <c r="E33" s="245">
        <f t="shared" ref="E33:O33" si="11">E29+E31+E32</f>
        <v>0</v>
      </c>
      <c r="F33" s="245">
        <f t="shared" si="11"/>
        <v>0</v>
      </c>
      <c r="G33" s="245">
        <f t="shared" si="11"/>
        <v>0</v>
      </c>
      <c r="H33" s="245">
        <f t="shared" si="11"/>
        <v>0</v>
      </c>
      <c r="I33" s="245">
        <f t="shared" si="11"/>
        <v>0</v>
      </c>
      <c r="J33" s="245">
        <f t="shared" si="11"/>
        <v>0</v>
      </c>
      <c r="K33" s="245">
        <f t="shared" si="11"/>
        <v>0</v>
      </c>
      <c r="L33" s="245">
        <f t="shared" si="11"/>
        <v>0</v>
      </c>
      <c r="M33" s="245">
        <f t="shared" si="11"/>
        <v>0</v>
      </c>
      <c r="N33" s="245">
        <f t="shared" si="11"/>
        <v>0</v>
      </c>
      <c r="O33" s="452">
        <f t="shared" si="11"/>
        <v>0</v>
      </c>
      <c r="P33" s="459">
        <f t="shared" si="10"/>
        <v>0</v>
      </c>
      <c r="Q33" s="258"/>
    </row>
    <row r="34" spans="2:17" s="263" customFormat="1" ht="13.5">
      <c r="B34" s="426" t="s">
        <v>220</v>
      </c>
      <c r="C34" s="260"/>
      <c r="D34" s="261">
        <f>SUM(D35:D44)</f>
        <v>3997</v>
      </c>
      <c r="E34" s="261">
        <f t="shared" ref="E34:O34" si="12">SUM(E35:E44)</f>
        <v>0</v>
      </c>
      <c r="F34" s="261">
        <f t="shared" si="12"/>
        <v>0</v>
      </c>
      <c r="G34" s="261">
        <f t="shared" si="12"/>
        <v>0</v>
      </c>
      <c r="H34" s="261">
        <f t="shared" si="12"/>
        <v>0</v>
      </c>
      <c r="I34" s="261">
        <f t="shared" si="12"/>
        <v>0</v>
      </c>
      <c r="J34" s="261">
        <f t="shared" si="12"/>
        <v>0</v>
      </c>
      <c r="K34" s="261">
        <f t="shared" si="12"/>
        <v>0</v>
      </c>
      <c r="L34" s="261">
        <f t="shared" si="12"/>
        <v>0</v>
      </c>
      <c r="M34" s="261">
        <f t="shared" si="12"/>
        <v>0</v>
      </c>
      <c r="N34" s="261">
        <f t="shared" si="12"/>
        <v>0</v>
      </c>
      <c r="O34" s="446">
        <f t="shared" si="12"/>
        <v>0</v>
      </c>
      <c r="P34" s="458">
        <f t="shared" si="10"/>
        <v>3997</v>
      </c>
      <c r="Q34" s="262"/>
    </row>
    <row r="35" spans="2:17" s="188" customFormat="1" ht="13.5">
      <c r="B35" s="428" t="s">
        <v>221</v>
      </c>
      <c r="C35" s="244"/>
      <c r="D35" s="247">
        <f>'Notă calcul buget'!H74</f>
        <v>0</v>
      </c>
      <c r="E35" s="247">
        <f>'Notă calcul buget'!M74</f>
        <v>0</v>
      </c>
      <c r="F35" s="247">
        <f>'Notă calcul buget'!R74</f>
        <v>0</v>
      </c>
      <c r="G35" s="247">
        <f>'Notă calcul buget'!W74</f>
        <v>0</v>
      </c>
      <c r="H35" s="247">
        <f>'Notă calcul buget'!AB74</f>
        <v>0</v>
      </c>
      <c r="I35" s="247">
        <f>'Notă calcul buget'!AG74</f>
        <v>0</v>
      </c>
      <c r="J35" s="247">
        <f>'Notă calcul buget'!AL74</f>
        <v>0</v>
      </c>
      <c r="K35" s="247">
        <f>'Notă calcul buget'!AQ74</f>
        <v>0</v>
      </c>
      <c r="L35" s="247">
        <f>'Notă calcul buget'!AV74</f>
        <v>0</v>
      </c>
      <c r="M35" s="247">
        <f>'Notă calcul buget'!BA74</f>
        <v>0</v>
      </c>
      <c r="N35" s="247">
        <f>'Notă calcul buget'!BF74</f>
        <v>0</v>
      </c>
      <c r="O35" s="448">
        <f>'Notă calcul buget'!BK74</f>
        <v>0</v>
      </c>
      <c r="P35" s="459">
        <f t="shared" si="10"/>
        <v>0</v>
      </c>
      <c r="Q35" s="251"/>
    </row>
    <row r="36" spans="2:17" s="188" customFormat="1" ht="13.5">
      <c r="B36" s="428" t="s">
        <v>222</v>
      </c>
      <c r="C36" s="244"/>
      <c r="D36" s="247">
        <f>'Notă calcul buget'!H100+'Notă calcul buget'!H106</f>
        <v>0</v>
      </c>
      <c r="E36" s="247">
        <f>'Notă calcul buget'!M100</f>
        <v>0</v>
      </c>
      <c r="F36" s="247">
        <f>'Notă calcul buget'!R100</f>
        <v>0</v>
      </c>
      <c r="G36" s="247">
        <f>'Notă calcul buget'!W100</f>
        <v>0</v>
      </c>
      <c r="H36" s="247">
        <f>'Notă calcul buget'!AB100</f>
        <v>0</v>
      </c>
      <c r="I36" s="247">
        <f>'Notă calcul buget'!AG100</f>
        <v>0</v>
      </c>
      <c r="J36" s="247">
        <f>'Notă calcul buget'!AL100</f>
        <v>0</v>
      </c>
      <c r="K36" s="247">
        <f>'Notă calcul buget'!AQ100</f>
        <v>0</v>
      </c>
      <c r="L36" s="247">
        <f>'Notă calcul buget'!AV100</f>
        <v>0</v>
      </c>
      <c r="M36" s="247">
        <f>'Notă calcul buget'!BA100</f>
        <v>0</v>
      </c>
      <c r="N36" s="247">
        <f>'Notă calcul buget'!BF100</f>
        <v>0</v>
      </c>
      <c r="O36" s="448">
        <f>'Notă calcul buget'!BK100</f>
        <v>0</v>
      </c>
      <c r="P36" s="459">
        <f t="shared" si="10"/>
        <v>0</v>
      </c>
      <c r="Q36" s="251"/>
    </row>
    <row r="37" spans="2:17" s="188" customFormat="1" ht="13.5">
      <c r="B37" s="428" t="s">
        <v>223</v>
      </c>
      <c r="C37" s="244"/>
      <c r="D37" s="247">
        <f>'Notă calcul buget'!H14+'Notă calcul buget'!H20+'Notă calcul buget'!H26+'Notă calcul buget'!H38</f>
        <v>3997</v>
      </c>
      <c r="E37" s="247">
        <f>'Notă calcul buget'!M14+'Notă calcul buget'!M20+'Notă calcul buget'!M26+'Notă calcul buget'!M38</f>
        <v>0</v>
      </c>
      <c r="F37" s="247">
        <f>'Notă calcul buget'!R14+'Notă calcul buget'!R20+'Notă calcul buget'!R26+'Notă calcul buget'!R38</f>
        <v>0</v>
      </c>
      <c r="G37" s="247">
        <f>'Notă calcul buget'!W14+'Notă calcul buget'!W20+'Notă calcul buget'!W26+'Notă calcul buget'!W38</f>
        <v>0</v>
      </c>
      <c r="H37" s="247">
        <f>'Notă calcul buget'!AB14+'Notă calcul buget'!AB20+'Notă calcul buget'!AB26+'Notă calcul buget'!AB38</f>
        <v>0</v>
      </c>
      <c r="I37" s="247">
        <f>'Notă calcul buget'!AG14+'Notă calcul buget'!AG20+'Notă calcul buget'!AG26+'Notă calcul buget'!AG38</f>
        <v>0</v>
      </c>
      <c r="J37" s="247">
        <f>'Notă calcul buget'!AL14+'Notă calcul buget'!AL20+'Notă calcul buget'!AL26+'Notă calcul buget'!AL38</f>
        <v>0</v>
      </c>
      <c r="K37" s="247">
        <f>'Notă calcul buget'!AQ14+'Notă calcul buget'!AQ20+'Notă calcul buget'!AQ26+'Notă calcul buget'!AQ38</f>
        <v>0</v>
      </c>
      <c r="L37" s="247">
        <f>'Notă calcul buget'!AV14+'Notă calcul buget'!AV20+'Notă calcul buget'!AV26+'Notă calcul buget'!AV38</f>
        <v>0</v>
      </c>
      <c r="M37" s="247">
        <f>'Notă calcul buget'!BA14+'Notă calcul buget'!BA20+'Notă calcul buget'!BA26+'Notă calcul buget'!BA38</f>
        <v>0</v>
      </c>
      <c r="N37" s="247">
        <f>'Notă calcul buget'!BF14+'Notă calcul buget'!BF20+'Notă calcul buget'!BF26+'Notă calcul buget'!BF38</f>
        <v>0</v>
      </c>
      <c r="O37" s="448">
        <f>'Notă calcul buget'!BK14+'Notă calcul buget'!BK20+'Notă calcul buget'!BK26+'Notă calcul buget'!BK38</f>
        <v>0</v>
      </c>
      <c r="P37" s="459">
        <f t="shared" si="10"/>
        <v>3997</v>
      </c>
      <c r="Q37" s="251"/>
    </row>
    <row r="38" spans="2:17" s="188" customFormat="1" ht="13.5">
      <c r="B38" s="428" t="s">
        <v>224</v>
      </c>
      <c r="C38" s="244"/>
      <c r="D38" s="247">
        <f>'Notă calcul buget'!H32+'Notă calcul buget'!H44+'Notă calcul buget'!H50</f>
        <v>0</v>
      </c>
      <c r="E38" s="247">
        <f>'Notă calcul buget'!M32+'Notă calcul buget'!M44+'Notă calcul buget'!M50</f>
        <v>0</v>
      </c>
      <c r="F38" s="247">
        <f>'Notă calcul buget'!R32+'Notă calcul buget'!R44+'Notă calcul buget'!R50</f>
        <v>0</v>
      </c>
      <c r="G38" s="247">
        <f>'Notă calcul buget'!W32+'Notă calcul buget'!W44+'Notă calcul buget'!W50</f>
        <v>0</v>
      </c>
      <c r="H38" s="247">
        <f>'Notă calcul buget'!AB32+'Notă calcul buget'!AB44+'Notă calcul buget'!AB50</f>
        <v>0</v>
      </c>
      <c r="I38" s="247">
        <f>'Notă calcul buget'!AG32+'Notă calcul buget'!AG44+'Notă calcul buget'!AG50</f>
        <v>0</v>
      </c>
      <c r="J38" s="247">
        <f>'Notă calcul buget'!AL32+'Notă calcul buget'!AL44+'Notă calcul buget'!AL50</f>
        <v>0</v>
      </c>
      <c r="K38" s="247">
        <f>'Notă calcul buget'!AQ32+'Notă calcul buget'!AQ44+'Notă calcul buget'!AQ50</f>
        <v>0</v>
      </c>
      <c r="L38" s="247">
        <f>'Notă calcul buget'!AV32+'Notă calcul buget'!AV44+'Notă calcul buget'!AV50</f>
        <v>0</v>
      </c>
      <c r="M38" s="247">
        <f>'Notă calcul buget'!BA32+'Notă calcul buget'!BA44+'Notă calcul buget'!BA50</f>
        <v>0</v>
      </c>
      <c r="N38" s="247">
        <f>'Notă calcul buget'!BF32+'Notă calcul buget'!BF44+'Notă calcul buget'!BF50</f>
        <v>0</v>
      </c>
      <c r="O38" s="448">
        <f>'Notă calcul buget'!BK32+'Notă calcul buget'!BK44+'Notă calcul buget'!BK50</f>
        <v>0</v>
      </c>
      <c r="P38" s="459">
        <f t="shared" si="10"/>
        <v>0</v>
      </c>
      <c r="Q38" s="251"/>
    </row>
    <row r="39" spans="2:17" s="188" customFormat="1" ht="13.5">
      <c r="B39" s="428" t="s">
        <v>225</v>
      </c>
      <c r="C39" s="244"/>
      <c r="D39" s="247">
        <f>'Notă calcul buget'!H56</f>
        <v>0</v>
      </c>
      <c r="E39" s="247">
        <f>'Notă calcul buget'!M56</f>
        <v>0</v>
      </c>
      <c r="F39" s="247">
        <f>'Notă calcul buget'!R56</f>
        <v>0</v>
      </c>
      <c r="G39" s="247">
        <f>'Notă calcul buget'!W56</f>
        <v>0</v>
      </c>
      <c r="H39" s="247">
        <f>'Notă calcul buget'!AB56</f>
        <v>0</v>
      </c>
      <c r="I39" s="247">
        <f>'Notă calcul buget'!AG56</f>
        <v>0</v>
      </c>
      <c r="J39" s="247">
        <f>'Notă calcul buget'!AL56</f>
        <v>0</v>
      </c>
      <c r="K39" s="247">
        <f>'Notă calcul buget'!AQ56</f>
        <v>0</v>
      </c>
      <c r="L39" s="247">
        <f>'Notă calcul buget'!AV56</f>
        <v>0</v>
      </c>
      <c r="M39" s="247">
        <f>'Notă calcul buget'!BA56</f>
        <v>0</v>
      </c>
      <c r="N39" s="247">
        <f>'Notă calcul buget'!BF56</f>
        <v>0</v>
      </c>
      <c r="O39" s="448">
        <f>'Notă calcul buget'!BK56</f>
        <v>0</v>
      </c>
      <c r="P39" s="459">
        <f t="shared" si="10"/>
        <v>0</v>
      </c>
      <c r="Q39" s="251"/>
    </row>
    <row r="40" spans="2:17" s="188" customFormat="1" ht="13.5">
      <c r="B40" s="428" t="s">
        <v>226</v>
      </c>
      <c r="C40" s="244"/>
      <c r="D40" s="247">
        <f>'Notă calcul buget'!H142</f>
        <v>0</v>
      </c>
      <c r="E40" s="247">
        <f>'Notă calcul buget'!M142</f>
        <v>0</v>
      </c>
      <c r="F40" s="247">
        <f>'Notă calcul buget'!R142</f>
        <v>0</v>
      </c>
      <c r="G40" s="247">
        <f>'Notă calcul buget'!W142</f>
        <v>0</v>
      </c>
      <c r="H40" s="247">
        <f>'Notă calcul buget'!AB142</f>
        <v>0</v>
      </c>
      <c r="I40" s="247">
        <f>'Notă calcul buget'!AG142</f>
        <v>0</v>
      </c>
      <c r="J40" s="247">
        <f>'Notă calcul buget'!AL142</f>
        <v>0</v>
      </c>
      <c r="K40" s="247">
        <f>'Notă calcul buget'!AQ142</f>
        <v>0</v>
      </c>
      <c r="L40" s="247">
        <f>'Notă calcul buget'!AV142</f>
        <v>0</v>
      </c>
      <c r="M40" s="247">
        <f>'Notă calcul buget'!BA142</f>
        <v>0</v>
      </c>
      <c r="N40" s="247">
        <f>'Notă calcul buget'!BF142</f>
        <v>0</v>
      </c>
      <c r="O40" s="448">
        <f>'Notă calcul buget'!BK142</f>
        <v>0</v>
      </c>
      <c r="P40" s="459">
        <f t="shared" si="10"/>
        <v>0</v>
      </c>
      <c r="Q40" s="251"/>
    </row>
    <row r="41" spans="2:17" s="188" customFormat="1" ht="13.5">
      <c r="B41" s="428" t="s">
        <v>227</v>
      </c>
      <c r="C41" s="244"/>
      <c r="D41" s="247">
        <f>'Notă calcul buget'!H86</f>
        <v>0</v>
      </c>
      <c r="E41" s="247">
        <f>'Notă calcul buget'!M86</f>
        <v>0</v>
      </c>
      <c r="F41" s="247">
        <f>'Notă calcul buget'!R86</f>
        <v>0</v>
      </c>
      <c r="G41" s="247">
        <f>'Notă calcul buget'!W86</f>
        <v>0</v>
      </c>
      <c r="H41" s="247">
        <f>'Notă calcul buget'!AB86</f>
        <v>0</v>
      </c>
      <c r="I41" s="247">
        <f>'Notă calcul buget'!AG86</f>
        <v>0</v>
      </c>
      <c r="J41" s="247">
        <f>'Notă calcul buget'!AL86</f>
        <v>0</v>
      </c>
      <c r="K41" s="247">
        <f>'Notă calcul buget'!AQ86</f>
        <v>0</v>
      </c>
      <c r="L41" s="247">
        <f>'Notă calcul buget'!AV86</f>
        <v>0</v>
      </c>
      <c r="M41" s="247">
        <f>'Notă calcul buget'!BA86</f>
        <v>0</v>
      </c>
      <c r="N41" s="247">
        <f>'Notă calcul buget'!BF86</f>
        <v>0</v>
      </c>
      <c r="O41" s="448">
        <f>'Notă calcul buget'!BK86</f>
        <v>0</v>
      </c>
      <c r="P41" s="459">
        <f t="shared" si="10"/>
        <v>0</v>
      </c>
      <c r="Q41" s="251"/>
    </row>
    <row r="42" spans="2:17" s="188" customFormat="1" ht="13.5">
      <c r="B42" s="428" t="s">
        <v>228</v>
      </c>
      <c r="C42" s="244"/>
      <c r="D42" s="247">
        <f>'Notă calcul buget'!H112</f>
        <v>0</v>
      </c>
      <c r="E42" s="247">
        <f>'Notă calcul buget'!M112</f>
        <v>0</v>
      </c>
      <c r="F42" s="247">
        <f>'Notă calcul buget'!R112</f>
        <v>0</v>
      </c>
      <c r="G42" s="247">
        <f>'Notă calcul buget'!W112</f>
        <v>0</v>
      </c>
      <c r="H42" s="247">
        <f>'Notă calcul buget'!AB112</f>
        <v>0</v>
      </c>
      <c r="I42" s="247">
        <f>'Notă calcul buget'!AG112</f>
        <v>0</v>
      </c>
      <c r="J42" s="247">
        <f>'Notă calcul buget'!AL112</f>
        <v>0</v>
      </c>
      <c r="K42" s="247">
        <f>'Notă calcul buget'!AQ112</f>
        <v>0</v>
      </c>
      <c r="L42" s="247">
        <f>'Notă calcul buget'!AV112</f>
        <v>0</v>
      </c>
      <c r="M42" s="247">
        <f>'Notă calcul buget'!BA112</f>
        <v>0</v>
      </c>
      <c r="N42" s="247">
        <f>'Notă calcul buget'!BF112</f>
        <v>0</v>
      </c>
      <c r="O42" s="448">
        <f>'Notă calcul buget'!BK112</f>
        <v>0</v>
      </c>
      <c r="P42" s="459">
        <f t="shared" si="10"/>
        <v>0</v>
      </c>
      <c r="Q42" s="251"/>
    </row>
    <row r="43" spans="2:17" s="188" customFormat="1" ht="13.5">
      <c r="B43" s="428" t="s">
        <v>229</v>
      </c>
      <c r="C43" s="244"/>
      <c r="D43" s="247">
        <f>'Notă calcul buget'!H130-'Notă calcul buget'!H126</f>
        <v>0</v>
      </c>
      <c r="E43" s="247">
        <f>'Notă calcul buget'!M130-'Notă calcul buget'!M126</f>
        <v>0</v>
      </c>
      <c r="F43" s="247">
        <f>'Notă calcul buget'!R130-'Notă calcul buget'!R126</f>
        <v>0</v>
      </c>
      <c r="G43" s="247">
        <f>'Notă calcul buget'!W130-'Notă calcul buget'!W126</f>
        <v>0</v>
      </c>
      <c r="H43" s="247">
        <f>'Notă calcul buget'!AB130-'Notă calcul buget'!AB126</f>
        <v>0</v>
      </c>
      <c r="I43" s="247">
        <f>'Notă calcul buget'!AG130-'Notă calcul buget'!AG126</f>
        <v>0</v>
      </c>
      <c r="J43" s="247">
        <f>'Notă calcul buget'!AL130-'Notă calcul buget'!AL126</f>
        <v>0</v>
      </c>
      <c r="K43" s="247">
        <f>'Notă calcul buget'!AQ130-'Notă calcul buget'!AQ126</f>
        <v>0</v>
      </c>
      <c r="L43" s="247">
        <f>'Notă calcul buget'!AV130-'Notă calcul buget'!AV126</f>
        <v>0</v>
      </c>
      <c r="M43" s="247">
        <f>'Notă calcul buget'!BA130-'Notă calcul buget'!BA126</f>
        <v>0</v>
      </c>
      <c r="N43" s="247">
        <f>'Notă calcul buget'!BF130-'Notă calcul buget'!BF126</f>
        <v>0</v>
      </c>
      <c r="O43" s="448">
        <f>'Notă calcul buget'!BK130-'Notă calcul buget'!BK126</f>
        <v>0</v>
      </c>
      <c r="P43" s="459">
        <f t="shared" si="10"/>
        <v>0</v>
      </c>
      <c r="Q43" s="251"/>
    </row>
    <row r="44" spans="2:17" s="188" customFormat="1" ht="13.5">
      <c r="B44" s="428" t="s">
        <v>230</v>
      </c>
      <c r="C44" s="244"/>
      <c r="D44" s="247">
        <f>'Notă calcul buget'!H92+'Notă calcul buget'!H118+'Notă calcul buget'!H136+'Notă calcul buget'!H148+'Notă calcul buget'!H154</f>
        <v>0</v>
      </c>
      <c r="E44" s="247">
        <f>'Notă calcul buget'!M92+'Notă calcul buget'!M118+'Notă calcul buget'!M136+'Notă calcul buget'!M148+'Notă calcul buget'!M154</f>
        <v>0</v>
      </c>
      <c r="F44" s="247">
        <f>'Notă calcul buget'!R92+'Notă calcul buget'!R118+'Notă calcul buget'!R136+'Notă calcul buget'!R148+'Notă calcul buget'!R154</f>
        <v>0</v>
      </c>
      <c r="G44" s="247">
        <f>'Notă calcul buget'!W92+'Notă calcul buget'!W118+'Notă calcul buget'!W136+'Notă calcul buget'!W148+'Notă calcul buget'!W154</f>
        <v>0</v>
      </c>
      <c r="H44" s="247">
        <f>'Notă calcul buget'!AB92+'Notă calcul buget'!AB118+'Notă calcul buget'!AB136+'Notă calcul buget'!AB148+'Notă calcul buget'!AB154</f>
        <v>0</v>
      </c>
      <c r="I44" s="247">
        <f>'Notă calcul buget'!AG92+'Notă calcul buget'!AG118+'Notă calcul buget'!AG136+'Notă calcul buget'!AG148+'Notă calcul buget'!AG154</f>
        <v>0</v>
      </c>
      <c r="J44" s="247">
        <f>'Notă calcul buget'!AL92+'Notă calcul buget'!AL118+'Notă calcul buget'!AL136+'Notă calcul buget'!AL148+'Notă calcul buget'!AL154</f>
        <v>0</v>
      </c>
      <c r="K44" s="247">
        <f>'Notă calcul buget'!AQ92+'Notă calcul buget'!AQ118+'Notă calcul buget'!AQ136+'Notă calcul buget'!AQ148+'Notă calcul buget'!AQ154</f>
        <v>0</v>
      </c>
      <c r="L44" s="247">
        <f>'Notă calcul buget'!AV92+'Notă calcul buget'!AV118+'Notă calcul buget'!AV136+'Notă calcul buget'!AV148+'Notă calcul buget'!AV154</f>
        <v>0</v>
      </c>
      <c r="M44" s="247">
        <f>'Notă calcul buget'!BA92+'Notă calcul buget'!BA118+'Notă calcul buget'!BA136+'Notă calcul buget'!BA148+'Notă calcul buget'!BA154</f>
        <v>0</v>
      </c>
      <c r="N44" s="247">
        <f>'Notă calcul buget'!BF92+'Notă calcul buget'!BF118+'Notă calcul buget'!BF136+'Notă calcul buget'!BF148+'Notă calcul buget'!BF154</f>
        <v>0</v>
      </c>
      <c r="O44" s="448">
        <f>'Notă calcul buget'!BK92+'Notă calcul buget'!BK118+'Notă calcul buget'!BK136+'Notă calcul buget'!BK148+'Notă calcul buget'!BK154</f>
        <v>0</v>
      </c>
      <c r="P44" s="459">
        <f t="shared" si="10"/>
        <v>0</v>
      </c>
      <c r="Q44" s="251"/>
    </row>
    <row r="45" spans="2:17" s="263" customFormat="1" ht="13.5">
      <c r="B45" s="426" t="s">
        <v>231</v>
      </c>
      <c r="C45" s="260"/>
      <c r="D45" s="264"/>
      <c r="E45" s="264"/>
      <c r="F45" s="264"/>
      <c r="G45" s="264"/>
      <c r="H45" s="264"/>
      <c r="I45" s="264"/>
      <c r="J45" s="264"/>
      <c r="K45" s="264"/>
      <c r="L45" s="264"/>
      <c r="M45" s="264"/>
      <c r="N45" s="264"/>
      <c r="O45" s="451"/>
      <c r="P45" s="458">
        <f t="shared" si="10"/>
        <v>0</v>
      </c>
      <c r="Q45" s="262"/>
    </row>
    <row r="46" spans="2:17" s="263" customFormat="1" ht="13.5">
      <c r="B46" s="426" t="s">
        <v>232</v>
      </c>
      <c r="C46" s="260"/>
      <c r="D46" s="261">
        <f>D47+D48</f>
        <v>0</v>
      </c>
      <c r="E46" s="261">
        <f t="shared" ref="E46:O46" si="13">E47+E48</f>
        <v>0</v>
      </c>
      <c r="F46" s="261">
        <f t="shared" si="13"/>
        <v>0</v>
      </c>
      <c r="G46" s="261">
        <f t="shared" si="13"/>
        <v>0</v>
      </c>
      <c r="H46" s="261">
        <f t="shared" si="13"/>
        <v>0</v>
      </c>
      <c r="I46" s="261">
        <f t="shared" si="13"/>
        <v>0</v>
      </c>
      <c r="J46" s="261">
        <f t="shared" si="13"/>
        <v>0</v>
      </c>
      <c r="K46" s="261">
        <f t="shared" si="13"/>
        <v>0</v>
      </c>
      <c r="L46" s="261">
        <f t="shared" si="13"/>
        <v>0</v>
      </c>
      <c r="M46" s="261">
        <f t="shared" si="13"/>
        <v>0</v>
      </c>
      <c r="N46" s="261">
        <f t="shared" si="13"/>
        <v>0</v>
      </c>
      <c r="O46" s="446">
        <f t="shared" si="13"/>
        <v>0</v>
      </c>
      <c r="P46" s="458">
        <f t="shared" si="10"/>
        <v>0</v>
      </c>
      <c r="Q46" s="262"/>
    </row>
    <row r="47" spans="2:17" s="188" customFormat="1" ht="13.5">
      <c r="B47" s="428" t="s">
        <v>233</v>
      </c>
      <c r="C47" s="244"/>
      <c r="D47" s="246"/>
      <c r="E47" s="246"/>
      <c r="F47" s="246"/>
      <c r="G47" s="246"/>
      <c r="H47" s="246"/>
      <c r="I47" s="246"/>
      <c r="J47" s="246"/>
      <c r="K47" s="246"/>
      <c r="L47" s="246"/>
      <c r="M47" s="246"/>
      <c r="N47" s="246"/>
      <c r="O47" s="447"/>
      <c r="P47" s="462">
        <f t="shared" si="10"/>
        <v>0</v>
      </c>
      <c r="Q47" s="251"/>
    </row>
    <row r="48" spans="2:17" s="188" customFormat="1" ht="13.5">
      <c r="B48" s="428" t="s">
        <v>234</v>
      </c>
      <c r="C48" s="244"/>
      <c r="D48" s="246"/>
      <c r="E48" s="246"/>
      <c r="F48" s="246"/>
      <c r="G48" s="246"/>
      <c r="H48" s="246"/>
      <c r="I48" s="246"/>
      <c r="J48" s="246"/>
      <c r="K48" s="246"/>
      <c r="L48" s="246"/>
      <c r="M48" s="246"/>
      <c r="N48" s="246"/>
      <c r="O48" s="447"/>
      <c r="P48" s="462">
        <f t="shared" si="10"/>
        <v>0</v>
      </c>
      <c r="Q48" s="251"/>
    </row>
    <row r="49" spans="2:17" s="263" customFormat="1" ht="13.5">
      <c r="B49" s="426" t="s">
        <v>235</v>
      </c>
      <c r="C49" s="260"/>
      <c r="D49" s="261">
        <f>D50+D51</f>
        <v>0</v>
      </c>
      <c r="E49" s="261">
        <f t="shared" ref="E49:O49" si="14">E50+E51</f>
        <v>0</v>
      </c>
      <c r="F49" s="261">
        <f t="shared" si="14"/>
        <v>0</v>
      </c>
      <c r="G49" s="261">
        <f t="shared" si="14"/>
        <v>0</v>
      </c>
      <c r="H49" s="261">
        <f t="shared" si="14"/>
        <v>0</v>
      </c>
      <c r="I49" s="261">
        <f t="shared" si="14"/>
        <v>0</v>
      </c>
      <c r="J49" s="261">
        <f t="shared" si="14"/>
        <v>0</v>
      </c>
      <c r="K49" s="261">
        <f t="shared" si="14"/>
        <v>0</v>
      </c>
      <c r="L49" s="261">
        <f t="shared" si="14"/>
        <v>0</v>
      </c>
      <c r="M49" s="261">
        <f t="shared" si="14"/>
        <v>0</v>
      </c>
      <c r="N49" s="261">
        <f t="shared" si="14"/>
        <v>0</v>
      </c>
      <c r="O49" s="446">
        <f t="shared" si="14"/>
        <v>0</v>
      </c>
      <c r="P49" s="458">
        <f t="shared" si="10"/>
        <v>0</v>
      </c>
      <c r="Q49" s="262"/>
    </row>
    <row r="50" spans="2:17" s="188" customFormat="1" ht="13.5">
      <c r="B50" s="428" t="s">
        <v>236</v>
      </c>
      <c r="C50" s="244"/>
      <c r="D50" s="246"/>
      <c r="E50" s="246"/>
      <c r="F50" s="246"/>
      <c r="G50" s="246"/>
      <c r="H50" s="246"/>
      <c r="I50" s="246"/>
      <c r="J50" s="246"/>
      <c r="K50" s="246"/>
      <c r="L50" s="246"/>
      <c r="M50" s="246"/>
      <c r="N50" s="246"/>
      <c r="O50" s="447"/>
      <c r="P50" s="459">
        <f t="shared" si="10"/>
        <v>0</v>
      </c>
      <c r="Q50" s="251"/>
    </row>
    <row r="51" spans="2:17" s="188" customFormat="1" ht="13.5">
      <c r="B51" s="428" t="s">
        <v>237</v>
      </c>
      <c r="C51" s="244"/>
      <c r="D51" s="246"/>
      <c r="E51" s="246"/>
      <c r="F51" s="246"/>
      <c r="G51" s="246"/>
      <c r="H51" s="246"/>
      <c r="I51" s="246"/>
      <c r="J51" s="246"/>
      <c r="K51" s="246"/>
      <c r="L51" s="246"/>
      <c r="M51" s="246"/>
      <c r="N51" s="246"/>
      <c r="O51" s="447"/>
      <c r="P51" s="459">
        <f t="shared" si="10"/>
        <v>0</v>
      </c>
      <c r="Q51" s="251"/>
    </row>
    <row r="52" spans="2:17" s="263" customFormat="1" ht="27">
      <c r="B52" s="426" t="s">
        <v>238</v>
      </c>
      <c r="C52" s="260"/>
      <c r="D52" s="261">
        <f>D34+D45+D46+D49</f>
        <v>3997</v>
      </c>
      <c r="E52" s="261">
        <f t="shared" ref="E52:O52" si="15">E34+E45+E46+E49</f>
        <v>0</v>
      </c>
      <c r="F52" s="261">
        <f t="shared" si="15"/>
        <v>0</v>
      </c>
      <c r="G52" s="261">
        <f t="shared" si="15"/>
        <v>0</v>
      </c>
      <c r="H52" s="261">
        <f t="shared" si="15"/>
        <v>0</v>
      </c>
      <c r="I52" s="261">
        <f t="shared" si="15"/>
        <v>0</v>
      </c>
      <c r="J52" s="261">
        <f t="shared" si="15"/>
        <v>0</v>
      </c>
      <c r="K52" s="261">
        <f t="shared" si="15"/>
        <v>0</v>
      </c>
      <c r="L52" s="261">
        <f t="shared" si="15"/>
        <v>0</v>
      </c>
      <c r="M52" s="261">
        <f t="shared" si="15"/>
        <v>0</v>
      </c>
      <c r="N52" s="261">
        <f t="shared" si="15"/>
        <v>0</v>
      </c>
      <c r="O52" s="446">
        <f t="shared" si="15"/>
        <v>0</v>
      </c>
      <c r="P52" s="458">
        <f t="shared" si="10"/>
        <v>3997</v>
      </c>
      <c r="Q52" s="262"/>
    </row>
    <row r="53" spans="2:17" s="188" customFormat="1" ht="13.5">
      <c r="B53" s="434" t="s">
        <v>239</v>
      </c>
      <c r="C53" s="249"/>
      <c r="D53" s="250">
        <f>ROUND(D34-D52,0)</f>
        <v>0</v>
      </c>
      <c r="E53" s="250">
        <f t="shared" ref="E53:O53" si="16">ROUND(E34-E52,0)</f>
        <v>0</v>
      </c>
      <c r="F53" s="250">
        <f t="shared" si="16"/>
        <v>0</v>
      </c>
      <c r="G53" s="250">
        <f t="shared" si="16"/>
        <v>0</v>
      </c>
      <c r="H53" s="250">
        <f t="shared" si="16"/>
        <v>0</v>
      </c>
      <c r="I53" s="250">
        <f t="shared" si="16"/>
        <v>0</v>
      </c>
      <c r="J53" s="250">
        <f t="shared" si="16"/>
        <v>0</v>
      </c>
      <c r="K53" s="250">
        <f t="shared" si="16"/>
        <v>0</v>
      </c>
      <c r="L53" s="250">
        <f t="shared" si="16"/>
        <v>0</v>
      </c>
      <c r="M53" s="250">
        <f t="shared" si="16"/>
        <v>0</v>
      </c>
      <c r="N53" s="250">
        <f t="shared" si="16"/>
        <v>0</v>
      </c>
      <c r="O53" s="450">
        <f t="shared" si="16"/>
        <v>0</v>
      </c>
      <c r="P53" s="460">
        <f t="shared" si="10"/>
        <v>0</v>
      </c>
      <c r="Q53" s="251"/>
    </row>
    <row r="54" spans="2:17" s="263" customFormat="1" ht="27">
      <c r="B54" s="435" t="s">
        <v>240</v>
      </c>
      <c r="C54" s="269"/>
      <c r="D54" s="270">
        <f>ROUND(D27+D53,0)</f>
        <v>1875</v>
      </c>
      <c r="E54" s="270">
        <f t="shared" ref="E54:O54" si="17">ROUND(E27+E53,0)</f>
        <v>0</v>
      </c>
      <c r="F54" s="270">
        <f t="shared" si="17"/>
        <v>0</v>
      </c>
      <c r="G54" s="270">
        <f t="shared" si="17"/>
        <v>0</v>
      </c>
      <c r="H54" s="270">
        <f t="shared" si="17"/>
        <v>0</v>
      </c>
      <c r="I54" s="270">
        <f t="shared" si="17"/>
        <v>0</v>
      </c>
      <c r="J54" s="270">
        <f t="shared" si="17"/>
        <v>0</v>
      </c>
      <c r="K54" s="270">
        <f t="shared" si="17"/>
        <v>0</v>
      </c>
      <c r="L54" s="270">
        <f t="shared" si="17"/>
        <v>0</v>
      </c>
      <c r="M54" s="270">
        <f t="shared" si="17"/>
        <v>0</v>
      </c>
      <c r="N54" s="270">
        <f t="shared" si="17"/>
        <v>0</v>
      </c>
      <c r="O54" s="453">
        <f t="shared" si="17"/>
        <v>0</v>
      </c>
      <c r="P54" s="463">
        <f t="shared" si="10"/>
        <v>1875</v>
      </c>
      <c r="Q54" s="262"/>
    </row>
    <row r="55" spans="2:17" s="263" customFormat="1" ht="13.5">
      <c r="B55" s="426" t="s">
        <v>241</v>
      </c>
      <c r="C55" s="260"/>
      <c r="D55" s="261">
        <f t="shared" ref="D55:O55" si="18">ROUND(SUM(D56:D57),0)</f>
        <v>0</v>
      </c>
      <c r="E55" s="261">
        <f t="shared" si="18"/>
        <v>0</v>
      </c>
      <c r="F55" s="261">
        <f t="shared" si="18"/>
        <v>0</v>
      </c>
      <c r="G55" s="261">
        <f t="shared" si="18"/>
        <v>0</v>
      </c>
      <c r="H55" s="261">
        <f t="shared" si="18"/>
        <v>0</v>
      </c>
      <c r="I55" s="261">
        <f t="shared" si="18"/>
        <v>0</v>
      </c>
      <c r="J55" s="261">
        <f t="shared" si="18"/>
        <v>0</v>
      </c>
      <c r="K55" s="261">
        <f t="shared" si="18"/>
        <v>0</v>
      </c>
      <c r="L55" s="261">
        <f t="shared" si="18"/>
        <v>0</v>
      </c>
      <c r="M55" s="261">
        <f t="shared" si="18"/>
        <v>0</v>
      </c>
      <c r="N55" s="261">
        <f t="shared" si="18"/>
        <v>0</v>
      </c>
      <c r="O55" s="446">
        <f t="shared" si="18"/>
        <v>0</v>
      </c>
      <c r="P55" s="458">
        <f t="shared" si="10"/>
        <v>0</v>
      </c>
      <c r="Q55" s="262"/>
    </row>
    <row r="56" spans="2:17" s="188" customFormat="1" ht="13.5">
      <c r="B56" s="428" t="s">
        <v>242</v>
      </c>
      <c r="C56" s="244"/>
      <c r="D56" s="247">
        <v>0</v>
      </c>
      <c r="E56" s="247">
        <v>0</v>
      </c>
      <c r="F56" s="247">
        <v>0</v>
      </c>
      <c r="G56" s="247">
        <v>0</v>
      </c>
      <c r="H56" s="247">
        <v>0</v>
      </c>
      <c r="I56" s="247">
        <v>0</v>
      </c>
      <c r="J56" s="247">
        <v>0</v>
      </c>
      <c r="K56" s="247">
        <v>0</v>
      </c>
      <c r="L56" s="247">
        <v>0</v>
      </c>
      <c r="M56" s="247">
        <v>0</v>
      </c>
      <c r="N56" s="247">
        <v>0</v>
      </c>
      <c r="O56" s="448">
        <v>0</v>
      </c>
      <c r="P56" s="459">
        <f t="shared" si="10"/>
        <v>0</v>
      </c>
      <c r="Q56" s="251"/>
    </row>
    <row r="57" spans="2:17" s="188" customFormat="1" ht="13.5">
      <c r="B57" s="428" t="s">
        <v>243</v>
      </c>
      <c r="C57" s="244"/>
      <c r="D57" s="247">
        <v>0</v>
      </c>
      <c r="E57" s="247">
        <v>0</v>
      </c>
      <c r="F57" s="247">
        <v>0</v>
      </c>
      <c r="G57" s="247">
        <f>ROUND(1%*SUM(D30:F30),0)</f>
        <v>0</v>
      </c>
      <c r="H57" s="247">
        <v>0</v>
      </c>
      <c r="I57" s="247">
        <v>0</v>
      </c>
      <c r="J57" s="247">
        <f>ROUND(1%*SUM(G30:I30),0)</f>
        <v>0</v>
      </c>
      <c r="K57" s="247">
        <v>0</v>
      </c>
      <c r="L57" s="247">
        <v>0</v>
      </c>
      <c r="M57" s="247">
        <f>ROUND(1%*SUM(J30:L30),0)</f>
        <v>0</v>
      </c>
      <c r="N57" s="247">
        <v>0</v>
      </c>
      <c r="O57" s="448">
        <v>0</v>
      </c>
      <c r="P57" s="459">
        <f t="shared" si="10"/>
        <v>0</v>
      </c>
      <c r="Q57" s="251"/>
    </row>
    <row r="58" spans="2:17" s="188" customFormat="1" ht="13.5">
      <c r="B58" s="425" t="s">
        <v>244</v>
      </c>
      <c r="C58" s="253"/>
      <c r="D58" s="267"/>
      <c r="E58" s="267"/>
      <c r="F58" s="267"/>
      <c r="G58" s="267"/>
      <c r="H58" s="267"/>
      <c r="I58" s="267"/>
      <c r="J58" s="267"/>
      <c r="K58" s="267"/>
      <c r="L58" s="267"/>
      <c r="M58" s="267"/>
      <c r="N58" s="267"/>
      <c r="O58" s="267"/>
      <c r="P58" s="461">
        <f t="shared" si="10"/>
        <v>0</v>
      </c>
    </row>
    <row r="59" spans="2:17" s="188" customFormat="1" ht="13.5">
      <c r="B59" s="434" t="s">
        <v>245</v>
      </c>
      <c r="C59" s="249"/>
      <c r="D59" s="250">
        <f t="shared" ref="D59:O59" si="19">ROUND(D54-D55,0)</f>
        <v>1875</v>
      </c>
      <c r="E59" s="250">
        <f t="shared" si="19"/>
        <v>0</v>
      </c>
      <c r="F59" s="250">
        <f t="shared" si="19"/>
        <v>0</v>
      </c>
      <c r="G59" s="250">
        <f t="shared" si="19"/>
        <v>0</v>
      </c>
      <c r="H59" s="250">
        <f t="shared" si="19"/>
        <v>0</v>
      </c>
      <c r="I59" s="250">
        <f t="shared" si="19"/>
        <v>0</v>
      </c>
      <c r="J59" s="250">
        <f t="shared" si="19"/>
        <v>0</v>
      </c>
      <c r="K59" s="250">
        <f t="shared" si="19"/>
        <v>0</v>
      </c>
      <c r="L59" s="250">
        <f t="shared" si="19"/>
        <v>0</v>
      </c>
      <c r="M59" s="250">
        <f t="shared" si="19"/>
        <v>0</v>
      </c>
      <c r="N59" s="250">
        <f t="shared" si="19"/>
        <v>0</v>
      </c>
      <c r="O59" s="450">
        <f t="shared" si="19"/>
        <v>0</v>
      </c>
      <c r="P59" s="460">
        <f t="shared" si="10"/>
        <v>1875</v>
      </c>
    </row>
    <row r="60" spans="2:17" s="263" customFormat="1" ht="13.5">
      <c r="B60" s="426" t="s">
        <v>246</v>
      </c>
      <c r="C60" s="271"/>
      <c r="D60" s="261">
        <f>C61</f>
        <v>0</v>
      </c>
      <c r="E60" s="261">
        <f>D61</f>
        <v>1875</v>
      </c>
      <c r="F60" s="261">
        <f t="shared" ref="F60:O60" si="20">E61</f>
        <v>1875</v>
      </c>
      <c r="G60" s="261">
        <f t="shared" si="20"/>
        <v>1875</v>
      </c>
      <c r="H60" s="261">
        <f t="shared" si="20"/>
        <v>1875</v>
      </c>
      <c r="I60" s="261">
        <f t="shared" si="20"/>
        <v>1875</v>
      </c>
      <c r="J60" s="261">
        <f t="shared" si="20"/>
        <v>1875</v>
      </c>
      <c r="K60" s="261">
        <f t="shared" si="20"/>
        <v>1875</v>
      </c>
      <c r="L60" s="261">
        <f t="shared" si="20"/>
        <v>1875</v>
      </c>
      <c r="M60" s="261">
        <f t="shared" si="20"/>
        <v>1875</v>
      </c>
      <c r="N60" s="261">
        <f t="shared" si="20"/>
        <v>1875</v>
      </c>
      <c r="O60" s="446">
        <f t="shared" si="20"/>
        <v>1875</v>
      </c>
      <c r="P60" s="458">
        <f t="shared" si="10"/>
        <v>20625</v>
      </c>
    </row>
    <row r="61" spans="2:17" s="166" customFormat="1" ht="12.75">
      <c r="B61" s="437" t="s">
        <v>247</v>
      </c>
      <c r="C61" s="241">
        <v>0</v>
      </c>
      <c r="D61" s="241">
        <f>ROUND(D59+D60,0)</f>
        <v>1875</v>
      </c>
      <c r="E61" s="241">
        <f t="shared" ref="E61:O61" si="21">ROUND(E59+E60,0)</f>
        <v>1875</v>
      </c>
      <c r="F61" s="241">
        <f t="shared" si="21"/>
        <v>1875</v>
      </c>
      <c r="G61" s="241">
        <f t="shared" si="21"/>
        <v>1875</v>
      </c>
      <c r="H61" s="241">
        <f t="shared" si="21"/>
        <v>1875</v>
      </c>
      <c r="I61" s="241">
        <f t="shared" si="21"/>
        <v>1875</v>
      </c>
      <c r="J61" s="241">
        <f t="shared" si="21"/>
        <v>1875</v>
      </c>
      <c r="K61" s="241">
        <f t="shared" si="21"/>
        <v>1875</v>
      </c>
      <c r="L61" s="241">
        <f t="shared" si="21"/>
        <v>1875</v>
      </c>
      <c r="M61" s="241">
        <f t="shared" si="21"/>
        <v>1875</v>
      </c>
      <c r="N61" s="241">
        <f t="shared" si="21"/>
        <v>1875</v>
      </c>
      <c r="O61" s="454">
        <f t="shared" si="21"/>
        <v>1875</v>
      </c>
      <c r="P61" s="465">
        <f t="shared" si="10"/>
        <v>22500</v>
      </c>
    </row>
    <row r="62" spans="2:17" s="188" customFormat="1" ht="7.15" customHeight="1" thickBot="1">
      <c r="B62" s="438"/>
      <c r="C62" s="439"/>
      <c r="D62" s="252"/>
      <c r="E62" s="252"/>
      <c r="F62" s="252"/>
      <c r="G62" s="252"/>
      <c r="H62" s="252"/>
      <c r="I62" s="252"/>
      <c r="J62" s="252"/>
      <c r="K62" s="252"/>
      <c r="L62" s="252"/>
      <c r="M62" s="252"/>
      <c r="N62" s="252"/>
      <c r="O62" s="252"/>
      <c r="P62" s="440"/>
    </row>
    <row r="63" spans="2:17" s="188" customFormat="1" ht="14.25" thickBot="1">
      <c r="B63" s="466" t="s">
        <v>248</v>
      </c>
      <c r="C63" s="537">
        <f>NPV('CF.anual'!$C$65,'CF.lunar'!D59:O59)</f>
        <v>1861.0421836228286</v>
      </c>
      <c r="D63" s="538"/>
      <c r="E63" s="441"/>
      <c r="F63" s="441"/>
      <c r="G63" s="441"/>
      <c r="H63" s="441"/>
      <c r="I63" s="441"/>
      <c r="J63" s="441"/>
      <c r="K63" s="441"/>
      <c r="L63" s="441"/>
      <c r="M63" s="441"/>
      <c r="N63" s="441"/>
      <c r="O63" s="441"/>
      <c r="P63" s="442"/>
    </row>
    <row r="64" spans="2:17" s="188" customFormat="1" ht="25.9" customHeight="1" thickBot="1">
      <c r="B64" s="256"/>
    </row>
    <row r="65" spans="2:16" s="166" customFormat="1" ht="12.75">
      <c r="B65" s="443" t="s">
        <v>180</v>
      </c>
      <c r="C65" s="444"/>
      <c r="D65" s="539" t="s">
        <v>176</v>
      </c>
      <c r="E65" s="540"/>
      <c r="F65" s="540"/>
      <c r="G65" s="540"/>
      <c r="H65" s="540"/>
      <c r="I65" s="540"/>
      <c r="J65" s="540"/>
      <c r="K65" s="540"/>
      <c r="L65" s="540"/>
      <c r="M65" s="540"/>
      <c r="N65" s="540"/>
      <c r="O65" s="541"/>
      <c r="P65" s="455"/>
    </row>
    <row r="66" spans="2:16" s="188" customFormat="1" ht="13.5">
      <c r="B66" s="424" t="s">
        <v>181</v>
      </c>
      <c r="C66" s="242"/>
      <c r="D66" s="243" t="s">
        <v>182</v>
      </c>
      <c r="E66" s="243" t="s">
        <v>183</v>
      </c>
      <c r="F66" s="243" t="s">
        <v>184</v>
      </c>
      <c r="G66" s="243" t="s">
        <v>185</v>
      </c>
      <c r="H66" s="243" t="s">
        <v>186</v>
      </c>
      <c r="I66" s="243" t="s">
        <v>187</v>
      </c>
      <c r="J66" s="243" t="s">
        <v>188</v>
      </c>
      <c r="K66" s="243" t="s">
        <v>189</v>
      </c>
      <c r="L66" s="243" t="s">
        <v>190</v>
      </c>
      <c r="M66" s="243" t="s">
        <v>191</v>
      </c>
      <c r="N66" s="243" t="s">
        <v>192</v>
      </c>
      <c r="O66" s="445" t="s">
        <v>193</v>
      </c>
      <c r="P66" s="456" t="s">
        <v>78</v>
      </c>
    </row>
    <row r="67" spans="2:16" s="188" customFormat="1" ht="13.5">
      <c r="B67" s="425" t="s">
        <v>194</v>
      </c>
      <c r="C67" s="253"/>
      <c r="D67" s="254"/>
      <c r="E67" s="254"/>
      <c r="F67" s="254"/>
      <c r="G67" s="254"/>
      <c r="H67" s="254"/>
      <c r="I67" s="254"/>
      <c r="J67" s="254"/>
      <c r="K67" s="254"/>
      <c r="L67" s="254"/>
      <c r="M67" s="254"/>
      <c r="N67" s="254"/>
      <c r="O67" s="254"/>
      <c r="P67" s="457"/>
    </row>
    <row r="68" spans="2:16" s="263" customFormat="1" ht="27">
      <c r="B68" s="426" t="s">
        <v>195</v>
      </c>
      <c r="C68" s="260"/>
      <c r="D68" s="261">
        <f>ROUND(D69+D70+D71+D74,0)</f>
        <v>0</v>
      </c>
      <c r="E68" s="261">
        <f t="shared" ref="E68:O68" si="22">E69+E70+E71+E74</f>
        <v>0</v>
      </c>
      <c r="F68" s="261">
        <f t="shared" si="22"/>
        <v>0</v>
      </c>
      <c r="G68" s="261">
        <f t="shared" si="22"/>
        <v>0</v>
      </c>
      <c r="H68" s="261">
        <f t="shared" si="22"/>
        <v>0</v>
      </c>
      <c r="I68" s="261">
        <f t="shared" si="22"/>
        <v>0</v>
      </c>
      <c r="J68" s="261">
        <f t="shared" si="22"/>
        <v>0</v>
      </c>
      <c r="K68" s="261">
        <f t="shared" si="22"/>
        <v>0</v>
      </c>
      <c r="L68" s="261">
        <f t="shared" si="22"/>
        <v>0</v>
      </c>
      <c r="M68" s="261">
        <f t="shared" si="22"/>
        <v>0</v>
      </c>
      <c r="N68" s="261">
        <f t="shared" si="22"/>
        <v>0</v>
      </c>
      <c r="O68" s="446">
        <f t="shared" si="22"/>
        <v>0</v>
      </c>
      <c r="P68" s="458">
        <f>ROUND(SUM(D68:O68),0)</f>
        <v>0</v>
      </c>
    </row>
    <row r="69" spans="2:16" s="188" customFormat="1" ht="27">
      <c r="B69" s="428" t="s">
        <v>249</v>
      </c>
      <c r="C69" s="244"/>
      <c r="D69" s="246"/>
      <c r="E69" s="246"/>
      <c r="F69" s="246"/>
      <c r="G69" s="246"/>
      <c r="H69" s="246"/>
      <c r="I69" s="246"/>
      <c r="J69" s="246"/>
      <c r="K69" s="246"/>
      <c r="L69" s="246"/>
      <c r="M69" s="246"/>
      <c r="N69" s="246"/>
      <c r="O69" s="447"/>
      <c r="P69" s="459">
        <f t="shared" ref="P69:P86" si="23">ROUND(SUM(D69:O69),0)</f>
        <v>0</v>
      </c>
    </row>
    <row r="70" spans="2:16" s="188" customFormat="1" ht="13.5">
      <c r="B70" s="428" t="s">
        <v>197</v>
      </c>
      <c r="C70" s="244"/>
      <c r="D70" s="247">
        <f>IF(SUM(D29:O29)&gt;=(30%*D11),25%*'Buget '!G35,0)</f>
        <v>0</v>
      </c>
      <c r="E70" s="247">
        <v>0</v>
      </c>
      <c r="F70" s="247">
        <v>0</v>
      </c>
      <c r="G70" s="247">
        <v>0</v>
      </c>
      <c r="H70" s="247">
        <v>0</v>
      </c>
      <c r="I70" s="247">
        <v>0</v>
      </c>
      <c r="J70" s="247">
        <v>0</v>
      </c>
      <c r="K70" s="247">
        <v>0</v>
      </c>
      <c r="L70" s="247">
        <v>0</v>
      </c>
      <c r="M70" s="247">
        <v>0</v>
      </c>
      <c r="N70" s="247">
        <v>0</v>
      </c>
      <c r="O70" s="448">
        <v>0</v>
      </c>
      <c r="P70" s="459">
        <f t="shared" si="23"/>
        <v>0</v>
      </c>
    </row>
    <row r="71" spans="2:16" s="188" customFormat="1" ht="13.5">
      <c r="B71" s="428" t="s">
        <v>198</v>
      </c>
      <c r="C71" s="244"/>
      <c r="D71" s="247">
        <f>D72+D73</f>
        <v>0</v>
      </c>
      <c r="E71" s="247">
        <f t="shared" ref="E71:O71" si="24">E72+E73</f>
        <v>0</v>
      </c>
      <c r="F71" s="247">
        <f t="shared" si="24"/>
        <v>0</v>
      </c>
      <c r="G71" s="247">
        <f t="shared" si="24"/>
        <v>0</v>
      </c>
      <c r="H71" s="247">
        <f t="shared" si="24"/>
        <v>0</v>
      </c>
      <c r="I71" s="247">
        <f t="shared" si="24"/>
        <v>0</v>
      </c>
      <c r="J71" s="247">
        <f t="shared" si="24"/>
        <v>0</v>
      </c>
      <c r="K71" s="247">
        <f t="shared" si="24"/>
        <v>0</v>
      </c>
      <c r="L71" s="247">
        <f t="shared" si="24"/>
        <v>0</v>
      </c>
      <c r="M71" s="247">
        <f t="shared" si="24"/>
        <v>0</v>
      </c>
      <c r="N71" s="247">
        <f t="shared" si="24"/>
        <v>0</v>
      </c>
      <c r="O71" s="448">
        <f t="shared" si="24"/>
        <v>0</v>
      </c>
      <c r="P71" s="459">
        <f t="shared" si="23"/>
        <v>0</v>
      </c>
    </row>
    <row r="72" spans="2:16" s="188" customFormat="1" ht="13.5">
      <c r="B72" s="428" t="s">
        <v>199</v>
      </c>
      <c r="C72" s="244"/>
      <c r="D72" s="246"/>
      <c r="E72" s="246"/>
      <c r="F72" s="246"/>
      <c r="G72" s="246"/>
      <c r="H72" s="246"/>
      <c r="I72" s="246"/>
      <c r="J72" s="246"/>
      <c r="K72" s="246"/>
      <c r="L72" s="246"/>
      <c r="M72" s="246"/>
      <c r="N72" s="246"/>
      <c r="O72" s="447"/>
      <c r="P72" s="459">
        <f t="shared" si="23"/>
        <v>0</v>
      </c>
    </row>
    <row r="73" spans="2:16" s="188" customFormat="1" ht="13.5">
      <c r="B73" s="428" t="s">
        <v>200</v>
      </c>
      <c r="C73" s="244"/>
      <c r="D73" s="246"/>
      <c r="E73" s="246"/>
      <c r="F73" s="246"/>
      <c r="G73" s="246"/>
      <c r="H73" s="246"/>
      <c r="I73" s="246"/>
      <c r="J73" s="246"/>
      <c r="K73" s="246"/>
      <c r="L73" s="246"/>
      <c r="M73" s="246"/>
      <c r="N73" s="246"/>
      <c r="O73" s="447"/>
      <c r="P73" s="459">
        <f t="shared" si="23"/>
        <v>0</v>
      </c>
    </row>
    <row r="74" spans="2:16" s="188" customFormat="1" ht="13.5">
      <c r="B74" s="428" t="s">
        <v>201</v>
      </c>
      <c r="C74" s="244"/>
      <c r="D74" s="246"/>
      <c r="E74" s="246"/>
      <c r="F74" s="246"/>
      <c r="G74" s="246"/>
      <c r="H74" s="246"/>
      <c r="I74" s="246"/>
      <c r="J74" s="246"/>
      <c r="K74" s="246"/>
      <c r="L74" s="246"/>
      <c r="M74" s="246"/>
      <c r="N74" s="246"/>
      <c r="O74" s="447"/>
      <c r="P74" s="459">
        <f t="shared" si="23"/>
        <v>0</v>
      </c>
    </row>
    <row r="75" spans="2:16" s="263" customFormat="1" ht="27">
      <c r="B75" s="426" t="s">
        <v>202</v>
      </c>
      <c r="C75" s="260"/>
      <c r="D75" s="261">
        <f>D76+D77+D78</f>
        <v>0</v>
      </c>
      <c r="E75" s="261">
        <f t="shared" ref="E75:O75" si="25">E76+E77+E78</f>
        <v>0</v>
      </c>
      <c r="F75" s="261">
        <f t="shared" si="25"/>
        <v>0</v>
      </c>
      <c r="G75" s="261">
        <f t="shared" si="25"/>
        <v>0</v>
      </c>
      <c r="H75" s="261">
        <f t="shared" si="25"/>
        <v>0</v>
      </c>
      <c r="I75" s="261">
        <f t="shared" si="25"/>
        <v>0</v>
      </c>
      <c r="J75" s="261">
        <f t="shared" si="25"/>
        <v>0</v>
      </c>
      <c r="K75" s="261">
        <f t="shared" si="25"/>
        <v>0</v>
      </c>
      <c r="L75" s="261">
        <f t="shared" si="25"/>
        <v>0</v>
      </c>
      <c r="M75" s="261">
        <f t="shared" si="25"/>
        <v>0</v>
      </c>
      <c r="N75" s="261">
        <f t="shared" si="25"/>
        <v>0</v>
      </c>
      <c r="O75" s="446">
        <f t="shared" si="25"/>
        <v>0</v>
      </c>
      <c r="P75" s="458">
        <f t="shared" si="23"/>
        <v>0</v>
      </c>
    </row>
    <row r="76" spans="2:16" s="188" customFormat="1" ht="13.5">
      <c r="B76" s="428" t="s">
        <v>203</v>
      </c>
      <c r="C76" s="244"/>
      <c r="D76" s="246"/>
      <c r="E76" s="246"/>
      <c r="F76" s="246"/>
      <c r="G76" s="246"/>
      <c r="H76" s="246"/>
      <c r="I76" s="246"/>
      <c r="J76" s="246"/>
      <c r="K76" s="246"/>
      <c r="L76" s="246"/>
      <c r="M76" s="246"/>
      <c r="N76" s="246"/>
      <c r="O76" s="447"/>
      <c r="P76" s="459">
        <f t="shared" si="23"/>
        <v>0</v>
      </c>
    </row>
    <row r="77" spans="2:16" s="188" customFormat="1" ht="13.5">
      <c r="B77" s="428" t="s">
        <v>204</v>
      </c>
      <c r="C77" s="244"/>
      <c r="D77" s="246"/>
      <c r="E77" s="246"/>
      <c r="F77" s="246"/>
      <c r="G77" s="246"/>
      <c r="H77" s="246"/>
      <c r="I77" s="246"/>
      <c r="J77" s="246"/>
      <c r="K77" s="246"/>
      <c r="L77" s="246"/>
      <c r="M77" s="246"/>
      <c r="N77" s="246"/>
      <c r="O77" s="447"/>
      <c r="P77" s="459">
        <f t="shared" si="23"/>
        <v>0</v>
      </c>
    </row>
    <row r="78" spans="2:16" s="188" customFormat="1" ht="13.5">
      <c r="B78" s="428" t="s">
        <v>205</v>
      </c>
      <c r="C78" s="244"/>
      <c r="D78" s="246"/>
      <c r="E78" s="246"/>
      <c r="F78" s="246"/>
      <c r="G78" s="246"/>
      <c r="H78" s="246"/>
      <c r="I78" s="246"/>
      <c r="J78" s="246"/>
      <c r="K78" s="246"/>
      <c r="L78" s="246"/>
      <c r="M78" s="246"/>
      <c r="N78" s="246"/>
      <c r="O78" s="447"/>
      <c r="P78" s="459">
        <f t="shared" si="23"/>
        <v>0</v>
      </c>
    </row>
    <row r="79" spans="2:16" s="263" customFormat="1" ht="27">
      <c r="B79" s="426" t="s">
        <v>206</v>
      </c>
      <c r="C79" s="260"/>
      <c r="D79" s="261">
        <f>D80+D83</f>
        <v>0</v>
      </c>
      <c r="E79" s="261">
        <f t="shared" ref="E79:O79" si="26">E80+E83</f>
        <v>0</v>
      </c>
      <c r="F79" s="261">
        <f t="shared" si="26"/>
        <v>0</v>
      </c>
      <c r="G79" s="261">
        <f t="shared" si="26"/>
        <v>0</v>
      </c>
      <c r="H79" s="261">
        <f t="shared" si="26"/>
        <v>0</v>
      </c>
      <c r="I79" s="261">
        <f t="shared" si="26"/>
        <v>0</v>
      </c>
      <c r="J79" s="261">
        <f t="shared" si="26"/>
        <v>0</v>
      </c>
      <c r="K79" s="261">
        <f t="shared" si="26"/>
        <v>0</v>
      </c>
      <c r="L79" s="261">
        <f t="shared" si="26"/>
        <v>0</v>
      </c>
      <c r="M79" s="261">
        <f t="shared" si="26"/>
        <v>0</v>
      </c>
      <c r="N79" s="261">
        <f t="shared" si="26"/>
        <v>0</v>
      </c>
      <c r="O79" s="446">
        <f t="shared" si="26"/>
        <v>0</v>
      </c>
      <c r="P79" s="458">
        <f t="shared" si="23"/>
        <v>0</v>
      </c>
    </row>
    <row r="80" spans="2:16" s="188" customFormat="1" ht="27">
      <c r="B80" s="428" t="s">
        <v>207</v>
      </c>
      <c r="C80" s="244"/>
      <c r="D80" s="248">
        <f>D81+D82</f>
        <v>0</v>
      </c>
      <c r="E80" s="248">
        <f t="shared" ref="E80:N80" si="27">E81+E82</f>
        <v>0</v>
      </c>
      <c r="F80" s="248">
        <f t="shared" si="27"/>
        <v>0</v>
      </c>
      <c r="G80" s="248">
        <f t="shared" si="27"/>
        <v>0</v>
      </c>
      <c r="H80" s="248">
        <f t="shared" si="27"/>
        <v>0</v>
      </c>
      <c r="I80" s="248">
        <f t="shared" si="27"/>
        <v>0</v>
      </c>
      <c r="J80" s="248">
        <f t="shared" si="27"/>
        <v>0</v>
      </c>
      <c r="K80" s="248">
        <f t="shared" si="27"/>
        <v>0</v>
      </c>
      <c r="L80" s="248">
        <f t="shared" si="27"/>
        <v>0</v>
      </c>
      <c r="M80" s="248">
        <f t="shared" si="27"/>
        <v>0</v>
      </c>
      <c r="N80" s="248">
        <f t="shared" si="27"/>
        <v>0</v>
      </c>
      <c r="O80" s="449">
        <f t="shared" ref="O80" si="28">O81+O82</f>
        <v>0</v>
      </c>
      <c r="P80" s="459">
        <f t="shared" si="23"/>
        <v>0</v>
      </c>
    </row>
    <row r="81" spans="2:17" s="188" customFormat="1" ht="13.5">
      <c r="B81" s="428" t="s">
        <v>208</v>
      </c>
      <c r="C81" s="244"/>
      <c r="D81" s="247">
        <f>'Grafic Credit'!B80</f>
        <v>0</v>
      </c>
      <c r="E81" s="247">
        <f>'Grafic Credit'!C80</f>
        <v>0</v>
      </c>
      <c r="F81" s="247">
        <f>'Grafic Credit'!D80</f>
        <v>0</v>
      </c>
      <c r="G81" s="247">
        <f>'Grafic Credit'!E80</f>
        <v>0</v>
      </c>
      <c r="H81" s="247">
        <f>'Grafic Credit'!F80</f>
        <v>0</v>
      </c>
      <c r="I81" s="247">
        <f>'Grafic Credit'!G80</f>
        <v>0</v>
      </c>
      <c r="J81" s="247">
        <f>'Grafic Credit'!H80</f>
        <v>0</v>
      </c>
      <c r="K81" s="247">
        <f>'Grafic Credit'!I80</f>
        <v>0</v>
      </c>
      <c r="L81" s="247">
        <f>'Grafic Credit'!J80</f>
        <v>0</v>
      </c>
      <c r="M81" s="247">
        <f>'Grafic Credit'!K80</f>
        <v>0</v>
      </c>
      <c r="N81" s="247">
        <f>'Grafic Credit'!L80</f>
        <v>0</v>
      </c>
      <c r="O81" s="448">
        <f>'Grafic Credit'!M80</f>
        <v>0</v>
      </c>
      <c r="P81" s="459">
        <f t="shared" si="23"/>
        <v>0</v>
      </c>
    </row>
    <row r="82" spans="2:17" s="188" customFormat="1" ht="13.5">
      <c r="B82" s="428" t="s">
        <v>209</v>
      </c>
      <c r="C82" s="244"/>
      <c r="D82" s="246"/>
      <c r="E82" s="246"/>
      <c r="F82" s="246"/>
      <c r="G82" s="246"/>
      <c r="H82" s="246"/>
      <c r="I82" s="246"/>
      <c r="J82" s="246"/>
      <c r="K82" s="246"/>
      <c r="L82" s="246"/>
      <c r="M82" s="246"/>
      <c r="N82" s="246"/>
      <c r="O82" s="447"/>
      <c r="P82" s="459">
        <f t="shared" si="23"/>
        <v>0</v>
      </c>
    </row>
    <row r="83" spans="2:17" s="188" customFormat="1" ht="27">
      <c r="B83" s="428" t="s">
        <v>210</v>
      </c>
      <c r="C83" s="244"/>
      <c r="D83" s="248">
        <f>D84+D85</f>
        <v>0</v>
      </c>
      <c r="E83" s="248">
        <f t="shared" ref="E83:O83" si="29">E84+E85</f>
        <v>0</v>
      </c>
      <c r="F83" s="248">
        <f t="shared" si="29"/>
        <v>0</v>
      </c>
      <c r="G83" s="248">
        <f t="shared" si="29"/>
        <v>0</v>
      </c>
      <c r="H83" s="248">
        <f t="shared" si="29"/>
        <v>0</v>
      </c>
      <c r="I83" s="248">
        <f t="shared" si="29"/>
        <v>0</v>
      </c>
      <c r="J83" s="248">
        <f t="shared" si="29"/>
        <v>0</v>
      </c>
      <c r="K83" s="248">
        <f t="shared" si="29"/>
        <v>0</v>
      </c>
      <c r="L83" s="248">
        <f t="shared" si="29"/>
        <v>0</v>
      </c>
      <c r="M83" s="248">
        <f t="shared" si="29"/>
        <v>0</v>
      </c>
      <c r="N83" s="248">
        <f t="shared" si="29"/>
        <v>0</v>
      </c>
      <c r="O83" s="449">
        <f t="shared" si="29"/>
        <v>0</v>
      </c>
      <c r="P83" s="459">
        <f t="shared" si="23"/>
        <v>0</v>
      </c>
    </row>
    <row r="84" spans="2:17" s="188" customFormat="1" ht="13.5">
      <c r="B84" s="428" t="s">
        <v>211</v>
      </c>
      <c r="C84" s="244"/>
      <c r="D84" s="247">
        <f>'Grafic Credit'!B81</f>
        <v>0</v>
      </c>
      <c r="E84" s="247">
        <f>'Grafic Credit'!C81</f>
        <v>0</v>
      </c>
      <c r="F84" s="247">
        <f>'Grafic Credit'!D81</f>
        <v>0</v>
      </c>
      <c r="G84" s="247">
        <f>'Grafic Credit'!E81</f>
        <v>0</v>
      </c>
      <c r="H84" s="247">
        <f>'Grafic Credit'!F81</f>
        <v>0</v>
      </c>
      <c r="I84" s="247">
        <f>'Grafic Credit'!G81</f>
        <v>0</v>
      </c>
      <c r="J84" s="247">
        <f>'Grafic Credit'!H81</f>
        <v>0</v>
      </c>
      <c r="K84" s="247">
        <f>'Grafic Credit'!I81</f>
        <v>0</v>
      </c>
      <c r="L84" s="247">
        <f>'Grafic Credit'!J81</f>
        <v>0</v>
      </c>
      <c r="M84" s="247">
        <f>'Grafic Credit'!K81</f>
        <v>0</v>
      </c>
      <c r="N84" s="247">
        <f>'Grafic Credit'!L81</f>
        <v>0</v>
      </c>
      <c r="O84" s="448">
        <f>'Grafic Credit'!M81</f>
        <v>0</v>
      </c>
      <c r="P84" s="459">
        <f t="shared" si="23"/>
        <v>0</v>
      </c>
    </row>
    <row r="85" spans="2:17" s="188" customFormat="1" ht="13.5">
      <c r="B85" s="428" t="s">
        <v>212</v>
      </c>
      <c r="C85" s="244"/>
      <c r="D85" s="246"/>
      <c r="E85" s="246"/>
      <c r="F85" s="246"/>
      <c r="G85" s="246"/>
      <c r="H85" s="246"/>
      <c r="I85" s="246"/>
      <c r="J85" s="246"/>
      <c r="K85" s="246"/>
      <c r="L85" s="246"/>
      <c r="M85" s="246"/>
      <c r="N85" s="246"/>
      <c r="O85" s="447"/>
      <c r="P85" s="459">
        <f t="shared" si="23"/>
        <v>0</v>
      </c>
    </row>
    <row r="86" spans="2:17" s="188" customFormat="1" ht="27">
      <c r="B86" s="425" t="s">
        <v>213</v>
      </c>
      <c r="C86" s="268"/>
      <c r="D86" s="250">
        <f>ROUND(D68-D75-D79,0)</f>
        <v>0</v>
      </c>
      <c r="E86" s="250">
        <f t="shared" ref="E86:O86" si="30">ROUND(E68-E75-E79,0)</f>
        <v>0</v>
      </c>
      <c r="F86" s="250">
        <f t="shared" si="30"/>
        <v>0</v>
      </c>
      <c r="G86" s="250">
        <f t="shared" si="30"/>
        <v>0</v>
      </c>
      <c r="H86" s="250">
        <f t="shared" si="30"/>
        <v>0</v>
      </c>
      <c r="I86" s="250">
        <f t="shared" si="30"/>
        <v>0</v>
      </c>
      <c r="J86" s="250">
        <f t="shared" si="30"/>
        <v>0</v>
      </c>
      <c r="K86" s="250">
        <f t="shared" si="30"/>
        <v>0</v>
      </c>
      <c r="L86" s="250">
        <f t="shared" si="30"/>
        <v>0</v>
      </c>
      <c r="M86" s="250">
        <f t="shared" si="30"/>
        <v>0</v>
      </c>
      <c r="N86" s="250">
        <f t="shared" si="30"/>
        <v>0</v>
      </c>
      <c r="O86" s="450">
        <f t="shared" si="30"/>
        <v>0</v>
      </c>
      <c r="P86" s="460">
        <f t="shared" si="23"/>
        <v>0</v>
      </c>
    </row>
    <row r="87" spans="2:17" s="188" customFormat="1" ht="13.5">
      <c r="B87" s="425" t="s">
        <v>214</v>
      </c>
      <c r="C87" s="253"/>
      <c r="D87" s="267"/>
      <c r="E87" s="267"/>
      <c r="F87" s="267"/>
      <c r="G87" s="267"/>
      <c r="H87" s="267"/>
      <c r="I87" s="267"/>
      <c r="J87" s="267"/>
      <c r="K87" s="267"/>
      <c r="L87" s="267"/>
      <c r="M87" s="267"/>
      <c r="N87" s="267"/>
      <c r="O87" s="267"/>
      <c r="P87" s="461"/>
    </row>
    <row r="88" spans="2:17" s="263" customFormat="1" ht="13.5">
      <c r="B88" s="426" t="s">
        <v>215</v>
      </c>
      <c r="C88" s="260"/>
      <c r="D88" s="261">
        <f>D89</f>
        <v>0</v>
      </c>
      <c r="E88" s="261">
        <f t="shared" ref="E88:O88" si="31">E89</f>
        <v>0</v>
      </c>
      <c r="F88" s="261">
        <f t="shared" si="31"/>
        <v>0</v>
      </c>
      <c r="G88" s="261">
        <f t="shared" si="31"/>
        <v>0</v>
      </c>
      <c r="H88" s="261">
        <f t="shared" si="31"/>
        <v>0</v>
      </c>
      <c r="I88" s="261">
        <f t="shared" si="31"/>
        <v>0</v>
      </c>
      <c r="J88" s="261">
        <f t="shared" si="31"/>
        <v>0</v>
      </c>
      <c r="K88" s="261">
        <f t="shared" si="31"/>
        <v>0</v>
      </c>
      <c r="L88" s="261">
        <f t="shared" si="31"/>
        <v>0</v>
      </c>
      <c r="M88" s="261">
        <f t="shared" si="31"/>
        <v>0</v>
      </c>
      <c r="N88" s="261">
        <f t="shared" si="31"/>
        <v>0</v>
      </c>
      <c r="O88" s="446">
        <f t="shared" si="31"/>
        <v>0</v>
      </c>
      <c r="P88" s="459">
        <f t="shared" ref="P88:P120" si="32">ROUND(SUM(D88:O88),0)</f>
        <v>0</v>
      </c>
      <c r="Q88" s="262"/>
    </row>
    <row r="89" spans="2:17" s="188" customFormat="1" ht="13.5">
      <c r="B89" s="428" t="s">
        <v>216</v>
      </c>
      <c r="C89" s="244"/>
      <c r="D89" s="247">
        <f>Venituri!G48</f>
        <v>0</v>
      </c>
      <c r="E89" s="247">
        <f>Venituri!J48</f>
        <v>0</v>
      </c>
      <c r="F89" s="247">
        <f>Venituri!M48</f>
        <v>0</v>
      </c>
      <c r="G89" s="247">
        <f>Venituri!P48</f>
        <v>0</v>
      </c>
      <c r="H89" s="247">
        <f>Venituri!S48</f>
        <v>0</v>
      </c>
      <c r="I89" s="247">
        <f>Venituri!V48</f>
        <v>0</v>
      </c>
      <c r="J89" s="247">
        <f>Venituri!Y48</f>
        <v>0</v>
      </c>
      <c r="K89" s="247">
        <f>Venituri!AB48</f>
        <v>0</v>
      </c>
      <c r="L89" s="247">
        <f>Venituri!AE48</f>
        <v>0</v>
      </c>
      <c r="M89" s="247">
        <f>Venituri!AH48</f>
        <v>0</v>
      </c>
      <c r="N89" s="247">
        <f>Venituri!AK48</f>
        <v>0</v>
      </c>
      <c r="O89" s="448">
        <f>Venituri!AN48</f>
        <v>0</v>
      </c>
      <c r="P89" s="459">
        <f t="shared" si="32"/>
        <v>0</v>
      </c>
      <c r="Q89" s="251"/>
    </row>
    <row r="90" spans="2:17" s="263" customFormat="1" ht="13.5">
      <c r="B90" s="426" t="s">
        <v>217</v>
      </c>
      <c r="C90" s="260"/>
      <c r="D90" s="264"/>
      <c r="E90" s="264"/>
      <c r="F90" s="264"/>
      <c r="G90" s="264"/>
      <c r="H90" s="264"/>
      <c r="I90" s="264"/>
      <c r="J90" s="264"/>
      <c r="K90" s="264"/>
      <c r="L90" s="264"/>
      <c r="M90" s="264"/>
      <c r="N90" s="264"/>
      <c r="O90" s="451"/>
      <c r="P90" s="458">
        <f t="shared" si="32"/>
        <v>0</v>
      </c>
      <c r="Q90" s="262"/>
    </row>
    <row r="91" spans="2:17" s="263" customFormat="1" ht="13.5">
      <c r="B91" s="426" t="s">
        <v>218</v>
      </c>
      <c r="C91" s="260"/>
      <c r="D91" s="264"/>
      <c r="E91" s="264"/>
      <c r="F91" s="264"/>
      <c r="G91" s="264"/>
      <c r="H91" s="264"/>
      <c r="I91" s="264"/>
      <c r="J91" s="264"/>
      <c r="K91" s="264"/>
      <c r="L91" s="264"/>
      <c r="M91" s="264"/>
      <c r="N91" s="264"/>
      <c r="O91" s="451"/>
      <c r="P91" s="458">
        <f t="shared" si="32"/>
        <v>0</v>
      </c>
      <c r="Q91" s="262"/>
    </row>
    <row r="92" spans="2:17" s="259" customFormat="1" ht="27">
      <c r="B92" s="432" t="s">
        <v>219</v>
      </c>
      <c r="C92" s="257"/>
      <c r="D92" s="245">
        <f>D88+D90+D91</f>
        <v>0</v>
      </c>
      <c r="E92" s="245">
        <f t="shared" ref="E92:O92" si="33">E88+E90+E91</f>
        <v>0</v>
      </c>
      <c r="F92" s="245">
        <f t="shared" si="33"/>
        <v>0</v>
      </c>
      <c r="G92" s="245">
        <f t="shared" si="33"/>
        <v>0</v>
      </c>
      <c r="H92" s="245">
        <f t="shared" si="33"/>
        <v>0</v>
      </c>
      <c r="I92" s="245">
        <f t="shared" si="33"/>
        <v>0</v>
      </c>
      <c r="J92" s="245">
        <f t="shared" si="33"/>
        <v>0</v>
      </c>
      <c r="K92" s="245">
        <f t="shared" si="33"/>
        <v>0</v>
      </c>
      <c r="L92" s="245">
        <f t="shared" si="33"/>
        <v>0</v>
      </c>
      <c r="M92" s="245">
        <f t="shared" si="33"/>
        <v>0</v>
      </c>
      <c r="N92" s="245">
        <f t="shared" si="33"/>
        <v>0</v>
      </c>
      <c r="O92" s="452">
        <f t="shared" si="33"/>
        <v>0</v>
      </c>
      <c r="P92" s="459">
        <f t="shared" si="32"/>
        <v>0</v>
      </c>
      <c r="Q92" s="258"/>
    </row>
    <row r="93" spans="2:17" s="263" customFormat="1" ht="13.5">
      <c r="B93" s="426" t="s">
        <v>220</v>
      </c>
      <c r="C93" s="260"/>
      <c r="D93" s="261">
        <f>SUM(D94:D103)</f>
        <v>0</v>
      </c>
      <c r="E93" s="261">
        <f t="shared" ref="E93:O93" si="34">SUM(E94:E103)</f>
        <v>0</v>
      </c>
      <c r="F93" s="261">
        <f t="shared" si="34"/>
        <v>0</v>
      </c>
      <c r="G93" s="261">
        <f t="shared" si="34"/>
        <v>0</v>
      </c>
      <c r="H93" s="261">
        <f t="shared" si="34"/>
        <v>0</v>
      </c>
      <c r="I93" s="261">
        <f t="shared" si="34"/>
        <v>0</v>
      </c>
      <c r="J93" s="261">
        <f t="shared" si="34"/>
        <v>0</v>
      </c>
      <c r="K93" s="261">
        <f t="shared" si="34"/>
        <v>0</v>
      </c>
      <c r="L93" s="261">
        <f t="shared" si="34"/>
        <v>0</v>
      </c>
      <c r="M93" s="261">
        <f t="shared" si="34"/>
        <v>0</v>
      </c>
      <c r="N93" s="261">
        <f t="shared" si="34"/>
        <v>0</v>
      </c>
      <c r="O93" s="446">
        <f t="shared" si="34"/>
        <v>0</v>
      </c>
      <c r="P93" s="458">
        <f t="shared" si="32"/>
        <v>0</v>
      </c>
      <c r="Q93" s="262"/>
    </row>
    <row r="94" spans="2:17" s="188" customFormat="1" ht="13.5">
      <c r="B94" s="428" t="s">
        <v>221</v>
      </c>
      <c r="C94" s="244"/>
      <c r="D94" s="246"/>
      <c r="E94" s="246"/>
      <c r="F94" s="246"/>
      <c r="G94" s="246"/>
      <c r="H94" s="246"/>
      <c r="I94" s="246"/>
      <c r="J94" s="246"/>
      <c r="K94" s="246"/>
      <c r="L94" s="246"/>
      <c r="M94" s="246"/>
      <c r="N94" s="246"/>
      <c r="O94" s="447"/>
      <c r="P94" s="459">
        <f t="shared" si="32"/>
        <v>0</v>
      </c>
      <c r="Q94" s="251"/>
    </row>
    <row r="95" spans="2:17" s="188" customFormat="1" ht="13.5">
      <c r="B95" s="428" t="s">
        <v>222</v>
      </c>
      <c r="C95" s="244"/>
      <c r="D95" s="246"/>
      <c r="E95" s="246"/>
      <c r="F95" s="246"/>
      <c r="G95" s="246"/>
      <c r="H95" s="246"/>
      <c r="I95" s="246"/>
      <c r="J95" s="246"/>
      <c r="K95" s="246"/>
      <c r="L95" s="246"/>
      <c r="M95" s="246"/>
      <c r="N95" s="246"/>
      <c r="O95" s="447"/>
      <c r="P95" s="459">
        <f t="shared" si="32"/>
        <v>0</v>
      </c>
      <c r="Q95" s="251"/>
    </row>
    <row r="96" spans="2:17" s="188" customFormat="1" ht="13.5">
      <c r="B96" s="428" t="s">
        <v>223</v>
      </c>
      <c r="C96" s="244"/>
      <c r="D96" s="246"/>
      <c r="E96" s="246"/>
      <c r="F96" s="246"/>
      <c r="G96" s="246"/>
      <c r="H96" s="246"/>
      <c r="I96" s="246"/>
      <c r="J96" s="246"/>
      <c r="K96" s="246"/>
      <c r="L96" s="246"/>
      <c r="M96" s="246"/>
      <c r="N96" s="246"/>
      <c r="O96" s="447"/>
      <c r="P96" s="459">
        <f t="shared" si="32"/>
        <v>0</v>
      </c>
      <c r="Q96" s="251"/>
    </row>
    <row r="97" spans="2:17" s="188" customFormat="1" ht="13.5">
      <c r="B97" s="428" t="s">
        <v>224</v>
      </c>
      <c r="C97" s="244"/>
      <c r="D97" s="246"/>
      <c r="E97" s="246"/>
      <c r="F97" s="246"/>
      <c r="G97" s="246"/>
      <c r="H97" s="246"/>
      <c r="I97" s="246"/>
      <c r="J97" s="246"/>
      <c r="K97" s="246"/>
      <c r="L97" s="246"/>
      <c r="M97" s="246"/>
      <c r="N97" s="246"/>
      <c r="O97" s="447"/>
      <c r="P97" s="459">
        <f t="shared" si="32"/>
        <v>0</v>
      </c>
      <c r="Q97" s="251"/>
    </row>
    <row r="98" spans="2:17" s="188" customFormat="1" ht="13.5">
      <c r="B98" s="428" t="s">
        <v>225</v>
      </c>
      <c r="C98" s="244"/>
      <c r="D98" s="246"/>
      <c r="E98" s="246"/>
      <c r="F98" s="246"/>
      <c r="G98" s="246"/>
      <c r="H98" s="246"/>
      <c r="I98" s="246"/>
      <c r="J98" s="246"/>
      <c r="K98" s="246"/>
      <c r="L98" s="246"/>
      <c r="M98" s="246"/>
      <c r="N98" s="246"/>
      <c r="O98" s="447"/>
      <c r="P98" s="459">
        <f t="shared" si="32"/>
        <v>0</v>
      </c>
      <c r="Q98" s="251"/>
    </row>
    <row r="99" spans="2:17" s="188" customFormat="1" ht="13.5">
      <c r="B99" s="428" t="s">
        <v>226</v>
      </c>
      <c r="C99" s="244"/>
      <c r="D99" s="246"/>
      <c r="E99" s="246"/>
      <c r="F99" s="246"/>
      <c r="G99" s="246"/>
      <c r="H99" s="246"/>
      <c r="I99" s="246"/>
      <c r="J99" s="246"/>
      <c r="K99" s="246"/>
      <c r="L99" s="246"/>
      <c r="M99" s="246"/>
      <c r="N99" s="246"/>
      <c r="O99" s="447"/>
      <c r="P99" s="459">
        <f t="shared" si="32"/>
        <v>0</v>
      </c>
      <c r="Q99" s="251"/>
    </row>
    <row r="100" spans="2:17" s="188" customFormat="1" ht="13.5">
      <c r="B100" s="428" t="s">
        <v>227</v>
      </c>
      <c r="C100" s="244"/>
      <c r="D100" s="246"/>
      <c r="E100" s="246"/>
      <c r="F100" s="246"/>
      <c r="G100" s="246"/>
      <c r="H100" s="246"/>
      <c r="I100" s="246"/>
      <c r="J100" s="246"/>
      <c r="K100" s="246"/>
      <c r="L100" s="246"/>
      <c r="M100" s="246"/>
      <c r="N100" s="246"/>
      <c r="O100" s="447"/>
      <c r="P100" s="459">
        <f t="shared" si="32"/>
        <v>0</v>
      </c>
      <c r="Q100" s="251"/>
    </row>
    <row r="101" spans="2:17" s="188" customFormat="1" ht="13.5">
      <c r="B101" s="428" t="s">
        <v>228</v>
      </c>
      <c r="C101" s="244"/>
      <c r="D101" s="246"/>
      <c r="E101" s="246"/>
      <c r="F101" s="246"/>
      <c r="G101" s="246"/>
      <c r="H101" s="246"/>
      <c r="I101" s="246"/>
      <c r="J101" s="246"/>
      <c r="K101" s="246"/>
      <c r="L101" s="246"/>
      <c r="M101" s="246"/>
      <c r="N101" s="246"/>
      <c r="O101" s="447"/>
      <c r="P101" s="459">
        <f t="shared" si="32"/>
        <v>0</v>
      </c>
      <c r="Q101" s="251"/>
    </row>
    <row r="102" spans="2:17" s="188" customFormat="1" ht="13.5">
      <c r="B102" s="428" t="s">
        <v>229</v>
      </c>
      <c r="C102" s="244"/>
      <c r="D102" s="246"/>
      <c r="E102" s="246"/>
      <c r="F102" s="246"/>
      <c r="G102" s="246"/>
      <c r="H102" s="246"/>
      <c r="I102" s="246"/>
      <c r="J102" s="246"/>
      <c r="K102" s="246"/>
      <c r="L102" s="246"/>
      <c r="M102" s="246"/>
      <c r="N102" s="246"/>
      <c r="O102" s="447"/>
      <c r="P102" s="459">
        <f t="shared" si="32"/>
        <v>0</v>
      </c>
      <c r="Q102" s="251"/>
    </row>
    <row r="103" spans="2:17" s="188" customFormat="1" ht="13.5">
      <c r="B103" s="428" t="s">
        <v>230</v>
      </c>
      <c r="C103" s="244"/>
      <c r="D103" s="246"/>
      <c r="E103" s="246"/>
      <c r="F103" s="246"/>
      <c r="G103" s="246"/>
      <c r="H103" s="246"/>
      <c r="I103" s="246"/>
      <c r="J103" s="246"/>
      <c r="K103" s="246"/>
      <c r="L103" s="246"/>
      <c r="M103" s="246"/>
      <c r="N103" s="246"/>
      <c r="O103" s="447"/>
      <c r="P103" s="459">
        <f t="shared" si="32"/>
        <v>0</v>
      </c>
      <c r="Q103" s="251"/>
    </row>
    <row r="104" spans="2:17" s="263" customFormat="1" ht="13.5">
      <c r="B104" s="426" t="s">
        <v>231</v>
      </c>
      <c r="C104" s="260"/>
      <c r="D104" s="264"/>
      <c r="E104" s="264"/>
      <c r="F104" s="264"/>
      <c r="G104" s="264"/>
      <c r="H104" s="264"/>
      <c r="I104" s="264"/>
      <c r="J104" s="264"/>
      <c r="K104" s="264"/>
      <c r="L104" s="264"/>
      <c r="M104" s="264"/>
      <c r="N104" s="264"/>
      <c r="O104" s="451"/>
      <c r="P104" s="458">
        <f t="shared" si="32"/>
        <v>0</v>
      </c>
      <c r="Q104" s="262"/>
    </row>
    <row r="105" spans="2:17" s="263" customFormat="1" ht="13.5">
      <c r="B105" s="426" t="s">
        <v>232</v>
      </c>
      <c r="C105" s="260"/>
      <c r="D105" s="261">
        <f>D106+D107</f>
        <v>0</v>
      </c>
      <c r="E105" s="261">
        <f t="shared" ref="E105:O105" si="35">E106+E107</f>
        <v>0</v>
      </c>
      <c r="F105" s="261">
        <f t="shared" si="35"/>
        <v>0</v>
      </c>
      <c r="G105" s="261">
        <f t="shared" si="35"/>
        <v>0</v>
      </c>
      <c r="H105" s="261">
        <f t="shared" si="35"/>
        <v>0</v>
      </c>
      <c r="I105" s="261">
        <f t="shared" si="35"/>
        <v>0</v>
      </c>
      <c r="J105" s="261">
        <f t="shared" si="35"/>
        <v>0</v>
      </c>
      <c r="K105" s="261">
        <f t="shared" si="35"/>
        <v>0</v>
      </c>
      <c r="L105" s="261">
        <f t="shared" si="35"/>
        <v>0</v>
      </c>
      <c r="M105" s="261">
        <f t="shared" si="35"/>
        <v>0</v>
      </c>
      <c r="N105" s="261">
        <f t="shared" si="35"/>
        <v>0</v>
      </c>
      <c r="O105" s="446">
        <f t="shared" si="35"/>
        <v>0</v>
      </c>
      <c r="P105" s="458">
        <f t="shared" si="32"/>
        <v>0</v>
      </c>
      <c r="Q105" s="262"/>
    </row>
    <row r="106" spans="2:17" s="188" customFormat="1" ht="13.5">
      <c r="B106" s="428" t="s">
        <v>233</v>
      </c>
      <c r="C106" s="244"/>
      <c r="D106" s="246"/>
      <c r="E106" s="246"/>
      <c r="F106" s="246"/>
      <c r="G106" s="246"/>
      <c r="H106" s="246"/>
      <c r="I106" s="246"/>
      <c r="J106" s="246"/>
      <c r="K106" s="246"/>
      <c r="L106" s="246"/>
      <c r="M106" s="246"/>
      <c r="N106" s="246"/>
      <c r="O106" s="447"/>
      <c r="P106" s="462">
        <f t="shared" si="32"/>
        <v>0</v>
      </c>
      <c r="Q106" s="251"/>
    </row>
    <row r="107" spans="2:17" s="188" customFormat="1" ht="13.5">
      <c r="B107" s="428" t="s">
        <v>234</v>
      </c>
      <c r="C107" s="244"/>
      <c r="D107" s="246"/>
      <c r="E107" s="246"/>
      <c r="F107" s="246"/>
      <c r="G107" s="246"/>
      <c r="H107" s="246"/>
      <c r="I107" s="246"/>
      <c r="J107" s="246"/>
      <c r="K107" s="246"/>
      <c r="L107" s="246"/>
      <c r="M107" s="246"/>
      <c r="N107" s="246"/>
      <c r="O107" s="447"/>
      <c r="P107" s="462">
        <f t="shared" si="32"/>
        <v>0</v>
      </c>
      <c r="Q107" s="251"/>
    </row>
    <row r="108" spans="2:17" s="263" customFormat="1" ht="13.5">
      <c r="B108" s="426" t="s">
        <v>235</v>
      </c>
      <c r="C108" s="260"/>
      <c r="D108" s="261">
        <f>D109+D110</f>
        <v>0</v>
      </c>
      <c r="E108" s="261">
        <f t="shared" ref="E108:O108" si="36">E109+E110</f>
        <v>0</v>
      </c>
      <c r="F108" s="261">
        <f t="shared" si="36"/>
        <v>0</v>
      </c>
      <c r="G108" s="261">
        <f t="shared" si="36"/>
        <v>0</v>
      </c>
      <c r="H108" s="261">
        <f t="shared" si="36"/>
        <v>0</v>
      </c>
      <c r="I108" s="261">
        <f t="shared" si="36"/>
        <v>0</v>
      </c>
      <c r="J108" s="261">
        <f t="shared" si="36"/>
        <v>0</v>
      </c>
      <c r="K108" s="261">
        <f t="shared" si="36"/>
        <v>0</v>
      </c>
      <c r="L108" s="261">
        <f t="shared" si="36"/>
        <v>0</v>
      </c>
      <c r="M108" s="261">
        <f t="shared" si="36"/>
        <v>0</v>
      </c>
      <c r="N108" s="261">
        <f t="shared" si="36"/>
        <v>0</v>
      </c>
      <c r="O108" s="446">
        <f t="shared" si="36"/>
        <v>0</v>
      </c>
      <c r="P108" s="458">
        <f t="shared" si="32"/>
        <v>0</v>
      </c>
      <c r="Q108" s="262"/>
    </row>
    <row r="109" spans="2:17" s="188" customFormat="1" ht="13.5">
      <c r="B109" s="428" t="s">
        <v>236</v>
      </c>
      <c r="C109" s="244"/>
      <c r="D109" s="246"/>
      <c r="E109" s="246"/>
      <c r="F109" s="246"/>
      <c r="G109" s="246"/>
      <c r="H109" s="246"/>
      <c r="I109" s="246"/>
      <c r="J109" s="246"/>
      <c r="K109" s="246"/>
      <c r="L109" s="246"/>
      <c r="M109" s="246"/>
      <c r="N109" s="246"/>
      <c r="O109" s="447"/>
      <c r="P109" s="459">
        <f t="shared" si="32"/>
        <v>0</v>
      </c>
      <c r="Q109" s="251"/>
    </row>
    <row r="110" spans="2:17" s="188" customFormat="1" ht="13.5">
      <c r="B110" s="428" t="s">
        <v>237</v>
      </c>
      <c r="C110" s="244"/>
      <c r="D110" s="246"/>
      <c r="E110" s="246"/>
      <c r="F110" s="246"/>
      <c r="G110" s="246"/>
      <c r="H110" s="246"/>
      <c r="I110" s="246"/>
      <c r="J110" s="246"/>
      <c r="K110" s="246"/>
      <c r="L110" s="246"/>
      <c r="M110" s="246"/>
      <c r="N110" s="246"/>
      <c r="O110" s="447"/>
      <c r="P110" s="459">
        <f t="shared" si="32"/>
        <v>0</v>
      </c>
      <c r="Q110" s="251"/>
    </row>
    <row r="111" spans="2:17" s="263" customFormat="1" ht="27">
      <c r="B111" s="426" t="s">
        <v>238</v>
      </c>
      <c r="C111" s="260"/>
      <c r="D111" s="261">
        <f>D93+D104+D105+D108</f>
        <v>0</v>
      </c>
      <c r="E111" s="261">
        <f t="shared" ref="E111:O111" si="37">E93+E104+E105+E108</f>
        <v>0</v>
      </c>
      <c r="F111" s="261">
        <f t="shared" si="37"/>
        <v>0</v>
      </c>
      <c r="G111" s="261">
        <f t="shared" si="37"/>
        <v>0</v>
      </c>
      <c r="H111" s="261">
        <f t="shared" si="37"/>
        <v>0</v>
      </c>
      <c r="I111" s="261">
        <f t="shared" si="37"/>
        <v>0</v>
      </c>
      <c r="J111" s="261">
        <f t="shared" si="37"/>
        <v>0</v>
      </c>
      <c r="K111" s="261">
        <f t="shared" si="37"/>
        <v>0</v>
      </c>
      <c r="L111" s="261">
        <f t="shared" si="37"/>
        <v>0</v>
      </c>
      <c r="M111" s="261">
        <f t="shared" si="37"/>
        <v>0</v>
      </c>
      <c r="N111" s="261">
        <f t="shared" si="37"/>
        <v>0</v>
      </c>
      <c r="O111" s="446">
        <f t="shared" si="37"/>
        <v>0</v>
      </c>
      <c r="P111" s="458">
        <f t="shared" si="32"/>
        <v>0</v>
      </c>
      <c r="Q111" s="262"/>
    </row>
    <row r="112" spans="2:17" s="188" customFormat="1" ht="13.5">
      <c r="B112" s="434" t="s">
        <v>239</v>
      </c>
      <c r="C112" s="249"/>
      <c r="D112" s="250">
        <f>ROUND(D93-D111,0)</f>
        <v>0</v>
      </c>
      <c r="E112" s="250">
        <f t="shared" ref="E112" si="38">ROUND(E93-E111,0)</f>
        <v>0</v>
      </c>
      <c r="F112" s="250">
        <f t="shared" ref="F112" si="39">ROUND(F93-F111,0)</f>
        <v>0</v>
      </c>
      <c r="G112" s="250">
        <f t="shared" ref="G112" si="40">ROUND(G93-G111,0)</f>
        <v>0</v>
      </c>
      <c r="H112" s="250">
        <f t="shared" ref="H112" si="41">ROUND(H93-H111,0)</f>
        <v>0</v>
      </c>
      <c r="I112" s="250">
        <f t="shared" ref="I112" si="42">ROUND(I93-I111,0)</f>
        <v>0</v>
      </c>
      <c r="J112" s="250">
        <f t="shared" ref="J112" si="43">ROUND(J93-J111,0)</f>
        <v>0</v>
      </c>
      <c r="K112" s="250">
        <f t="shared" ref="K112" si="44">ROUND(K93-K111,0)</f>
        <v>0</v>
      </c>
      <c r="L112" s="250">
        <f t="shared" ref="L112" si="45">ROUND(L93-L111,0)</f>
        <v>0</v>
      </c>
      <c r="M112" s="250">
        <f t="shared" ref="M112" si="46">ROUND(M93-M111,0)</f>
        <v>0</v>
      </c>
      <c r="N112" s="250">
        <f t="shared" ref="N112" si="47">ROUND(N93-N111,0)</f>
        <v>0</v>
      </c>
      <c r="O112" s="450">
        <f t="shared" ref="O112" si="48">ROUND(O93-O111,0)</f>
        <v>0</v>
      </c>
      <c r="P112" s="460">
        <f t="shared" si="32"/>
        <v>0</v>
      </c>
      <c r="Q112" s="251"/>
    </row>
    <row r="113" spans="2:17" s="263" customFormat="1" ht="27">
      <c r="B113" s="435" t="s">
        <v>240</v>
      </c>
      <c r="C113" s="269"/>
      <c r="D113" s="270">
        <f>ROUND(D86+D112,0)</f>
        <v>0</v>
      </c>
      <c r="E113" s="270">
        <f t="shared" ref="E113" si="49">ROUND(E86+E112,0)</f>
        <v>0</v>
      </c>
      <c r="F113" s="270">
        <f t="shared" ref="F113" si="50">ROUND(F86+F112,0)</f>
        <v>0</v>
      </c>
      <c r="G113" s="270">
        <f t="shared" ref="G113" si="51">ROUND(G86+G112,0)</f>
        <v>0</v>
      </c>
      <c r="H113" s="270">
        <f t="shared" ref="H113" si="52">ROUND(H86+H112,0)</f>
        <v>0</v>
      </c>
      <c r="I113" s="270">
        <f t="shared" ref="I113" si="53">ROUND(I86+I112,0)</f>
        <v>0</v>
      </c>
      <c r="J113" s="270">
        <f t="shared" ref="J113" si="54">ROUND(J86+J112,0)</f>
        <v>0</v>
      </c>
      <c r="K113" s="270">
        <f t="shared" ref="K113" si="55">ROUND(K86+K112,0)</f>
        <v>0</v>
      </c>
      <c r="L113" s="270">
        <f t="shared" ref="L113" si="56">ROUND(L86+L112,0)</f>
        <v>0</v>
      </c>
      <c r="M113" s="270">
        <f t="shared" ref="M113" si="57">ROUND(M86+M112,0)</f>
        <v>0</v>
      </c>
      <c r="N113" s="270">
        <f t="shared" ref="N113" si="58">ROUND(N86+N112,0)</f>
        <v>0</v>
      </c>
      <c r="O113" s="453">
        <f t="shared" ref="O113" si="59">ROUND(O86+O112,0)</f>
        <v>0</v>
      </c>
      <c r="P113" s="463">
        <f t="shared" si="32"/>
        <v>0</v>
      </c>
      <c r="Q113" s="262"/>
    </row>
    <row r="114" spans="2:17" s="263" customFormat="1" ht="13.5">
      <c r="B114" s="426" t="s">
        <v>241</v>
      </c>
      <c r="C114" s="260"/>
      <c r="D114" s="261">
        <f t="shared" ref="D114:O114" si="60">ROUND(SUM(D115:D116),0)</f>
        <v>0</v>
      </c>
      <c r="E114" s="261">
        <f t="shared" si="60"/>
        <v>0</v>
      </c>
      <c r="F114" s="261">
        <f t="shared" si="60"/>
        <v>0</v>
      </c>
      <c r="G114" s="261">
        <f t="shared" si="60"/>
        <v>0</v>
      </c>
      <c r="H114" s="261">
        <f t="shared" si="60"/>
        <v>0</v>
      </c>
      <c r="I114" s="261">
        <f t="shared" si="60"/>
        <v>0</v>
      </c>
      <c r="J114" s="261">
        <f t="shared" si="60"/>
        <v>0</v>
      </c>
      <c r="K114" s="261">
        <f t="shared" si="60"/>
        <v>0</v>
      </c>
      <c r="L114" s="261">
        <f t="shared" si="60"/>
        <v>0</v>
      </c>
      <c r="M114" s="261">
        <f t="shared" si="60"/>
        <v>0</v>
      </c>
      <c r="N114" s="261">
        <f t="shared" si="60"/>
        <v>0</v>
      </c>
      <c r="O114" s="446">
        <f t="shared" si="60"/>
        <v>0</v>
      </c>
      <c r="P114" s="458">
        <f t="shared" si="32"/>
        <v>0</v>
      </c>
      <c r="Q114" s="262"/>
    </row>
    <row r="115" spans="2:17" s="188" customFormat="1" ht="13.5">
      <c r="B115" s="428" t="s">
        <v>242</v>
      </c>
      <c r="C115" s="244"/>
      <c r="D115" s="247">
        <v>0</v>
      </c>
      <c r="E115" s="247">
        <v>0</v>
      </c>
      <c r="F115" s="247">
        <v>0</v>
      </c>
      <c r="G115" s="247">
        <v>0</v>
      </c>
      <c r="H115" s="247">
        <v>0</v>
      </c>
      <c r="I115" s="247">
        <v>0</v>
      </c>
      <c r="J115" s="247">
        <v>0</v>
      </c>
      <c r="K115" s="247">
        <v>0</v>
      </c>
      <c r="L115" s="247">
        <v>0</v>
      </c>
      <c r="M115" s="247">
        <v>0</v>
      </c>
      <c r="N115" s="247">
        <v>0</v>
      </c>
      <c r="O115" s="448">
        <v>0</v>
      </c>
      <c r="P115" s="459">
        <f t="shared" si="32"/>
        <v>0</v>
      </c>
      <c r="Q115" s="251"/>
    </row>
    <row r="116" spans="2:17" s="188" customFormat="1" ht="13.5">
      <c r="B116" s="428" t="s">
        <v>250</v>
      </c>
      <c r="C116" s="244"/>
      <c r="D116" s="247">
        <f>ROUND(1%*SUM(M30:O30),0)</f>
        <v>0</v>
      </c>
      <c r="E116" s="247">
        <v>0</v>
      </c>
      <c r="F116" s="247">
        <v>0</v>
      </c>
      <c r="G116" s="247">
        <f>ROUND(1%*SUM(D89:F89),0)</f>
        <v>0</v>
      </c>
      <c r="H116" s="247">
        <v>0</v>
      </c>
      <c r="I116" s="247">
        <v>0</v>
      </c>
      <c r="J116" s="247">
        <f>ROUND(1%*SUM(G89:I89),0)</f>
        <v>0</v>
      </c>
      <c r="K116" s="247">
        <v>0</v>
      </c>
      <c r="L116" s="247">
        <v>0</v>
      </c>
      <c r="M116" s="247">
        <f>ROUND(1%*SUM(J89:L89),0)</f>
        <v>0</v>
      </c>
      <c r="N116" s="247">
        <v>0</v>
      </c>
      <c r="O116" s="448">
        <f>ROUND(1%*SUM(M89:O89),0)</f>
        <v>0</v>
      </c>
      <c r="P116" s="459">
        <f t="shared" si="32"/>
        <v>0</v>
      </c>
      <c r="Q116" s="251"/>
    </row>
    <row r="117" spans="2:17" s="188" customFormat="1" ht="13.5">
      <c r="B117" s="425" t="s">
        <v>244</v>
      </c>
      <c r="C117" s="253"/>
      <c r="D117" s="267"/>
      <c r="E117" s="267"/>
      <c r="F117" s="267"/>
      <c r="G117" s="267"/>
      <c r="H117" s="267"/>
      <c r="I117" s="267"/>
      <c r="J117" s="267"/>
      <c r="K117" s="267"/>
      <c r="L117" s="267"/>
      <c r="M117" s="267"/>
      <c r="N117" s="267"/>
      <c r="O117" s="267"/>
      <c r="P117" s="461">
        <f t="shared" si="32"/>
        <v>0</v>
      </c>
    </row>
    <row r="118" spans="2:17" s="188" customFormat="1" ht="13.5">
      <c r="B118" s="434" t="s">
        <v>245</v>
      </c>
      <c r="C118" s="249"/>
      <c r="D118" s="250">
        <f t="shared" ref="D118:O118" si="61">ROUND(D113-D114,0)</f>
        <v>0</v>
      </c>
      <c r="E118" s="250">
        <f t="shared" si="61"/>
        <v>0</v>
      </c>
      <c r="F118" s="250">
        <f t="shared" si="61"/>
        <v>0</v>
      </c>
      <c r="G118" s="250">
        <f t="shared" si="61"/>
        <v>0</v>
      </c>
      <c r="H118" s="250">
        <f t="shared" si="61"/>
        <v>0</v>
      </c>
      <c r="I118" s="250">
        <f t="shared" si="61"/>
        <v>0</v>
      </c>
      <c r="J118" s="250">
        <f t="shared" si="61"/>
        <v>0</v>
      </c>
      <c r="K118" s="250">
        <f t="shared" si="61"/>
        <v>0</v>
      </c>
      <c r="L118" s="250">
        <f t="shared" si="61"/>
        <v>0</v>
      </c>
      <c r="M118" s="250">
        <f t="shared" si="61"/>
        <v>0</v>
      </c>
      <c r="N118" s="250">
        <f t="shared" si="61"/>
        <v>0</v>
      </c>
      <c r="O118" s="450">
        <f t="shared" si="61"/>
        <v>0</v>
      </c>
      <c r="P118" s="460">
        <f t="shared" si="32"/>
        <v>0</v>
      </c>
    </row>
    <row r="119" spans="2:17" s="263" customFormat="1" ht="13.5">
      <c r="B119" s="426" t="s">
        <v>246</v>
      </c>
      <c r="C119" s="271"/>
      <c r="D119" s="261">
        <f>C120</f>
        <v>0</v>
      </c>
      <c r="E119" s="261">
        <f>D120</f>
        <v>0</v>
      </c>
      <c r="F119" s="261">
        <f t="shared" ref="F119" si="62">E120</f>
        <v>0</v>
      </c>
      <c r="G119" s="261">
        <f t="shared" ref="G119" si="63">F120</f>
        <v>0</v>
      </c>
      <c r="H119" s="261">
        <f t="shared" ref="H119" si="64">G120</f>
        <v>0</v>
      </c>
      <c r="I119" s="261">
        <f t="shared" ref="I119" si="65">H120</f>
        <v>0</v>
      </c>
      <c r="J119" s="261">
        <f t="shared" ref="J119" si="66">I120</f>
        <v>0</v>
      </c>
      <c r="K119" s="261">
        <f t="shared" ref="K119" si="67">J120</f>
        <v>0</v>
      </c>
      <c r="L119" s="261">
        <f t="shared" ref="L119" si="68">K120</f>
        <v>0</v>
      </c>
      <c r="M119" s="261">
        <f t="shared" ref="M119" si="69">L120</f>
        <v>0</v>
      </c>
      <c r="N119" s="261">
        <f t="shared" ref="N119" si="70">M120</f>
        <v>0</v>
      </c>
      <c r="O119" s="446">
        <f t="shared" ref="O119" si="71">N120</f>
        <v>0</v>
      </c>
      <c r="P119" s="458">
        <f t="shared" si="32"/>
        <v>0</v>
      </c>
    </row>
    <row r="120" spans="2:17" s="166" customFormat="1" ht="12.75">
      <c r="B120" s="437" t="s">
        <v>247</v>
      </c>
      <c r="C120" s="241">
        <v>0</v>
      </c>
      <c r="D120" s="241">
        <f>ROUND(D118+D119,0)</f>
        <v>0</v>
      </c>
      <c r="E120" s="241">
        <f t="shared" ref="E120" si="72">ROUND(E118+E119,0)</f>
        <v>0</v>
      </c>
      <c r="F120" s="241">
        <f t="shared" ref="F120" si="73">ROUND(F118+F119,0)</f>
        <v>0</v>
      </c>
      <c r="G120" s="241">
        <f t="shared" ref="G120" si="74">ROUND(G118+G119,0)</f>
        <v>0</v>
      </c>
      <c r="H120" s="241">
        <f t="shared" ref="H120" si="75">ROUND(H118+H119,0)</f>
        <v>0</v>
      </c>
      <c r="I120" s="241">
        <f t="shared" ref="I120" si="76">ROUND(I118+I119,0)</f>
        <v>0</v>
      </c>
      <c r="J120" s="241">
        <f t="shared" ref="J120" si="77">ROUND(J118+J119,0)</f>
        <v>0</v>
      </c>
      <c r="K120" s="241">
        <f t="shared" ref="K120" si="78">ROUND(K118+K119,0)</f>
        <v>0</v>
      </c>
      <c r="L120" s="241">
        <f t="shared" ref="L120" si="79">ROUND(L118+L119,0)</f>
        <v>0</v>
      </c>
      <c r="M120" s="241">
        <f t="shared" ref="M120" si="80">ROUND(M118+M119,0)</f>
        <v>0</v>
      </c>
      <c r="N120" s="241">
        <f t="shared" ref="N120" si="81">ROUND(N118+N119,0)</f>
        <v>0</v>
      </c>
      <c r="O120" s="454">
        <f t="shared" ref="O120" si="82">ROUND(O118+O119,0)</f>
        <v>0</v>
      </c>
      <c r="P120" s="465">
        <f t="shared" si="32"/>
        <v>0</v>
      </c>
    </row>
    <row r="121" spans="2:17" s="188" customFormat="1" ht="5.45" customHeight="1" thickBot="1">
      <c r="B121" s="438"/>
      <c r="C121" s="439"/>
      <c r="D121" s="252"/>
      <c r="E121" s="252"/>
      <c r="F121" s="252"/>
      <c r="G121" s="252"/>
      <c r="H121" s="252"/>
      <c r="I121" s="252"/>
      <c r="J121" s="252"/>
      <c r="K121" s="252"/>
      <c r="L121" s="252"/>
      <c r="M121" s="252"/>
      <c r="N121" s="252"/>
      <c r="O121" s="252"/>
      <c r="P121" s="440"/>
    </row>
    <row r="122" spans="2:17" s="188" customFormat="1" ht="14.25" thickBot="1">
      <c r="B122" s="466" t="s">
        <v>251</v>
      </c>
      <c r="C122" s="537">
        <f>NPV('CF.anual'!$C$65,'CF.lunar'!D118:O118)</f>
        <v>0</v>
      </c>
      <c r="D122" s="538"/>
      <c r="E122" s="441"/>
      <c r="F122" s="441"/>
      <c r="G122" s="441"/>
      <c r="H122" s="441"/>
      <c r="I122" s="441"/>
      <c r="J122" s="441"/>
      <c r="K122" s="441"/>
      <c r="L122" s="441"/>
      <c r="M122" s="441"/>
      <c r="N122" s="441"/>
      <c r="O122" s="441"/>
      <c r="P122" s="442"/>
    </row>
    <row r="123" spans="2:17" s="188" customFormat="1" ht="13.5"/>
    <row r="124" spans="2:17" s="188" customFormat="1" ht="13.5"/>
    <row r="125" spans="2:17" s="188" customFormat="1" ht="13.5"/>
    <row r="126" spans="2:17" s="188" customFormat="1" ht="13.5"/>
    <row r="127" spans="2:17" s="188" customFormat="1" ht="13.5"/>
    <row r="128" spans="2:17" s="188" customFormat="1" ht="13.5"/>
    <row r="129" s="188" customFormat="1" ht="13.5"/>
    <row r="130" s="188" customFormat="1" ht="13.5"/>
    <row r="131" s="188" customFormat="1" ht="13.5"/>
  </sheetData>
  <mergeCells count="4">
    <mergeCell ref="C122:D122"/>
    <mergeCell ref="D6:O6"/>
    <mergeCell ref="C63:D63"/>
    <mergeCell ref="D65:O65"/>
  </mergeCells>
  <conditionalFormatting sqref="C61:P61">
    <cfRule type="cellIs" dxfId="2" priority="2" operator="lessThan">
      <formula>0</formula>
    </cfRule>
  </conditionalFormatting>
  <conditionalFormatting sqref="C120:P120">
    <cfRule type="cellIs" dxfId="1" priority="1" operator="lessThan">
      <formula>0</formula>
    </cfRule>
  </conditionalFormatting>
  <pageMargins left="0.25" right="0.25" top="0.75" bottom="0.75" header="0.3" footer="0.3"/>
  <pageSetup paperSize="9"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DK10"/>
  <sheetViews>
    <sheetView topLeftCell="B1" zoomScaleNormal="100" workbookViewId="0">
      <selection activeCell="I6" sqref="I6"/>
    </sheetView>
  </sheetViews>
  <sheetFormatPr defaultColWidth="8.7109375" defaultRowHeight="16.5"/>
  <cols>
    <col min="1" max="1" width="8.7109375" style="1"/>
    <col min="2" max="2" width="13.42578125" style="1" bestFit="1" customWidth="1"/>
    <col min="3" max="4" width="8.7109375" style="1"/>
    <col min="5" max="5" width="10.28515625" style="1" bestFit="1" customWidth="1"/>
    <col min="6" max="6" width="11.7109375" style="1" bestFit="1" customWidth="1"/>
    <col min="7" max="7" width="9.85546875" style="1" customWidth="1"/>
    <col min="8" max="8" width="6.28515625" style="1" bestFit="1" customWidth="1"/>
    <col min="9" max="68" width="7.28515625" style="1" bestFit="1" customWidth="1"/>
    <col min="69" max="70" width="6.28515625" style="1" bestFit="1" customWidth="1"/>
    <col min="71" max="71" width="5.85546875" style="1" bestFit="1" customWidth="1"/>
    <col min="72" max="73" width="6.28515625" style="1" bestFit="1" customWidth="1"/>
    <col min="74" max="74" width="6" style="1" bestFit="1" customWidth="1"/>
    <col min="75" max="76" width="6.140625" style="1" bestFit="1" customWidth="1"/>
    <col min="77" max="77" width="6" style="1" bestFit="1" customWidth="1"/>
    <col min="78" max="78" width="6.28515625" style="1" bestFit="1" customWidth="1"/>
    <col min="79" max="79" width="6.28515625" style="1" customWidth="1"/>
    <col min="80" max="80" width="5.7109375" style="1" bestFit="1" customWidth="1"/>
    <col min="81" max="82" width="6.28515625" style="1" bestFit="1" customWidth="1"/>
    <col min="83" max="83" width="5.85546875" style="1" bestFit="1" customWidth="1"/>
    <col min="84" max="85" width="6.28515625" style="1" bestFit="1" customWidth="1"/>
    <col min="86" max="86" width="6" style="1" bestFit="1" customWidth="1"/>
    <col min="87" max="88" width="6.140625" style="1" bestFit="1" customWidth="1"/>
    <col min="89" max="89" width="6" style="1" bestFit="1" customWidth="1"/>
    <col min="90" max="90" width="6.28515625" style="1" bestFit="1" customWidth="1"/>
    <col min="91" max="91" width="6.140625" style="1" bestFit="1" customWidth="1"/>
    <col min="92" max="92" width="5.7109375" style="1" bestFit="1" customWidth="1"/>
    <col min="93" max="94" width="6.28515625" style="1" bestFit="1" customWidth="1"/>
    <col min="95" max="95" width="5.85546875" style="1" bestFit="1" customWidth="1"/>
    <col min="96" max="97" width="6.28515625" style="1" bestFit="1" customWidth="1"/>
    <col min="98" max="98" width="6" style="1" bestFit="1" customWidth="1"/>
    <col min="99" max="100" width="6.140625" style="1" bestFit="1" customWidth="1"/>
    <col min="101" max="101" width="6" style="1" bestFit="1" customWidth="1"/>
    <col min="102" max="102" width="6.28515625" style="1" bestFit="1" customWidth="1"/>
    <col min="103" max="103" width="6.140625" style="1" bestFit="1" customWidth="1"/>
    <col min="104" max="106" width="6.28515625" style="1" bestFit="1" customWidth="1"/>
    <col min="107" max="112" width="6.28515625" style="1" customWidth="1"/>
    <col min="114" max="16384" width="8.7109375" style="1"/>
  </cols>
  <sheetData>
    <row r="1" spans="2:115" ht="17.25" thickBot="1"/>
    <row r="2" spans="2:115" ht="49.5">
      <c r="B2" s="16" t="s">
        <v>252</v>
      </c>
      <c r="C2" s="17" t="s">
        <v>253</v>
      </c>
      <c r="D2" s="17" t="s">
        <v>254</v>
      </c>
      <c r="E2" s="17" t="s">
        <v>255</v>
      </c>
      <c r="F2" s="18" t="s">
        <v>256</v>
      </c>
      <c r="G2" s="22" t="s">
        <v>257</v>
      </c>
      <c r="H2" s="25">
        <v>43556</v>
      </c>
      <c r="I2" s="26">
        <v>43586</v>
      </c>
      <c r="J2" s="26">
        <v>43617</v>
      </c>
      <c r="K2" s="26">
        <v>43647</v>
      </c>
      <c r="L2" s="26">
        <v>43678</v>
      </c>
      <c r="M2" s="26">
        <v>43709</v>
      </c>
      <c r="N2" s="26">
        <v>43739</v>
      </c>
      <c r="O2" s="26">
        <v>43770</v>
      </c>
      <c r="P2" s="84">
        <v>43800</v>
      </c>
      <c r="Q2" s="86">
        <v>43831</v>
      </c>
      <c r="R2" s="85">
        <v>43862</v>
      </c>
      <c r="S2" s="85">
        <v>43891</v>
      </c>
      <c r="T2" s="85">
        <v>43922</v>
      </c>
      <c r="U2" s="85">
        <v>43952</v>
      </c>
      <c r="V2" s="85">
        <v>43983</v>
      </c>
      <c r="W2" s="85">
        <v>44013</v>
      </c>
      <c r="X2" s="85">
        <v>44044</v>
      </c>
      <c r="Y2" s="85">
        <v>44075</v>
      </c>
      <c r="Z2" s="85">
        <v>44105</v>
      </c>
      <c r="AA2" s="85">
        <v>44136</v>
      </c>
      <c r="AB2" s="87">
        <v>44166</v>
      </c>
      <c r="AC2" s="91">
        <v>44197</v>
      </c>
      <c r="AD2" s="90">
        <v>44228</v>
      </c>
      <c r="AE2" s="90">
        <v>44256</v>
      </c>
      <c r="AF2" s="90">
        <v>44287</v>
      </c>
      <c r="AG2" s="90">
        <v>44317</v>
      </c>
      <c r="AH2" s="90">
        <v>44348</v>
      </c>
      <c r="AI2" s="90">
        <v>44378</v>
      </c>
      <c r="AJ2" s="90">
        <v>44409</v>
      </c>
      <c r="AK2" s="90">
        <v>44440</v>
      </c>
      <c r="AL2" s="90">
        <v>44470</v>
      </c>
      <c r="AM2" s="90">
        <v>44501</v>
      </c>
      <c r="AN2" s="92">
        <v>44531</v>
      </c>
      <c r="AO2" s="86">
        <v>44562</v>
      </c>
      <c r="AP2" s="85">
        <v>44593</v>
      </c>
      <c r="AQ2" s="85">
        <v>44621</v>
      </c>
      <c r="AR2" s="85">
        <v>44652</v>
      </c>
      <c r="AS2" s="85">
        <v>44682</v>
      </c>
      <c r="AT2" s="85">
        <v>44713</v>
      </c>
      <c r="AU2" s="85">
        <v>44743</v>
      </c>
      <c r="AV2" s="85">
        <v>44774</v>
      </c>
      <c r="AW2" s="85">
        <v>44805</v>
      </c>
      <c r="AX2" s="85">
        <v>44835</v>
      </c>
      <c r="AY2" s="85">
        <v>44866</v>
      </c>
      <c r="AZ2" s="87">
        <v>44896</v>
      </c>
      <c r="BA2" s="25">
        <v>44927</v>
      </c>
      <c r="BB2" s="26">
        <v>44958</v>
      </c>
      <c r="BC2" s="26">
        <v>44986</v>
      </c>
      <c r="BD2" s="26">
        <v>45017</v>
      </c>
      <c r="BE2" s="26">
        <v>45047</v>
      </c>
      <c r="BF2" s="26">
        <v>45078</v>
      </c>
      <c r="BG2" s="26">
        <v>45108</v>
      </c>
      <c r="BH2" s="26">
        <v>45139</v>
      </c>
      <c r="BI2" s="26">
        <v>45170</v>
      </c>
      <c r="BJ2" s="26">
        <v>45200</v>
      </c>
      <c r="BK2" s="26">
        <v>45231</v>
      </c>
      <c r="BL2" s="84">
        <v>45261</v>
      </c>
      <c r="BM2" s="91">
        <v>45292</v>
      </c>
      <c r="BN2" s="90">
        <v>45323</v>
      </c>
      <c r="BO2" s="90">
        <v>45352</v>
      </c>
      <c r="BP2" s="90">
        <v>45383</v>
      </c>
      <c r="BQ2" s="90">
        <v>45413</v>
      </c>
      <c r="BR2" s="90">
        <v>45444</v>
      </c>
      <c r="BS2" s="90">
        <v>45474</v>
      </c>
      <c r="BT2" s="90">
        <v>45505</v>
      </c>
      <c r="BU2" s="90">
        <v>45536</v>
      </c>
      <c r="BV2" s="90">
        <v>45566</v>
      </c>
      <c r="BW2" s="90">
        <v>45597</v>
      </c>
      <c r="BX2" s="92">
        <v>45627</v>
      </c>
      <c r="BY2" s="25">
        <v>45658</v>
      </c>
      <c r="BZ2" s="26">
        <v>45689</v>
      </c>
      <c r="CA2" s="26">
        <v>45717</v>
      </c>
      <c r="CB2" s="26">
        <v>45748</v>
      </c>
      <c r="CC2" s="26">
        <v>45778</v>
      </c>
      <c r="CD2" s="26">
        <v>45809</v>
      </c>
      <c r="CE2" s="26">
        <v>45839</v>
      </c>
      <c r="CF2" s="26">
        <v>45870</v>
      </c>
      <c r="CG2" s="26">
        <v>45901</v>
      </c>
      <c r="CH2" s="26">
        <v>45931</v>
      </c>
      <c r="CI2" s="26">
        <v>45962</v>
      </c>
      <c r="CJ2" s="84">
        <v>45992</v>
      </c>
      <c r="CK2" s="86">
        <v>46023</v>
      </c>
      <c r="CL2" s="85">
        <v>46054</v>
      </c>
      <c r="CM2" s="85">
        <v>46082</v>
      </c>
      <c r="CN2" s="85">
        <v>46113</v>
      </c>
      <c r="CO2" s="85">
        <v>46143</v>
      </c>
      <c r="CP2" s="85">
        <v>46174</v>
      </c>
      <c r="CQ2" s="85">
        <v>46204</v>
      </c>
      <c r="CR2" s="85">
        <v>46235</v>
      </c>
      <c r="CS2" s="85">
        <v>46266</v>
      </c>
      <c r="CT2" s="85">
        <v>46296</v>
      </c>
      <c r="CU2" s="85">
        <v>46327</v>
      </c>
      <c r="CV2" s="87">
        <v>46357</v>
      </c>
      <c r="CW2" s="25">
        <v>46388</v>
      </c>
      <c r="CX2" s="26">
        <v>46419</v>
      </c>
      <c r="CY2" s="26">
        <v>46447</v>
      </c>
      <c r="CZ2" s="26">
        <v>46478</v>
      </c>
      <c r="DA2" s="26">
        <v>46508</v>
      </c>
      <c r="DB2" s="26">
        <v>46539</v>
      </c>
      <c r="DC2" s="26">
        <v>46569</v>
      </c>
      <c r="DD2" s="26">
        <v>46600</v>
      </c>
      <c r="DE2" s="28">
        <v>46631</v>
      </c>
      <c r="DF2" s="28">
        <v>46661</v>
      </c>
      <c r="DG2" s="28">
        <v>46692</v>
      </c>
      <c r="DH2" s="84">
        <v>46722</v>
      </c>
    </row>
    <row r="3" spans="2:115">
      <c r="B3" s="19" t="s">
        <v>258</v>
      </c>
      <c r="C3" s="6">
        <f>3*12</f>
        <v>36</v>
      </c>
      <c r="D3" s="20">
        <v>43628</v>
      </c>
      <c r="E3" s="20">
        <v>44389</v>
      </c>
      <c r="F3" s="7">
        <v>4000</v>
      </c>
      <c r="G3" s="23">
        <f>ROUNDDOWN(F3/C3,2)</f>
        <v>111.11</v>
      </c>
      <c r="H3" s="27">
        <f>G3</f>
        <v>111.11</v>
      </c>
      <c r="I3" s="24">
        <f>IF(COUNT($H$2:I2)&lt;=$C$3,$G$3,$F$3-SUM($H$3:H3))</f>
        <v>111.11</v>
      </c>
      <c r="J3" s="24">
        <f>IF(COUNT($H$2:J2)&lt;=$C$3,$G$3,$F$3-SUM($H$3:I3))</f>
        <v>111.11</v>
      </c>
      <c r="K3" s="24">
        <f>IF(COUNT($H$2:K2)&lt;=$C$3,$G$3,$F$3-SUM($H$3:J3))</f>
        <v>111.11</v>
      </c>
      <c r="L3" s="24">
        <f>IF(COUNT($H$2:L2)&lt;=$C$3,$G$3,$F$3-SUM($H$3:K3))</f>
        <v>111.11</v>
      </c>
      <c r="M3" s="24">
        <f>IF(COUNT($H$2:M2)&lt;=$C$3,$G$3,$F$3-SUM($H$3:L3))</f>
        <v>111.11</v>
      </c>
      <c r="N3" s="63">
        <f>IF(COUNT($H$2:N2)&lt;=$C$3,$G$3,$F$3-SUM($H$3:M3))</f>
        <v>111.11</v>
      </c>
      <c r="O3" s="63">
        <f>IF(COUNT($H$2:O2)&lt;=$C$3,$G$3,$F$3-SUM($H$3:N3))</f>
        <v>111.11</v>
      </c>
      <c r="P3" s="64">
        <f>IF(COUNT($H$2:P2)&lt;=$C$3,$G$3,$F$3-SUM($H$3:O3))</f>
        <v>111.11</v>
      </c>
      <c r="Q3" s="30">
        <f>IF(COUNT($H$2:Q2)&lt;=$C$3,$G$3,$F$3-SUM($H$3:P3))</f>
        <v>111.11</v>
      </c>
      <c r="R3" s="31">
        <f>IF(COUNT($H$2:R2)&lt;=$C$3,$G$3,$F$3-SUM($H$3:Q3))</f>
        <v>111.11</v>
      </c>
      <c r="S3" s="31">
        <f>IF(COUNT($H$2:S2)&lt;=$C$3,$G$3,$F$3-SUM($H$3:R3))</f>
        <v>111.11</v>
      </c>
      <c r="T3" s="31">
        <f>IF(COUNT($H$2:T2)&lt;=$C$3,$G$3,$F$3-SUM($H$3:S3))</f>
        <v>111.11</v>
      </c>
      <c r="U3" s="31">
        <f>IF(COUNT($H$2:U2)&lt;=$C$3,$G$3,$F$3-SUM($H$3:T3))</f>
        <v>111.11</v>
      </c>
      <c r="V3" s="31">
        <f>IF(COUNT($H$2:V2)&lt;=$C$3,$G$3,$F$3-SUM($H$3:U3))</f>
        <v>111.11</v>
      </c>
      <c r="W3" s="31">
        <f>IF(COUNT($H$2:W2)&lt;=$C$3,$G$3,$F$3-SUM($H$3:V3))</f>
        <v>111.11</v>
      </c>
      <c r="X3" s="31">
        <f>IF(COUNT($H$2:X2)&lt;=$C$3,$G$3,$F$3-SUM($H$3:W3))</f>
        <v>111.11</v>
      </c>
      <c r="Y3" s="31">
        <f>IF(COUNT($H$2:Y2)&lt;=$C$3,$G$3,$F$3-SUM($H$3:X3))</f>
        <v>111.11</v>
      </c>
      <c r="Z3" s="31">
        <f>IF(COUNT($H$2:Z2)&lt;=$C$3,$G$3,$F$3-SUM($H$3:Y3))</f>
        <v>111.11</v>
      </c>
      <c r="AA3" s="31">
        <f>IF(COUNT($H$2:AA2)&lt;=$C$3,$G$3,$F$3-SUM($H$3:Z3))</f>
        <v>111.11</v>
      </c>
      <c r="AB3" s="32">
        <f>IF(COUNT($H$2:AB2)&lt;=$C$3,$G$3,$F$3-SUM($H$3:AA3))</f>
        <v>111.11</v>
      </c>
      <c r="AC3" s="35">
        <f>IF(COUNT($H$2:AC2)&lt;=$C$3,$G$3,$F$3-SUM($H$3:AB3))</f>
        <v>111.11</v>
      </c>
      <c r="AD3" s="36">
        <f>IF(COUNT($H$2:AD2)&lt;=$C$3,$G$3,$F$3-SUM($H$3:AC3))</f>
        <v>111.11</v>
      </c>
      <c r="AE3" s="36">
        <f>IF(COUNT($H$2:AE2)&lt;=$C$3,$G$3,$F$3-SUM($H$3:AD3))</f>
        <v>111.11</v>
      </c>
      <c r="AF3" s="36">
        <f>IF(COUNT($H$2:AF2)&lt;=$C$3,$G$3,$F$3-SUM($H$3:AE3))</f>
        <v>111.11</v>
      </c>
      <c r="AG3" s="36">
        <f>IF(COUNT($H$2:AG2)&lt;=$C$3,$G$3,$F$3-SUM($H$3:AF3))</f>
        <v>111.11</v>
      </c>
      <c r="AH3" s="36">
        <f>IF(COUNT($H$2:AH2)&lt;=$C$3,$G$3,$F$3-SUM($H$3:AG3))</f>
        <v>111.11</v>
      </c>
      <c r="AI3" s="36">
        <f>IF(COUNT($H$2:AI2)&lt;=$C$3,$G$3,$F$3-SUM($H$3:AH3))</f>
        <v>111.11</v>
      </c>
      <c r="AJ3" s="36">
        <f>IF(COUNT($H$2:AJ2)&lt;=$C$3,$G$3,$F$3-SUM($H$3:AI3))</f>
        <v>111.11</v>
      </c>
      <c r="AK3" s="36">
        <f>IF(COUNT($H$2:AK2)&lt;=$C$3,$G$3,$F$3-SUM($H$3:AJ3))</f>
        <v>111.11</v>
      </c>
      <c r="AL3" s="36">
        <f>IF(COUNT($H$2:AL2)&lt;=$C$3,$G$3,$F$3-SUM($H$3:AK3))</f>
        <v>111.11</v>
      </c>
      <c r="AM3" s="36">
        <f>IF(COUNT($H$2:AM2)&lt;=$C$3,$G$3,$F$3-SUM($H$3:AL3))</f>
        <v>111.11</v>
      </c>
      <c r="AN3" s="56">
        <f>IF(COUNT($H$2:AN2)&lt;=$C$3,$G$3,$F$3-SUM($H$3:AM3))</f>
        <v>111.11</v>
      </c>
      <c r="AO3" s="30">
        <f>IF(COUNT($H$2:AO2)&lt;=$C$3,$G$3,$F$3-SUM($H$3:AN3))</f>
        <v>111.11</v>
      </c>
      <c r="AP3" s="31">
        <f>IF(COUNT($H$2:AP2)&lt;=$C$3,$G$3,$F$3-SUM($H$3:AO3))</f>
        <v>111.11</v>
      </c>
      <c r="AQ3" s="31">
        <f>IF(COUNT($H$2:AQ2)&lt;=$C$3,$G$3,$F$3-SUM($H$3:AP3))</f>
        <v>111.11</v>
      </c>
      <c r="AR3" s="31">
        <f>IF(COUNT($H$2:AR2)&lt;$C$3,$G$3,$F$3-SUM($H$3:AQ3))</f>
        <v>3.9999999998599378E-2</v>
      </c>
      <c r="AS3" s="31">
        <f>IF(COUNT($H$2:AS2)&lt;$C$3,$G$3,$F$3-SUM($H$3:AR3))</f>
        <v>0</v>
      </c>
      <c r="AT3" s="31">
        <f>IF(COUNT($H$2:AT2)&lt;$C$3,$G$3,$F$3-SUM($H$3:AS3))</f>
        <v>0</v>
      </c>
      <c r="AU3" s="31">
        <f>IF(COUNT($H$2:AU2)&lt;$C$3,$G$3,$F$3-SUM($H$3:AT3))</f>
        <v>0</v>
      </c>
      <c r="AV3" s="31">
        <f>IF(COUNT($H$2:AV2)&lt;$C$3,$G$3,$F$3-SUM($H$3:AU3))</f>
        <v>0</v>
      </c>
      <c r="AW3" s="31">
        <f>IF(COUNT($H$2:AW2)&lt;$C$3,$G$3,$F$3-SUM($H$3:AV3))</f>
        <v>0</v>
      </c>
      <c r="AX3" s="31">
        <f>IF(COUNT($H$2:AX2)&lt;$C$3,$G$3,$F$3-SUM($H$3:AW3))</f>
        <v>0</v>
      </c>
      <c r="AY3" s="31">
        <f>IF(COUNT($H$2:AY2)&lt;$C$3,$G$3,$F$3-SUM($H$3:AX3))</f>
        <v>0</v>
      </c>
      <c r="AZ3" s="32">
        <f>IF(COUNT($H$2:AZ2)&lt;$C$3,$G$3,$F$3-SUM($H$3:AY3))</f>
        <v>0</v>
      </c>
      <c r="BA3" s="62">
        <f>IF(COUNT($H$2:BA2)&lt;$C$3,$G$3,$F$3-SUM($H$3:AZ3))</f>
        <v>0</v>
      </c>
      <c r="BB3" s="63">
        <f>IF(COUNT($H$2:BB2)&lt;$C$3,$G$3,$F$3-SUM($H$3:BA3))</f>
        <v>0</v>
      </c>
      <c r="BC3" s="63">
        <f>IF(COUNT($H$2:BC2)&lt;$C$3,$G$3,$F$3-SUM($H$3:BB3))</f>
        <v>0</v>
      </c>
      <c r="BD3" s="63">
        <f>IF(COUNT($H$2:BD2)&lt;$C$3,$G$3,$F$3-SUM($H$3:BC3))</f>
        <v>0</v>
      </c>
      <c r="BE3" s="63">
        <f>IF(COUNT($H$2:BE2)&lt;$C$3,$G$3,$F$3-SUM($H$3:BD3))</f>
        <v>0</v>
      </c>
      <c r="BF3" s="63">
        <f>IF(COUNT($H$2:BF2)&lt;$C$3,$G$3,$F$3-SUM($H$3:BE3))</f>
        <v>0</v>
      </c>
      <c r="BG3" s="63">
        <f>IF(COUNT($H$2:BG2)&lt;$C$3,$G$3,$F$3-SUM($H$3:BF3))</f>
        <v>0</v>
      </c>
      <c r="BH3" s="63">
        <f>IF(COUNT($H$2:BH2)&lt;$C$3,$G$3,$F$3-SUM($H$3:BG3))</f>
        <v>0</v>
      </c>
      <c r="BI3" s="63">
        <f>IF(COUNT($H$2:BI2)&lt;$C$3,$G$3,$F$3-SUM($H$3:BH3))</f>
        <v>0</v>
      </c>
      <c r="BJ3" s="63">
        <f>IF(COUNT($H$2:BJ2)&lt;$C$3,$G$3,$F$3-SUM($H$3:BI3))</f>
        <v>0</v>
      </c>
      <c r="BK3" s="63">
        <f>IF(COUNT($H$2:BK2)&lt;$C$3,$G$3,$F$3-SUM($H$3:BJ3))</f>
        <v>0</v>
      </c>
      <c r="BL3" s="64">
        <f>IF(COUNT($H$2:BL2)&lt;$C$3,$G$3,$F$3-SUM($H$3:BK3))</f>
        <v>0</v>
      </c>
      <c r="BM3" s="35">
        <f>IF(COUNT($H$2:BM2)&lt;$C$3,$G$3,$F$3-SUM($H$3:BL3))</f>
        <v>0</v>
      </c>
      <c r="BN3" s="36">
        <f>IF(COUNT($H$2:BN2)&lt;$C$3,$G$3,$F$3-SUM($H$3:BM3))</f>
        <v>0</v>
      </c>
      <c r="BO3" s="36">
        <f>IF(COUNT($H$2:BO2)&lt;$C$3,$G$3,$F$3-SUM($H$3:BN3))</f>
        <v>0</v>
      </c>
      <c r="BP3" s="36">
        <f>IF(COUNT($H$2:BP2)&lt;$C$3,$G$3,$F$3-SUM($H$3:BO3))</f>
        <v>0</v>
      </c>
      <c r="BQ3" s="36">
        <f>IF(COUNT($H$2:BQ2)&lt;$C$3,$G$3,$F$3-SUM($H$3:BP3))</f>
        <v>0</v>
      </c>
      <c r="BR3" s="36">
        <f>IF(COUNT($H$2:BR2)&lt;$C$3,$G$3,$F$3-SUM($H$3:BQ3))</f>
        <v>0</v>
      </c>
      <c r="BS3" s="36">
        <f>IF(COUNT($H$2:BS2)&lt;$C$3,$G$3,$F$3-SUM($H$3:BR3))</f>
        <v>0</v>
      </c>
      <c r="BT3" s="36">
        <f>IF(COUNT($H$2:BT2)&lt;$C$3,$G$3,$F$3-SUM($H$3:BS3))</f>
        <v>0</v>
      </c>
      <c r="BU3" s="36">
        <f>IF(COUNT($H$2:BU2)&lt;$C$3,$G$3,$F$3-SUM($H$3:BT3))</f>
        <v>0</v>
      </c>
      <c r="BV3" s="36">
        <f>IF(COUNT($H$2:BV2)&lt;$C$3,$G$3,$F$3-SUM($H$3:BU3))</f>
        <v>0</v>
      </c>
      <c r="BW3" s="36">
        <f>IF(COUNT($H$2:BW2)&lt;$C$3,$G$3,$F$3-SUM($H$3:BV3))</f>
        <v>0</v>
      </c>
      <c r="BX3" s="56">
        <f>IF(COUNT($H$2:BX2)&lt;$C$3,$G$3,$F$3-SUM($H$3:BW3))</f>
        <v>0</v>
      </c>
      <c r="BY3" s="62">
        <f>IF(COUNT($H$2:BY2)&lt;$C$3,$G$3,$F$3-SUM($H$3:BX3))</f>
        <v>0</v>
      </c>
      <c r="BZ3" s="63">
        <f>IF(COUNT($H$2:BZ2)&lt;$C$3,$G$3,$F$3-SUM($H$3:BY3))</f>
        <v>0</v>
      </c>
      <c r="CA3" s="63">
        <f>IF(COUNT($H$2:CA2)&lt;$C$3,$G$3,$F$3-SUM($H$3:BZ3))</f>
        <v>0</v>
      </c>
      <c r="CB3" s="63">
        <f>IF(COUNT($H$2:CB2)&lt;$C$3,$G$3,$F$3-SUM($H$3:CA3))</f>
        <v>0</v>
      </c>
      <c r="CC3" s="63">
        <f>IF(COUNT($H$2:CC2)&lt;$C$3,$G$3,$F$3-SUM($H$3:CB3))</f>
        <v>0</v>
      </c>
      <c r="CD3" s="63">
        <f>IF(COUNT($H$2:CD2)&lt;$C$3,$G$3,$F$3-SUM($H$3:CC3))</f>
        <v>0</v>
      </c>
      <c r="CE3" s="63">
        <f>IF(COUNT($H$2:CE2)&lt;$C$3,$G$3,$F$3-SUM($H$3:CD3))</f>
        <v>0</v>
      </c>
      <c r="CF3" s="63">
        <f>IF(COUNT($H$2:CF2)&lt;$C$3,$G$3,$F$3-SUM($H$3:CE3))</f>
        <v>0</v>
      </c>
      <c r="CG3" s="63">
        <f>IF(COUNT($H$2:CG2)&lt;$C$3,$G$3,$F$3-SUM($H$3:CF3))</f>
        <v>0</v>
      </c>
      <c r="CH3" s="101">
        <f>IF(COUNT($H$2:CH2)&lt;$C$3,$G$3,$F$3-SUM($H$3:CG3))</f>
        <v>0</v>
      </c>
      <c r="CI3" s="101">
        <f>IF(COUNT($H$2:CI2)&lt;$C$3,$G$3,$F$3-SUM($H$3:CH3))</f>
        <v>0</v>
      </c>
      <c r="CJ3" s="113">
        <f>IF(COUNT($H$2:CJ2)&lt;$C$3,$G$3,$F$3-SUM($H$3:CI3))</f>
        <v>0</v>
      </c>
      <c r="CK3" s="88">
        <f>IF(COUNT($H$2:CK2)&lt;$C$3,$G$3,$F$3-SUM($H$3:CJ3))</f>
        <v>0</v>
      </c>
      <c r="CL3" s="89">
        <f>IF(COUNT($H$2:CL2)&lt;$C$3,$G$3,$F$3-SUM($H$3:CK3))</f>
        <v>0</v>
      </c>
      <c r="CM3" s="89">
        <f>IF(COUNT($H$2:CM2)&lt;$C$3,$G$3,$F$3-SUM($H$3:CL3))</f>
        <v>0</v>
      </c>
      <c r="CN3" s="89">
        <f>IF(COUNT($H$2:CN2)&lt;$C$3,$G$3,$F$3-SUM($H$3:CM3))</f>
        <v>0</v>
      </c>
      <c r="CO3" s="89">
        <f>IF(COUNT($H$2:CO2)&lt;$C$3,$G$3,$F$3-SUM($H$3:CN3))</f>
        <v>0</v>
      </c>
      <c r="CP3" s="89">
        <f>IF(COUNT($H$2:CP2)&lt;$C$3,$G$3,$F$3-SUM($H$3:CO3))</f>
        <v>0</v>
      </c>
      <c r="CQ3" s="89">
        <f>IF(COUNT($H$2:CQ2)&lt;$C$3,$G$3,$F$3-SUM($H$3:CP3))</f>
        <v>0</v>
      </c>
      <c r="CR3" s="89">
        <f>IF(COUNT($H$2:CR2)&lt;$C$3,$G$3,$F$3-SUM($H$3:CQ3))</f>
        <v>0</v>
      </c>
      <c r="CS3" s="89">
        <f>IF(COUNT($H$2:CS2)&lt;$C$3,$G$3,$F$3-SUM($H$3:CR3))</f>
        <v>0</v>
      </c>
      <c r="CT3" s="31">
        <f>IF(COUNT($H$2:CT2)&lt;$C$3,$G$3,$F$3-SUM($H$3:CS3))</f>
        <v>0</v>
      </c>
      <c r="CU3" s="31">
        <f>IF(COUNT($H$2:CU2)&lt;$C$3,$G$3,$F$3-SUM($H$3:CT3))</f>
        <v>0</v>
      </c>
      <c r="CV3" s="32">
        <f>IF(COUNT($H$2:CV2)&lt;$C$3,$G$3,$F$3-SUM($H$3:CU3))</f>
        <v>0</v>
      </c>
      <c r="CW3" s="62">
        <f>IF(COUNT($H$2:CW2)&lt;$C$3,$G$3,$F$3-SUM($H$3:CV3))</f>
        <v>0</v>
      </c>
      <c r="CX3" s="63">
        <f>IF(COUNT($H$2:CX2)&lt;$C$3,$G$3,$F$3-SUM($H$3:CW3))</f>
        <v>0</v>
      </c>
      <c r="CY3" s="63">
        <f>IF(COUNT($H$2:CY2)&lt;$C$3,$G$3,$F$3-SUM($H$3:CX3))</f>
        <v>0</v>
      </c>
      <c r="CZ3" s="63">
        <f>IF(COUNT($H$2:CZ2)&lt;$C$3,$G$3,$F$3-SUM($H$3:CY3))</f>
        <v>0</v>
      </c>
      <c r="DA3" s="63">
        <f>IF(COUNT($H$2:DA2)&lt;$C$3,$G$3,$F$3-SUM($H$3:CZ3))</f>
        <v>0</v>
      </c>
      <c r="DB3" s="63">
        <f>IF(COUNT($H$2:DB2)&lt;$C$3,$G$3,$F$3-SUM($H$3:DA3))</f>
        <v>0</v>
      </c>
      <c r="DC3" s="63">
        <f>IF(COUNT($H$2:DC2)&lt;$C$3,$G$3,$F$3-SUM($H$3:DB3))</f>
        <v>0</v>
      </c>
      <c r="DD3" s="63">
        <f>IF(COUNT($H$2:DD2)&lt;$C$3,$G$3,$F$3-SUM($H$3:DC3))</f>
        <v>0</v>
      </c>
      <c r="DE3" s="97">
        <f>IF(COUNT($H$2:DE2)&lt;$C$3,$G$3,$F$3-SUM($H$3:DD3))</f>
        <v>0</v>
      </c>
      <c r="DF3" s="97">
        <f>IF(COUNT($H$2:DF2)&lt;$C$3,$G$3,$F$3-SUM($H$3:DE3))</f>
        <v>0</v>
      </c>
      <c r="DG3" s="97">
        <f>IF(COUNT($H$2:DG2)&lt;$C$3,$G$3,$F$3-SUM($H$3:DF3))</f>
        <v>0</v>
      </c>
      <c r="DH3" s="64">
        <f>IF(COUNT($H$2:DH2)&lt;$C$3,$G$3,$F$3-SUM($H$3:DG3))</f>
        <v>0</v>
      </c>
    </row>
    <row r="4" spans="2:115">
      <c r="B4" s="19" t="s">
        <v>259</v>
      </c>
      <c r="C4" s="6">
        <f>8*12</f>
        <v>96</v>
      </c>
      <c r="D4" s="20">
        <v>43723</v>
      </c>
      <c r="E4" s="20">
        <v>46310</v>
      </c>
      <c r="F4" s="7">
        <v>36000</v>
      </c>
      <c r="G4" s="23">
        <f>ROUNDDOWN(F4/C4,2)</f>
        <v>375</v>
      </c>
      <c r="H4" s="27">
        <v>0</v>
      </c>
      <c r="I4" s="24">
        <v>0</v>
      </c>
      <c r="J4" s="24">
        <v>0</v>
      </c>
      <c r="K4" s="24">
        <f>G4</f>
        <v>375</v>
      </c>
      <c r="L4" s="24">
        <f>IF(COUNT($K$2:L2)&lt;=$C$4,$G$4,$F$4-SUM($K$4:K4))</f>
        <v>375</v>
      </c>
      <c r="M4" s="24">
        <f>IF(COUNT($K$2:M2)&lt;=$C$4,$G$4,$F$4-SUM($K$4:L4))</f>
        <v>375</v>
      </c>
      <c r="N4" s="63">
        <f>IF(COUNT($K$2:N2)&lt;=$C$4,$G$4,$F$4-SUM($K$4:M4))</f>
        <v>375</v>
      </c>
      <c r="O4" s="63">
        <f>IF(COUNT($K$2:O2)&lt;=$C$4,$G$4,$F$4-SUM($K$4:N4))</f>
        <v>375</v>
      </c>
      <c r="P4" s="64">
        <f>IF(COUNT($K$2:P2)&lt;=$C$4,$G$4,$F$4-SUM($K$4:O4))</f>
        <v>375</v>
      </c>
      <c r="Q4" s="30">
        <f>IF(COUNT($K$2:Q2)&lt;=$C$4,$G$4,$F$4-SUM($K$4:P4))</f>
        <v>375</v>
      </c>
      <c r="R4" s="31">
        <f>IF(COUNT($K$2:R2)&lt;=$C$4,$G$4,$F$4-SUM($K$4:Q4))</f>
        <v>375</v>
      </c>
      <c r="S4" s="31">
        <f>IF(COUNT($K$2:S2)&lt;=$C$4,$G$4,$F$4-SUM($K$4:R4))</f>
        <v>375</v>
      </c>
      <c r="T4" s="31">
        <f>IF(COUNT($K$2:T2)&lt;=$C$4,$G$4,$F$4-SUM($K$4:S4))</f>
        <v>375</v>
      </c>
      <c r="U4" s="31">
        <f>IF(COUNT($K$2:U2)&lt;=$C$4,$G$4,$F$4-SUM($K$4:T4))</f>
        <v>375</v>
      </c>
      <c r="V4" s="31">
        <f>IF(COUNT($K$2:V2)&lt;=$C$4,$G$4,$F$4-SUM($K$4:U4))</f>
        <v>375</v>
      </c>
      <c r="W4" s="31">
        <f>IF(COUNT($K$2:W2)&lt;=$C$4,$G$4,$F$4-SUM($K$4:V4))</f>
        <v>375</v>
      </c>
      <c r="X4" s="31">
        <f>IF(COUNT($K$2:X2)&lt;=$C$4,$G$4,$F$4-SUM($K$4:W4))</f>
        <v>375</v>
      </c>
      <c r="Y4" s="31">
        <f>IF(COUNT($K$2:Y2)&lt;=$C$4,$G$4,$F$4-SUM($K$4:X4))</f>
        <v>375</v>
      </c>
      <c r="Z4" s="31">
        <f>IF(COUNT($K$2:Z2)&lt;=$C$4,$G$4,$F$4-SUM($K$4:Y4))</f>
        <v>375</v>
      </c>
      <c r="AA4" s="31">
        <f>IF(COUNT($K$2:AA2)&lt;=$C$4,$G$4,$F$4-SUM($K$4:Z4))</f>
        <v>375</v>
      </c>
      <c r="AB4" s="32">
        <f>IF(COUNT($K$2:AB2)&lt;=$C$4,$G$4,$F$4-SUM($K$4:AA4))</f>
        <v>375</v>
      </c>
      <c r="AC4" s="35">
        <f>IF(COUNT($K$2:AC2)&lt;=$C$4,$G$4,$F$4-SUM($K$4:AB4))</f>
        <v>375</v>
      </c>
      <c r="AD4" s="36">
        <f>IF(COUNT($K$2:AD2)&lt;=$C$4,$G$4,$F$4-SUM($K$4:AC4))</f>
        <v>375</v>
      </c>
      <c r="AE4" s="36">
        <f>IF(COUNT($K$2:AE2)&lt;=$C$4,$G$4,$F$4-SUM($K$4:AD4))</f>
        <v>375</v>
      </c>
      <c r="AF4" s="36">
        <f>IF(COUNT($K$2:AF2)&lt;=$C$4,$G$4,$F$4-SUM($K$4:AE4))</f>
        <v>375</v>
      </c>
      <c r="AG4" s="36">
        <f>IF(COUNT($K$2:AG2)&lt;=$C$4,$G$4,$F$4-SUM($K$4:AF4))</f>
        <v>375</v>
      </c>
      <c r="AH4" s="36">
        <f>IF(COUNT($K$2:AH2)&lt;=$C$4,$G$4,$F$4-SUM($K$4:AG4))</f>
        <v>375</v>
      </c>
      <c r="AI4" s="36">
        <f>IF(COUNT($K$2:AI2)&lt;=$C$4,$G$4,$F$4-SUM($K$4:AH4))</f>
        <v>375</v>
      </c>
      <c r="AJ4" s="36">
        <f>IF(COUNT($K$2:AJ2)&lt;=$C$4,$G$4,$F$4-SUM($K$4:AI4))</f>
        <v>375</v>
      </c>
      <c r="AK4" s="36">
        <f>IF(COUNT($K$2:AK2)&lt;=$C$4,$G$4,$F$4-SUM($K$4:AJ4))</f>
        <v>375</v>
      </c>
      <c r="AL4" s="36">
        <f>IF(COUNT($K$2:AL2)&lt;=$C$4,$G$4,$F$4-SUM($K$4:AK4))</f>
        <v>375</v>
      </c>
      <c r="AM4" s="36">
        <f>IF(COUNT($K$2:AM2)&lt;=$C$4,$G$4,$F$4-SUM($K$4:AL4))</f>
        <v>375</v>
      </c>
      <c r="AN4" s="56">
        <f>IF(COUNT($K$2:AN2)&lt;=$C$4,$G$4,$F$4-SUM($K$4:AM4))</f>
        <v>375</v>
      </c>
      <c r="AO4" s="30">
        <f>IF(COUNT($K$2:AO2)&lt;=$C$4,$G$4,$F$4-SUM($K$4:AN4))</f>
        <v>375</v>
      </c>
      <c r="AP4" s="31">
        <f>IF(COUNT($K$2:AP2)&lt;=$C$4,$G$4,$F$4-SUM($K$4:AO4))</f>
        <v>375</v>
      </c>
      <c r="AQ4" s="31">
        <f>IF(COUNT($K$2:AQ2)&lt;=$C$4,$G$4,$F$4-SUM($K$4:AP4))</f>
        <v>375</v>
      </c>
      <c r="AR4" s="31">
        <f>IF(COUNT($K$2:AR2)&lt;=$C$4,$G$4,$F$4-SUM($K$4:AQ4))</f>
        <v>375</v>
      </c>
      <c r="AS4" s="31">
        <f>IF(COUNT($K$2:AS2)&lt;=$C$4,$G$4,$F$4-SUM($K$4:AR4))</f>
        <v>375</v>
      </c>
      <c r="AT4" s="31">
        <f>IF(COUNT($K$2:AT2)&lt;=$C$4,$G$4,$F$4-SUM($K$4:AS4))</f>
        <v>375</v>
      </c>
      <c r="AU4" s="31">
        <f>IF(COUNT($K$2:AU2)&lt;=$C$4,$G$4,$F$4-SUM($K$4:AT4))</f>
        <v>375</v>
      </c>
      <c r="AV4" s="31">
        <f>IF(COUNT($K$2:AV2)&lt;=$C$4,$G$4,$F$4-SUM($K$4:AU4))</f>
        <v>375</v>
      </c>
      <c r="AW4" s="31">
        <f>IF(COUNT($K$2:AW2)&lt;=$C$4,$G$4,$F$4-SUM($K$4:AV4))</f>
        <v>375</v>
      </c>
      <c r="AX4" s="31">
        <f>IF(COUNT($K$2:AX2)&lt;=$C$4,$G$4,$F$4-SUM($K$4:AW4))</f>
        <v>375</v>
      </c>
      <c r="AY4" s="31">
        <f>IF(COUNT($K$2:AY2)&lt;=$C$4,$G$4,$F$4-SUM($K$4:AX4))</f>
        <v>375</v>
      </c>
      <c r="AZ4" s="32">
        <f>IF(COUNT($K$2:AZ2)&lt;=$C$4,$G$4,$F$4-SUM($K$4:AY4))</f>
        <v>375</v>
      </c>
      <c r="BA4" s="62">
        <f>IF(COUNT($K$2:BA2)&lt;=$C$4,$G$4,$F$4-SUM($K$4:AZ4))</f>
        <v>375</v>
      </c>
      <c r="BB4" s="63">
        <f>IF(COUNT($K$2:BB2)&lt;=$C$4,$G$4,$F$4-SUM($K$4:BA4))</f>
        <v>375</v>
      </c>
      <c r="BC4" s="63">
        <f>IF(COUNT($K$2:BC2)&lt;=$C$4,$G$4,$F$4-SUM($K$4:BB4))</f>
        <v>375</v>
      </c>
      <c r="BD4" s="63">
        <f>IF(COUNT($K$2:BD2)&lt;=$C$4,$G$4,$F$4-SUM($K$4:BC4))</f>
        <v>375</v>
      </c>
      <c r="BE4" s="63">
        <f>IF(COUNT($K$2:BE2)&lt;=$C$4,$G$4,$F$4-SUM($K$4:BD4))</f>
        <v>375</v>
      </c>
      <c r="BF4" s="63">
        <f>IF(COUNT($K$2:BF2)&lt;=$C$4,$G$4,$F$4-SUM($K$4:BE4))</f>
        <v>375</v>
      </c>
      <c r="BG4" s="63">
        <f>IF(COUNT($K$2:BG2)&lt;=$C$4,$G$4,$F$4-SUM($K$4:BF4))</f>
        <v>375</v>
      </c>
      <c r="BH4" s="63">
        <f>IF(COUNT($K$2:BH2)&lt;=$C$4,$G$4,$F$4-SUM($K$4:BG4))</f>
        <v>375</v>
      </c>
      <c r="BI4" s="63">
        <f>IF(COUNT($K$2:BI2)&lt;=$C$4,$G$4,$F$4-SUM($K$4:BH4))</f>
        <v>375</v>
      </c>
      <c r="BJ4" s="63">
        <f>IF(COUNT($K$2:BJ2)&lt;=$C$4,$G$4,$F$4-SUM($K$4:BI4))</f>
        <v>375</v>
      </c>
      <c r="BK4" s="63">
        <f>IF(COUNT($K$2:BK2)&lt;=$C$4,$G$4,$F$4-SUM($K$4:BJ4))</f>
        <v>375</v>
      </c>
      <c r="BL4" s="64">
        <f>IF(COUNT($K$2:BL2)&lt;=$C$4,$G$4,$F$4-SUM($K$4:BK4))</f>
        <v>375</v>
      </c>
      <c r="BM4" s="35">
        <f>IF(COUNT($K$2:BM2)&lt;=$C$4,$G$4,$F$4-SUM($K$4:BL4))</f>
        <v>375</v>
      </c>
      <c r="BN4" s="36">
        <f>IF(COUNT($K$2:BN2)&lt;=$C$4,$G$4,$F$4-SUM($K$4:BM4))</f>
        <v>375</v>
      </c>
      <c r="BO4" s="36">
        <f>IF(COUNT($K$2:BO2)&lt;=$C$4,$G$4,$F$4-SUM($K$4:BN4))</f>
        <v>375</v>
      </c>
      <c r="BP4" s="36">
        <f>IF(COUNT($K$2:BP2)&lt;=$C$4,$G$4,$F$4-SUM($K$4:BO4))</f>
        <v>375</v>
      </c>
      <c r="BQ4" s="36">
        <f>IF(COUNT($K$2:BQ2)&lt;=$C$4,$G$4,$F$4-SUM($K$4:BP4))</f>
        <v>375</v>
      </c>
      <c r="BR4" s="36">
        <f>IF(COUNT($K$2:BR2)&lt;=$C$4,$G$4,$F$4-SUM($K$4:BQ4))</f>
        <v>375</v>
      </c>
      <c r="BS4" s="36">
        <f>IF(COUNT($K$2:BS2)&lt;=$C$4,$G$4,$F$4-SUM($K$4:BR4))</f>
        <v>375</v>
      </c>
      <c r="BT4" s="36">
        <f>IF(COUNT($K$2:BT2)&lt;=$C$4,$G$4,$F$4-SUM($K$4:BS4))</f>
        <v>375</v>
      </c>
      <c r="BU4" s="36">
        <f>IF(COUNT($K$2:BU2)&lt;=$C$4,$G$4,$F$4-SUM($K$4:BT4))</f>
        <v>375</v>
      </c>
      <c r="BV4" s="36">
        <f>IF(COUNT($K$2:BV2)&lt;=$C$4,$G$4,$F$4-SUM($K$4:BU4))</f>
        <v>375</v>
      </c>
      <c r="BW4" s="36">
        <f>IF(COUNT($K$2:BW2)&lt;=$C$4,$G$4,$F$4-SUM($K$4:BV4))</f>
        <v>375</v>
      </c>
      <c r="BX4" s="56">
        <f>IF(COUNT($K$2:BX2)&lt;=$C$4,$G$4,$F$4-SUM($K$4:BW4))</f>
        <v>375</v>
      </c>
      <c r="BY4" s="62">
        <f>IF(COUNT($K$2:BY2)&lt;=$C$4,$G$4,$F$4-SUM($K$4:BX4))</f>
        <v>375</v>
      </c>
      <c r="BZ4" s="63">
        <f>IF(COUNT($K$2:BZ2)&lt;=$C$4,$G$4,$F$4-SUM($K$4:BY4))</f>
        <v>375</v>
      </c>
      <c r="CA4" s="63">
        <f>IF(COUNT($K$2:CA2)&lt;=$C$4,$G$4,$F$4-SUM($K$4:BZ4))</f>
        <v>375</v>
      </c>
      <c r="CB4" s="63">
        <f>IF(COUNT($K$2:CB2)&lt;=$C$4,$G$4,$F$4-SUM($K$4:CA4))</f>
        <v>375</v>
      </c>
      <c r="CC4" s="63">
        <f>IF(COUNT($K$2:CC2)&lt;=$C$4,$G$4,$F$4-SUM($K$4:CB4))</f>
        <v>375</v>
      </c>
      <c r="CD4" s="63">
        <f>IF(COUNT($K$2:CD2)&lt;=$C$4,$G$4,$F$4-SUM($K$4:CC4))</f>
        <v>375</v>
      </c>
      <c r="CE4" s="63">
        <f>IF(COUNT($K$2:CE2)&lt;=$C$4,$G$4,$F$4-SUM($K$4:CD4))</f>
        <v>375</v>
      </c>
      <c r="CF4" s="63">
        <f>IF(COUNT($K$2:CF2)&lt;=$C$4,$G$4,$F$4-SUM($K$4:CE4))</f>
        <v>375</v>
      </c>
      <c r="CG4" s="63">
        <f>IF(COUNT($K$2:CG2)&lt;=$C$4,$G$4,$F$4-SUM($K$4:CF4))</f>
        <v>375</v>
      </c>
      <c r="CH4" s="63">
        <f>IF(COUNT($K$2:CH2)&lt;=$C$4,$G$4,$F$4-SUM($K$4:CG4))</f>
        <v>375</v>
      </c>
      <c r="CI4" s="63">
        <f>IF(COUNT($K$2:CI2)&lt;=$C$4,$G$4,$F$4-SUM($K$4:CH4))</f>
        <v>375</v>
      </c>
      <c r="CJ4" s="64">
        <f>IF(COUNT($K$2:CJ2)&lt;=$C$4,$G$4,$F$4-SUM($K$4:CI4))</f>
        <v>375</v>
      </c>
      <c r="CK4" s="30">
        <f>IF(COUNT($K$2:CK2)&lt;=$C$4,$G$4,$F$4-SUM($K$4:CJ4))</f>
        <v>375</v>
      </c>
      <c r="CL4" s="31">
        <f>IF(COUNT($K$2:CL2)&lt;=$C$4,$G$4,$F$4-SUM($K$4:CK4))</f>
        <v>375</v>
      </c>
      <c r="CM4" s="31">
        <f>IF(COUNT($K$2:CM2)&lt;=$C$4,$G$4,$F$4-SUM($K$4:CL4))</f>
        <v>375</v>
      </c>
      <c r="CN4" s="31">
        <f>IF(COUNT($K$2:CN2)&lt;=$C$4,$G$4,$F$4-SUM($K$4:CM4))</f>
        <v>375</v>
      </c>
      <c r="CO4" s="31">
        <f>IF(COUNT($K$2:CO2)&lt;=$C$4,$G$4,$F$4-SUM($K$4:CN4))</f>
        <v>375</v>
      </c>
      <c r="CP4" s="31">
        <f>IF(COUNT($K$2:CP2)&lt;=$C$4,$G$4,$F$4-SUM($K$4:CO4))</f>
        <v>375</v>
      </c>
      <c r="CQ4" s="31">
        <f>IF(COUNT($K$2:CQ2)&lt;=$C$4,$G$4,$F$4-SUM($K$4:CP4))</f>
        <v>375</v>
      </c>
      <c r="CR4" s="31">
        <f>IF(COUNT($K$2:CR2)&lt;=$C$4,$G$4,$F$4-SUM($K$4:CQ4))</f>
        <v>375</v>
      </c>
      <c r="CS4" s="31">
        <f>IF(COUNT($K$2:CS2)&lt;=$C$4,$G$4,$F$4-SUM($K$4:CR4))</f>
        <v>375</v>
      </c>
      <c r="CT4" s="31">
        <f>IF(COUNT($K$2:CT2)&lt;=$C$4,$G$4,$F$4-SUM($K$4:CS4))</f>
        <v>375</v>
      </c>
      <c r="CU4" s="31">
        <f>IF(COUNT($K$2:CU2)&lt;=$C$4,$G$4,$F$4-SUM($K$4:CT4))</f>
        <v>375</v>
      </c>
      <c r="CV4" s="32">
        <f>IF(COUNT($K$2:CV2)&lt;=$C$4,$G$4,$F$4-SUM($K$4:CU4))</f>
        <v>375</v>
      </c>
      <c r="CW4" s="62">
        <f>IF(COUNT($K$2:CW2)&lt;=$C$4,$G$4,$F$4-SUM($K$4:CV4))</f>
        <v>375</v>
      </c>
      <c r="CX4" s="63">
        <f>IF(COUNT($K$2:CX2)&lt;=$C$4,$G$4,$F$4-SUM($K$4:CW4))</f>
        <v>375</v>
      </c>
      <c r="CY4" s="63">
        <f>IF(COUNT($K$2:CY2)&lt;=$C$4,$G$4,$F$4-SUM($K$4:CX4))</f>
        <v>375</v>
      </c>
      <c r="CZ4" s="63">
        <f>IF(COUNT($K$2:CZ2)&lt;=$C$4,$G$4,$F$4-SUM($K$4:CY4))</f>
        <v>375</v>
      </c>
      <c r="DA4" s="63">
        <f>IF(COUNT($K$2:DA2)&lt;=$C$4,$G$4,$F$4-SUM($K$4:CZ4))</f>
        <v>375</v>
      </c>
      <c r="DB4" s="63">
        <f>IF(COUNT($K$2:DB2)&lt;=$C$4,$G$4,$F$4-SUM($K$4:DA4))</f>
        <v>375</v>
      </c>
      <c r="DC4" s="63">
        <f>IF(COUNT($K$2:DC2)&lt;=$C$4,$G$4,$F$4-SUM($K$4:DB4))</f>
        <v>0</v>
      </c>
      <c r="DD4" s="63">
        <f>IF(COUNT($K$2:DD2)&lt;=$C$4,$G$4,$F$4-SUM($K$4:DC4))</f>
        <v>0</v>
      </c>
      <c r="DE4" s="97">
        <f>IF(COUNT($K$2:DE2)&lt;=$C$4,$G$4,$F$4-SUM($K$4:DD4))</f>
        <v>0</v>
      </c>
      <c r="DF4" s="97">
        <f>IF(COUNT($K$2:DF2)&lt;=$C$4,$G$4,$F$4-SUM($K$4:DE4))</f>
        <v>0</v>
      </c>
      <c r="DG4" s="97">
        <f>IF(COUNT($K$2:DG2)&lt;=$C$4,$G$4,$F$4-SUM($K$4:DF4))</f>
        <v>0</v>
      </c>
      <c r="DH4" s="64">
        <f>IF(COUNT($K$2:DH2)&lt;=$C$4,$G$4,$F$4-SUM($K$4:DG4))</f>
        <v>0</v>
      </c>
      <c r="DJ4" s="21"/>
      <c r="DK4" s="21"/>
    </row>
    <row r="5" spans="2:115">
      <c r="B5" s="19" t="s">
        <v>260</v>
      </c>
      <c r="C5" s="6">
        <f>5*12</f>
        <v>60</v>
      </c>
      <c r="D5" s="20">
        <v>43656</v>
      </c>
      <c r="E5" s="20">
        <v>45148</v>
      </c>
      <c r="F5" s="7">
        <v>50000</v>
      </c>
      <c r="G5" s="23">
        <f t="shared" ref="G5:G9" si="0">ROUND(F5/C5,2)</f>
        <v>833.33</v>
      </c>
      <c r="H5" s="27">
        <v>0</v>
      </c>
      <c r="I5" s="24">
        <f>G5</f>
        <v>833.33</v>
      </c>
      <c r="J5" s="24">
        <f>IF(COUNT($I$2:J2)&lt;=$C$5,$G$5,$F$5-SUM($I$5:I5))</f>
        <v>833.33</v>
      </c>
      <c r="K5" s="24">
        <f>IF(COUNT($I$2:K2)&lt;=$C$5,$G$5,$F$5-SUM($I$5:J5))</f>
        <v>833.33</v>
      </c>
      <c r="L5" s="24">
        <f>IF(COUNT($I$2:L2)&lt;=$C$5,$G$5,$F$5-SUM($I$5:K5))</f>
        <v>833.33</v>
      </c>
      <c r="M5" s="24">
        <f>IF(COUNT($I$2:M2)&lt;=$C$5,$G$5,$F$5-SUM($I$5:L5))</f>
        <v>833.33</v>
      </c>
      <c r="N5" s="63">
        <f>IF(COUNT($I$2:N2)&lt;=$C$5,$G$5,$F$5-SUM($I$5:M5))</f>
        <v>833.33</v>
      </c>
      <c r="O5" s="63">
        <f>IF(COUNT($I$2:O2)&lt;=$C$5,$G$5,$F$5-SUM($I$5:N5))</f>
        <v>833.33</v>
      </c>
      <c r="P5" s="64">
        <f>IF(COUNT($I$2:P2)&lt;=$C$5,$G$5,$F$5-SUM($I$5:O5))</f>
        <v>833.33</v>
      </c>
      <c r="Q5" s="30">
        <f>IF(COUNT($I$2:Q2)&lt;=$C$5,$G$5,$F$5-SUM($I$5:P5))</f>
        <v>833.33</v>
      </c>
      <c r="R5" s="31">
        <f>IF(COUNT($I$2:R2)&lt;=$C$5,$G$5,$F$5-SUM($I$5:Q5))</f>
        <v>833.33</v>
      </c>
      <c r="S5" s="31">
        <f>IF(COUNT($I$2:S2)&lt;=$C$5,$G$5,$F$5-SUM($I$5:R5))</f>
        <v>833.33</v>
      </c>
      <c r="T5" s="31">
        <f>IF(COUNT($I$2:T2)&lt;=$C$5,$G$5,$F$5-SUM($I$5:S5))</f>
        <v>833.33</v>
      </c>
      <c r="U5" s="31">
        <f>IF(COUNT($I$2:U2)&lt;=$C$5,$G$5,$F$5-SUM($I$5:T5))</f>
        <v>833.33</v>
      </c>
      <c r="V5" s="31">
        <f>IF(COUNT($I$2:V2)&lt;=$C$5,$G$5,$F$5-SUM($I$5:U5))</f>
        <v>833.33</v>
      </c>
      <c r="W5" s="31">
        <f>IF(COUNT($I$2:W2)&lt;=$C$5,$G$5,$F$5-SUM($I$5:V5))</f>
        <v>833.33</v>
      </c>
      <c r="X5" s="31">
        <f>IF(COUNT($I$2:X2)&lt;=$C$5,$G$5,$F$5-SUM($I$5:W5))</f>
        <v>833.33</v>
      </c>
      <c r="Y5" s="31">
        <f>IF(COUNT($I$2:Y2)&lt;=$C$5,$G$5,$F$5-SUM($I$5:X5))</f>
        <v>833.33</v>
      </c>
      <c r="Z5" s="31">
        <f>IF(COUNT($I$2:Z2)&lt;=$C$5,$G$5,$F$5-SUM($I$5:Y5))</f>
        <v>833.33</v>
      </c>
      <c r="AA5" s="31">
        <f>IF(COUNT($I$2:AA2)&lt;=$C$5,$G$5,$F$5-SUM($I$5:Z5))</f>
        <v>833.33</v>
      </c>
      <c r="AB5" s="32">
        <f>IF(COUNT($I$2:AB2)&lt;=$C$5,$G$5,$F$5-SUM($I$5:AA5))</f>
        <v>833.33</v>
      </c>
      <c r="AC5" s="35">
        <f>IF(COUNT($I$2:AC2)&lt;=$C$5,$G$5,$F$5-SUM($I$5:AB5))</f>
        <v>833.33</v>
      </c>
      <c r="AD5" s="36">
        <f>IF(COUNT($I$2:AD2)&lt;=$C$5,$G$5,$F$5-SUM($I$5:AC5))</f>
        <v>833.33</v>
      </c>
      <c r="AE5" s="36">
        <f>IF(COUNT($I$2:AE2)&lt;=$C$5,$G$5,$F$5-SUM($I$5:AD5))</f>
        <v>833.33</v>
      </c>
      <c r="AF5" s="36">
        <f>IF(COUNT($I$2:AF2)&lt;=$C$5,$G$5,$F$5-SUM($I$5:AE5))</f>
        <v>833.33</v>
      </c>
      <c r="AG5" s="36">
        <f>IF(COUNT($I$2:AG2)&lt;=$C$5,$G$5,$F$5-SUM($I$5:AF5))</f>
        <v>833.33</v>
      </c>
      <c r="AH5" s="36">
        <f>IF(COUNT($I$2:AH2)&lt;=$C$5,$G$5,$F$5-SUM($I$5:AG5))</f>
        <v>833.33</v>
      </c>
      <c r="AI5" s="36">
        <f>IF(COUNT($I$2:AI2)&lt;=$C$5,$G$5,$F$5-SUM($I$5:AH5))</f>
        <v>833.33</v>
      </c>
      <c r="AJ5" s="36">
        <f>IF(COUNT($I$2:AJ2)&lt;=$C$5,$G$5,$F$5-SUM($I$5:AI5))</f>
        <v>833.33</v>
      </c>
      <c r="AK5" s="36">
        <f>IF(COUNT($I$2:AK2)&lt;=$C$5,$G$5,$F$5-SUM($I$5:AJ5))</f>
        <v>833.33</v>
      </c>
      <c r="AL5" s="36">
        <f>IF(COUNT($I$2:AL2)&lt;=$C$5,$G$5,$F$5-SUM($I$5:AK5))</f>
        <v>833.33</v>
      </c>
      <c r="AM5" s="36">
        <f>IF(COUNT($I$2:AM2)&lt;=$C$5,$G$5,$F$5-SUM($I$5:AL5))</f>
        <v>833.33</v>
      </c>
      <c r="AN5" s="56">
        <f>IF(COUNT($I$2:AN2)&lt;=$C$5,$G$5,$F$5-SUM($I$5:AM5))</f>
        <v>833.33</v>
      </c>
      <c r="AO5" s="30">
        <f>IF(COUNT($I$2:AO2)&lt;=$C$5,$G$5,$F$5-SUM($I$5:AN5))</f>
        <v>833.33</v>
      </c>
      <c r="AP5" s="31">
        <f>IF(COUNT($I$2:AP2)&lt;=$C$5,$G$5,$F$5-SUM($I$5:AO5))</f>
        <v>833.33</v>
      </c>
      <c r="AQ5" s="31">
        <f>IF(COUNT($I$2:AQ2)&lt;=$C$5,$G$5,$F$5-SUM($I$5:AP5))</f>
        <v>833.33</v>
      </c>
      <c r="AR5" s="31">
        <f>IF(COUNT($I$2:AR2)&lt;=$C$5,$G$5,$F$5-SUM($I$5:AQ5))</f>
        <v>833.33</v>
      </c>
      <c r="AS5" s="31">
        <f>IF(COUNT($I$2:AS2)&lt;=$C$5,$G$5,$F$5-SUM($I$5:AR5))</f>
        <v>833.33</v>
      </c>
      <c r="AT5" s="31">
        <f>IF(COUNT($I$2:AT2)&lt;=$C$5,$G$5,$F$5-SUM($I$5:AS5))</f>
        <v>833.33</v>
      </c>
      <c r="AU5" s="31">
        <f>IF(COUNT($I$2:AU2)&lt;=$C$5,$G$5,$F$5-SUM($I$5:AT5))</f>
        <v>833.33</v>
      </c>
      <c r="AV5" s="31">
        <f>IF(COUNT($I$2:AV2)&lt;=$C$5,$G$5,$F$5-SUM($I$5:AU5))</f>
        <v>833.33</v>
      </c>
      <c r="AW5" s="31">
        <f>IF(COUNT($I$2:AW2)&lt;=$C$5,$G$5,$F$5-SUM($I$5:AV5))</f>
        <v>833.33</v>
      </c>
      <c r="AX5" s="104">
        <f>IF(COUNT($I$2:AX2)&lt;=$C$5,$G$5,$F$5-SUM($I$5:AW5))</f>
        <v>833.33</v>
      </c>
      <c r="AY5" s="104">
        <f>IF(COUNT($I$2:AY2)&lt;=$C$5,$G$5,$F$5-SUM($I$5:AX5))</f>
        <v>833.33</v>
      </c>
      <c r="AZ5" s="112">
        <f>IF(COUNT($I$2:AZ2)&lt;=$C$5,$G$5,$F$5-SUM($I$5:AY5))</f>
        <v>833.33</v>
      </c>
      <c r="BA5" s="27">
        <f>IF(COUNT($I$2:BA2)&lt;=$C$5,$G$5,$F$5-SUM($I$5:AZ5))</f>
        <v>833.33</v>
      </c>
      <c r="BB5" s="24">
        <f>IF(COUNT($I$2:BB2)&lt;=$C$5,$G$5,$F$5-SUM($I$5:BA5))</f>
        <v>833.33</v>
      </c>
      <c r="BC5" s="24">
        <f>IF(COUNT($I$2:BC2)&lt;=$C$5,$G$5,$F$5-SUM($I$5:BB5))</f>
        <v>833.33</v>
      </c>
      <c r="BD5" s="24">
        <f>IF(COUNT($I$2:BD2)&lt;=$C$5,$G$5,$F$5-SUM($I$5:BC5))</f>
        <v>833.33</v>
      </c>
      <c r="BE5" s="24">
        <f>IF(COUNT($I$2:BE2)&lt;=$C$5,$G$5,$F$5-SUM($I$5:BD5))</f>
        <v>833.33</v>
      </c>
      <c r="BF5" s="24">
        <f>IF(COUNT($I$2:BF2)&lt;=$C$5,$G$5,$F$5-SUM($I$5:BE5))</f>
        <v>833.33</v>
      </c>
      <c r="BG5" s="24">
        <f>IF(COUNT($I$2:BG2)&lt;=$C$5,$G$5,$F$5-SUM($I$5:BF5))</f>
        <v>833.33</v>
      </c>
      <c r="BH5" s="24">
        <f>IF(COUNT($I$2:BH2)&lt;=$C$5,$G$5,$F$5-SUM($I$5:BG5))</f>
        <v>833.33</v>
      </c>
      <c r="BI5" s="24">
        <f>IF(COUNT($I$2:BI2)&lt;=$C$5,$G$5,$F$5-SUM($I$5:BH5))</f>
        <v>833.33</v>
      </c>
      <c r="BJ5" s="63">
        <f>IF(COUNT($I$2:BJ2)&lt;=$C$5,$G$5,$F$5-SUM($I$5:BI5))</f>
        <v>833.33</v>
      </c>
      <c r="BK5" s="63">
        <f>IF(COUNT($I$2:BK2)&lt;=$C$5,$G$5,$F$5-SUM($I$5:BJ5))</f>
        <v>833.33</v>
      </c>
      <c r="BL5" s="64">
        <f>IF(COUNT($I$2:BL2)&lt;=$C$5,$G$5,$F$5-SUM($I$5:BK5))</f>
        <v>833.33</v>
      </c>
      <c r="BM5" s="35">
        <f>IF(COUNT($I$2:BM2)&lt;=$C$5,$G$5,$F$5-SUM($I$5:BL5))</f>
        <v>833.33</v>
      </c>
      <c r="BN5" s="36">
        <f>IF(COUNT($I$2:BN2)&lt;=$C$5,$G$5,$F$5-SUM($I$5:BM5))</f>
        <v>833.33</v>
      </c>
      <c r="BO5" s="36">
        <f>IF(COUNT($I$2:BO2)&lt;=$C$5,$G$5,$F$5-SUM($I$5:BN5))</f>
        <v>833.33</v>
      </c>
      <c r="BP5" s="36">
        <f>IF(COUNT($I$2:BP2)&lt;=$C$5,$G$5,$F$5-SUM($I$5:BO5))</f>
        <v>833.33</v>
      </c>
      <c r="BQ5" s="36">
        <f>IF(COUNT($I$2:BQ2)&lt;=$C$5,$G$5,$F$5-SUM($I$5:BP5))</f>
        <v>0.199999999931606</v>
      </c>
      <c r="BR5" s="55"/>
      <c r="BS5" s="55"/>
      <c r="BT5" s="55"/>
      <c r="BU5" s="55"/>
      <c r="BV5" s="55"/>
      <c r="BW5" s="55"/>
      <c r="BX5" s="58"/>
      <c r="BY5" s="66"/>
      <c r="BZ5" s="65"/>
      <c r="CA5" s="65"/>
      <c r="CB5" s="65"/>
      <c r="CC5" s="65"/>
      <c r="CD5" s="65"/>
      <c r="CE5" s="65"/>
      <c r="CF5" s="65"/>
      <c r="CG5" s="65"/>
      <c r="CH5" s="65"/>
      <c r="CI5" s="65"/>
      <c r="CJ5" s="67"/>
      <c r="CK5" s="48"/>
      <c r="CL5" s="47"/>
      <c r="CM5" s="47"/>
      <c r="CN5" s="47"/>
      <c r="CO5" s="47"/>
      <c r="CP5" s="47"/>
      <c r="CQ5" s="47"/>
      <c r="CR5" s="47"/>
      <c r="CS5" s="47"/>
      <c r="CT5" s="47"/>
      <c r="CU5" s="47"/>
      <c r="CV5" s="49"/>
      <c r="CW5" s="66"/>
      <c r="CX5" s="65"/>
      <c r="CY5" s="65"/>
      <c r="CZ5" s="65"/>
      <c r="DA5" s="65"/>
      <c r="DB5" s="65"/>
      <c r="DC5" s="65"/>
      <c r="DD5" s="65"/>
      <c r="DE5" s="98"/>
      <c r="DF5" s="98"/>
      <c r="DG5" s="98"/>
      <c r="DH5" s="67"/>
    </row>
    <row r="6" spans="2:115">
      <c r="B6" s="19" t="s">
        <v>261</v>
      </c>
      <c r="C6" s="6">
        <f>8*12</f>
        <v>96</v>
      </c>
      <c r="D6" s="20">
        <v>43640</v>
      </c>
      <c r="E6" s="20">
        <v>46227</v>
      </c>
      <c r="F6" s="7">
        <v>50000</v>
      </c>
      <c r="G6" s="23">
        <f t="shared" si="0"/>
        <v>520.83000000000004</v>
      </c>
      <c r="H6" s="27">
        <f>G6</f>
        <v>520.83000000000004</v>
      </c>
      <c r="I6" s="24">
        <f>IF(COUNT($H$2:I2)&lt;=$C$6,$G$6,$F$6-SUM($H$6:H6))</f>
        <v>520.83000000000004</v>
      </c>
      <c r="J6" s="24">
        <f>IF(COUNT($H$2:J2)&lt;=$C$6,$G$6,$F$6-SUM($H$6:I6))</f>
        <v>520.83000000000004</v>
      </c>
      <c r="K6" s="24">
        <f>IF(COUNT($H$2:K2)&lt;=$C$6,$G$6,$F$6-SUM($H$6:J6))</f>
        <v>520.83000000000004</v>
      </c>
      <c r="L6" s="24">
        <f>IF(COUNT($H$2:L2)&lt;=$C$6,$G$6,$F$6-SUM($H$6:K6))</f>
        <v>520.83000000000004</v>
      </c>
      <c r="M6" s="24">
        <f>IF(COUNT($H$2:M2)&lt;=$C$6,$G$6,$F$6-SUM($H$6:L6))</f>
        <v>520.83000000000004</v>
      </c>
      <c r="N6" s="63">
        <f>IF(COUNT($H$2:N2)&lt;=$C$6,$G$6,$F$6-SUM($H$6:M6))</f>
        <v>520.83000000000004</v>
      </c>
      <c r="O6" s="63">
        <f>IF(COUNT($H$2:O2)&lt;=$C$6,$G$6,$F$6-SUM($H$6:N6))</f>
        <v>520.83000000000004</v>
      </c>
      <c r="P6" s="64">
        <f>IF(COUNT($H$2:P2)&lt;=$C$6,$G$6,$F$6-SUM($H$6:O6))</f>
        <v>520.83000000000004</v>
      </c>
      <c r="Q6" s="30">
        <f>IF(COUNT($H$2:Q2)&lt;=$C$6,$G$6,$F$6-SUM($H$6:P6))</f>
        <v>520.83000000000004</v>
      </c>
      <c r="R6" s="31">
        <f>IF(COUNT($H$2:R2)&lt;=$C$6,$G$6,$F$6-SUM($H$6:Q6))</f>
        <v>520.83000000000004</v>
      </c>
      <c r="S6" s="31">
        <f>IF(COUNT($H$2:S2)&lt;=$C$6,$G$6,$F$6-SUM($H$6:R6))</f>
        <v>520.83000000000004</v>
      </c>
      <c r="T6" s="31">
        <f>IF(COUNT($H$2:T2)&lt;=$C$6,$G$6,$F$6-SUM($H$6:S6))</f>
        <v>520.83000000000004</v>
      </c>
      <c r="U6" s="31">
        <f>IF(COUNT($H$2:U2)&lt;=$C$6,$G$6,$F$6-SUM($H$6:T6))</f>
        <v>520.83000000000004</v>
      </c>
      <c r="V6" s="31">
        <f>IF(COUNT($H$2:V2)&lt;=$C$6,$G$6,$F$6-SUM($H$6:U6))</f>
        <v>520.83000000000004</v>
      </c>
      <c r="W6" s="31">
        <f>IF(COUNT($H$2:W2)&lt;=$C$6,$G$6,$F$6-SUM($H$6:V6))</f>
        <v>520.83000000000004</v>
      </c>
      <c r="X6" s="31">
        <f>IF(COUNT($H$2:X2)&lt;=$C$6,$G$6,$F$6-SUM($H$6:W6))</f>
        <v>520.83000000000004</v>
      </c>
      <c r="Y6" s="31">
        <f>IF(COUNT($H$2:Y2)&lt;=$C$6,$G$6,$F$6-SUM($H$6:X6))</f>
        <v>520.83000000000004</v>
      </c>
      <c r="Z6" s="31">
        <f>IF(COUNT($H$2:Z2)&lt;=$C$6,$G$6,$F$6-SUM($H$6:Y6))</f>
        <v>520.83000000000004</v>
      </c>
      <c r="AA6" s="31">
        <f>IF(COUNT($H$2:AA2)&lt;=$C$6,$G$6,$F$6-SUM($H$6:Z6))</f>
        <v>520.83000000000004</v>
      </c>
      <c r="AB6" s="32">
        <f>IF(COUNT($H$2:AB2)&lt;=$C$6,$G$6,$F$6-SUM($H$6:AA6))</f>
        <v>520.83000000000004</v>
      </c>
      <c r="AC6" s="35">
        <f>IF(COUNT($H$2:AC2)&lt;=$C$6,$G$6,$F$6-SUM($H$6:AB6))</f>
        <v>520.83000000000004</v>
      </c>
      <c r="AD6" s="36">
        <f>IF(COUNT($H$2:AD2)&lt;=$C$6,$G$6,$F$6-SUM($H$6:AC6))</f>
        <v>520.83000000000004</v>
      </c>
      <c r="AE6" s="36">
        <f>IF(COUNT($H$2:AE2)&lt;=$C$6,$G$6,$F$6-SUM($H$6:AD6))</f>
        <v>520.83000000000004</v>
      </c>
      <c r="AF6" s="36">
        <f>IF(COUNT($H$2:AF2)&lt;=$C$6,$G$6,$F$6-SUM($H$6:AE6))</f>
        <v>520.83000000000004</v>
      </c>
      <c r="AG6" s="36">
        <f>IF(COUNT($H$2:AG2)&lt;=$C$6,$G$6,$F$6-SUM($H$6:AF6))</f>
        <v>520.83000000000004</v>
      </c>
      <c r="AH6" s="36">
        <f>IF(COUNT($H$2:AH2)&lt;=$C$6,$G$6,$F$6-SUM($H$6:AG6))</f>
        <v>520.83000000000004</v>
      </c>
      <c r="AI6" s="36">
        <f>IF(COUNT($H$2:AI2)&lt;=$C$6,$G$6,$F$6-SUM($H$6:AH6))</f>
        <v>520.83000000000004</v>
      </c>
      <c r="AJ6" s="36">
        <f>IF(COUNT($H$2:AJ2)&lt;=$C$6,$G$6,$F$6-SUM($H$6:AI6))</f>
        <v>520.83000000000004</v>
      </c>
      <c r="AK6" s="36">
        <f>IF(COUNT($H$2:AK2)&lt;=$C$6,$G$6,$F$6-SUM($H$6:AJ6))</f>
        <v>520.83000000000004</v>
      </c>
      <c r="AL6" s="36">
        <f>IF(COUNT($H$2:AL2)&lt;=$C$6,$G$6,$F$6-SUM($H$6:AK6))</f>
        <v>520.83000000000004</v>
      </c>
      <c r="AM6" s="36">
        <f>IF(COUNT($H$2:AM2)&lt;=$C$6,$G$6,$F$6-SUM($H$6:AL6))</f>
        <v>520.83000000000004</v>
      </c>
      <c r="AN6" s="56">
        <f>IF(COUNT($H$2:AN2)&lt;=$C$6,$G$6,$F$6-SUM($H$6:AM6))</f>
        <v>520.83000000000004</v>
      </c>
      <c r="AO6" s="30">
        <f>IF(COUNT($H$2:AO2)&lt;=$C$6,$G$6,$F$6-SUM($H$6:AN6))</f>
        <v>520.83000000000004</v>
      </c>
      <c r="AP6" s="31">
        <f>IF(COUNT($H$2:AP2)&lt;=$C$6,$G$6,$F$6-SUM($H$6:AO6))</f>
        <v>520.83000000000004</v>
      </c>
      <c r="AQ6" s="31">
        <f>IF(COUNT($H$2:AQ2)&lt;=$C$6,$G$6,$F$6-SUM($H$6:AP6))</f>
        <v>520.83000000000004</v>
      </c>
      <c r="AR6" s="31">
        <f>IF(COUNT($H$2:AR2)&lt;=$C$6,$G$6,$F$6-SUM($H$6:AQ6))</f>
        <v>520.83000000000004</v>
      </c>
      <c r="AS6" s="31">
        <f>IF(COUNT($H$2:AS2)&lt;=$C$6,$G$6,$F$6-SUM($H$6:AR6))</f>
        <v>520.83000000000004</v>
      </c>
      <c r="AT6" s="31">
        <f>IF(COUNT($H$2:AT2)&lt;=$C$6,$G$6,$F$6-SUM($H$6:AS6))</f>
        <v>520.83000000000004</v>
      </c>
      <c r="AU6" s="31">
        <f>IF(COUNT($H$2:AU2)&lt;=$C$6,$G$6,$F$6-SUM($H$6:AT6))</f>
        <v>520.83000000000004</v>
      </c>
      <c r="AV6" s="31">
        <f>IF(COUNT($H$2:AV2)&lt;=$C$6,$G$6,$F$6-SUM($H$6:AU6))</f>
        <v>520.83000000000004</v>
      </c>
      <c r="AW6" s="31">
        <f>IF(COUNT($H$2:AW2)&lt;=$C$6,$G$6,$F$6-SUM($H$6:AV6))</f>
        <v>520.83000000000004</v>
      </c>
      <c r="AX6" s="104">
        <f>IF(COUNT($H$2:AX2)&lt;=$C$6,$G$6,$F$6-SUM($H$6:AW6))</f>
        <v>520.83000000000004</v>
      </c>
      <c r="AY6" s="104">
        <f>IF(COUNT($H$2:AY2)&lt;=$C$6,$G$6,$F$6-SUM($H$6:AX6))</f>
        <v>520.83000000000004</v>
      </c>
      <c r="AZ6" s="112">
        <f>IF(COUNT($H$2:AZ2)&lt;=$C$6,$G$6,$F$6-SUM($H$6:AY6))</f>
        <v>520.83000000000004</v>
      </c>
      <c r="BA6" s="27">
        <f>IF(COUNT($H$2:BA2)&lt;=$C$6,$G$6,$F$6-SUM($H$6:AZ6))</f>
        <v>520.83000000000004</v>
      </c>
      <c r="BB6" s="24">
        <f>IF(COUNT($H$2:BB2)&lt;=$C$6,$G$6,$F$6-SUM($H$6:BA6))</f>
        <v>520.83000000000004</v>
      </c>
      <c r="BC6" s="24">
        <f>IF(COUNT($H$2:BC2)&lt;=$C$6,$G$6,$F$6-SUM($H$6:BB6))</f>
        <v>520.83000000000004</v>
      </c>
      <c r="BD6" s="24">
        <f>IF(COUNT($H$2:BD2)&lt;=$C$6,$G$6,$F$6-SUM($H$6:BC6))</f>
        <v>520.83000000000004</v>
      </c>
      <c r="BE6" s="24">
        <f>IF(COUNT($H$2:BE2)&lt;=$C$6,$G$6,$F$6-SUM($H$6:BD6))</f>
        <v>520.83000000000004</v>
      </c>
      <c r="BF6" s="24">
        <f>IF(COUNT($H$2:BF2)&lt;=$C$6,$G$6,$F$6-SUM($H$6:BE6))</f>
        <v>520.83000000000004</v>
      </c>
      <c r="BG6" s="24">
        <f>IF(COUNT($H$2:BG2)&lt;=$C$6,$G$6,$F$6-SUM($H$6:BF6))</f>
        <v>520.83000000000004</v>
      </c>
      <c r="BH6" s="24">
        <f>IF(COUNT($H$2:BH2)&lt;=$C$6,$G$6,$F$6-SUM($H$6:BG6))</f>
        <v>520.83000000000004</v>
      </c>
      <c r="BI6" s="24">
        <f>IF(COUNT($H$2:BI2)&lt;=$C$6,$G$6,$F$6-SUM($H$6:BH6))</f>
        <v>520.83000000000004</v>
      </c>
      <c r="BJ6" s="63">
        <f>IF(COUNT($H$2:BJ2)&lt;=$C$6,$G$6,$F$6-SUM($H$6:BI6))</f>
        <v>520.83000000000004</v>
      </c>
      <c r="BK6" s="63">
        <f>IF(COUNT($H$2:BK2)&lt;=$C$6,$G$6,$F$6-SUM($H$6:BJ6))</f>
        <v>520.83000000000004</v>
      </c>
      <c r="BL6" s="64">
        <f>IF(COUNT($H$2:BL2)&lt;=$C$6,$G$6,$F$6-SUM($H$6:BK6))</f>
        <v>520.83000000000004</v>
      </c>
      <c r="BM6" s="35">
        <f>IF(COUNT($H$2:BM2)&lt;=$C$6,$G$6,$F$6-SUM($H$6:BL6))</f>
        <v>520.83000000000004</v>
      </c>
      <c r="BN6" s="36">
        <f>IF(COUNT($H$2:BN2)&lt;=$C$6,$G$6,$F$6-SUM($H$6:BM6))</f>
        <v>520.83000000000004</v>
      </c>
      <c r="BO6" s="36">
        <f>IF(COUNT($H$2:BO2)&lt;=$C$6,$G$6,$F$6-SUM($H$6:BN6))</f>
        <v>520.83000000000004</v>
      </c>
      <c r="BP6" s="36">
        <f>IF(COUNT($H$2:BP2)&lt;=$C$6,$G$6,$F$6-SUM($H$6:BO6))</f>
        <v>520.83000000000004</v>
      </c>
      <c r="BQ6" s="36">
        <f>IF(COUNT($H$2:BQ2)&lt;=$C$6,$G$6,$F$6-SUM($H$6:BP6))</f>
        <v>520.83000000000004</v>
      </c>
      <c r="BR6" s="55">
        <f>IF(COUNT($H$2:BR2)&lt;=$C$6,$G$6,$F$6-SUM($H$6:BQ6))</f>
        <v>520.83000000000004</v>
      </c>
      <c r="BS6" s="55">
        <f>IF(COUNT($H$2:BS2)&lt;=$C$6,$G$6,$F$6-SUM($H$6:BR6))</f>
        <v>520.83000000000004</v>
      </c>
      <c r="BT6" s="55">
        <f>IF(COUNT($H$2:BT2)&lt;=$C$6,$G$6,$F$6-SUM($H$6:BS6))</f>
        <v>520.83000000000004</v>
      </c>
      <c r="BU6" s="55">
        <f>IF(COUNT($H$2:BU2)&lt;=$C$6,$G$6,$F$6-SUM($H$6:BT6))</f>
        <v>520.83000000000004</v>
      </c>
      <c r="BV6" s="109">
        <f>IF(COUNT($H$2:BV2)&lt;=$C$6,$G$6,$F$6-SUM($H$6:BU6))</f>
        <v>520.83000000000004</v>
      </c>
      <c r="BW6" s="109">
        <f>IF(COUNT($H$2:BW2)&lt;=$C$6,$G$6,$F$6-SUM($H$6:BV6))</f>
        <v>520.83000000000004</v>
      </c>
      <c r="BX6" s="114">
        <f>IF(COUNT($H$2:BX2)&lt;=$C$6,$G$6,$F$6-SUM($H$6:BW6))</f>
        <v>520.83000000000004</v>
      </c>
      <c r="BY6" s="27">
        <f>IF(COUNT($H$2:BY2)&lt;=$C$6,$G$6,$F$6-SUM($H$6:BX6))</f>
        <v>520.83000000000004</v>
      </c>
      <c r="BZ6" s="24">
        <f>IF(COUNT($H$2:BZ2)&lt;=$C$6,$G$6,$F$6-SUM($H$6:BY6))</f>
        <v>520.83000000000004</v>
      </c>
      <c r="CA6" s="24">
        <f>IF(COUNT($H$2:CA2)&lt;=$C$6,$G$6,$F$6-SUM($H$6:BZ6))</f>
        <v>520.83000000000004</v>
      </c>
      <c r="CB6" s="24">
        <f>IF(COUNT($H$2:CB2)&lt;=$C$6,$G$6,$F$6-SUM($H$6:CA6))</f>
        <v>520.83000000000004</v>
      </c>
      <c r="CC6" s="24">
        <f>IF(COUNT($H$2:CC2)&lt;=$C$6,$G$6,$F$6-SUM($H$6:CB6))</f>
        <v>520.83000000000004</v>
      </c>
      <c r="CD6" s="24">
        <f>IF(COUNT($H$2:CD2)&lt;=$C$6,$G$6,$F$6-SUM($H$6:CC6))</f>
        <v>520.83000000000004</v>
      </c>
      <c r="CE6" s="24">
        <f>IF(COUNT($H$2:CE2)&lt;=$C$6,$G$6,$F$6-SUM($H$6:CD6))</f>
        <v>520.83000000000004</v>
      </c>
      <c r="CF6" s="24">
        <f>IF(COUNT($H$2:CF2)&lt;=$C$6,$G$6,$F$6-SUM($H$6:CE6))</f>
        <v>520.83000000000004</v>
      </c>
      <c r="CG6" s="24">
        <f>IF(COUNT($H$2:CG2)&lt;=$C$6,$G$6,$F$6-SUM($H$6:CF6))</f>
        <v>520.83000000000004</v>
      </c>
      <c r="CH6" s="63">
        <f>IF(COUNT($H$2:CH2)&lt;=$C$6,$G$6,$F$6-SUM($H$6:CG6))</f>
        <v>520.83000000000004</v>
      </c>
      <c r="CI6" s="63">
        <f>IF(COUNT($H$2:CI2)&lt;=$C$6,$G$6,$F$6-SUM($H$6:CH6))</f>
        <v>520.83000000000004</v>
      </c>
      <c r="CJ6" s="64">
        <f>IF(COUNT($H$2:CJ2)&lt;=$C$6,$G$6,$F$6-SUM($H$6:CI6))</f>
        <v>520.83000000000004</v>
      </c>
      <c r="CK6" s="30">
        <f>IF(COUNT($H$2:CK2)&lt;=$C$6,$G$6,$F$6-SUM($H$6:CJ6))</f>
        <v>520.83000000000004</v>
      </c>
      <c r="CL6" s="31">
        <f>IF(COUNT($H$2:CL2)&lt;=$C$6,$G$6,$F$6-SUM($H$6:CK6))</f>
        <v>520.83000000000004</v>
      </c>
      <c r="CM6" s="31">
        <f>IF(COUNT($H$2:CM2)&lt;=$C$6,$G$6,$F$6-SUM($H$6:CL6))</f>
        <v>520.83000000000004</v>
      </c>
      <c r="CN6" s="31">
        <f>IF(COUNT($H$2:CN2)&lt;=$C$6,$G$6,$F$6-SUM($H$6:CM6))</f>
        <v>520.83000000000004</v>
      </c>
      <c r="CO6" s="31">
        <f>IF(COUNT($H$2:CO2)&lt;=$C$6,$G$6,$F$6-SUM($H$6:CN6))</f>
        <v>520.83000000000004</v>
      </c>
      <c r="CP6" s="31">
        <f>IF(COUNT($H$2:CP2)&lt;=$C$6,$G$6,$F$6-SUM($H$6:CO6))</f>
        <v>520.83000000000004</v>
      </c>
      <c r="CQ6" s="31">
        <f>IF(COUNT($H$2:CQ2)&lt;=$C$6,$G$6,$F$6-SUM($H$6:CP6))</f>
        <v>520.83000000000004</v>
      </c>
      <c r="CR6" s="31">
        <f>IF(COUNT($H$2:CR2)&lt;=$C$6,$G$6,$F$6-SUM($H$6:CQ6))</f>
        <v>520.83000000000004</v>
      </c>
      <c r="CS6" s="31">
        <f>IF(COUNT($H$2:CS2)&lt;=$C$6,$G$6,$F$6-SUM($H$6:CR6))</f>
        <v>520.83000000000004</v>
      </c>
      <c r="CT6" s="104">
        <f>IF(COUNT($H$2:CT2)&lt;=$C$6,$G$6,$F$6-SUM($H$6:CS6))</f>
        <v>520.83000000000004</v>
      </c>
      <c r="CU6" s="104">
        <f>IF(COUNT($H$2:CU2)&lt;=$C$6,$G$6,$F$6-SUM($H$6:CT6))</f>
        <v>520.83000000000004</v>
      </c>
      <c r="CV6" s="112">
        <f>IF(COUNT($H$2:CV2)&lt;=$C$6,$G$6,$F$6-SUM($H$6:CU6))</f>
        <v>520.83000000000004</v>
      </c>
      <c r="CW6" s="27">
        <f>IF(COUNT($H$2:CW2)&lt;=$C$6,$G$6,$F$6-SUM($H$6:CV6))</f>
        <v>520.83000000000004</v>
      </c>
      <c r="CX6" s="24">
        <f>IF(COUNT($H$2:CX2)&lt;=$C$6,$G$6,$F$6-SUM($H$6:CW6))</f>
        <v>520.83000000000004</v>
      </c>
      <c r="CY6" s="24">
        <f>IF(COUNT($H$2:CY2)&lt;=$C$6,$G$6,$F$6-SUM($H$6:CX6))</f>
        <v>520.83000000000004</v>
      </c>
      <c r="CZ6" s="24">
        <f>IF(COUNT($H$2:CZ2)&lt;=$C$6,$G$6,$F$6-SUM($H$6:CY6))</f>
        <v>0.3199999998905696</v>
      </c>
      <c r="DA6" s="24">
        <f>IF(COUNT($H$2:DA2)&lt;=$C$6,$G$6,$F$6-SUM($H$6:CZ6))</f>
        <v>0</v>
      </c>
      <c r="DB6" s="24">
        <f>IF(COUNT($H$2:DB2)&lt;=$C$6,$G$6,$F$6-SUM($H$6:DA6))</f>
        <v>0</v>
      </c>
      <c r="DC6" s="24">
        <f>IF(COUNT($H$2:DC2)&lt;=$C$6,$G$6,$F$6-SUM($H$6:DB6))</f>
        <v>0</v>
      </c>
      <c r="DD6" s="24">
        <f>IF(COUNT($H$2:DD2)&lt;=$C$6,$G$6,$F$6-SUM($H$6:DC6))</f>
        <v>0</v>
      </c>
      <c r="DE6" s="29">
        <f>IF(COUNT($H$2:DE2)&lt;=$C$6,$G$6,$F$6-SUM($H$6:DD6))</f>
        <v>0</v>
      </c>
      <c r="DF6" s="29">
        <f>IF(COUNT($H$2:DF2)&lt;=$C$6,$G$6,$F$6-SUM($H$6:DE6))</f>
        <v>0</v>
      </c>
      <c r="DG6" s="29">
        <f>IF(COUNT($H$2:DG2)&lt;=$C$6,$G$6,$F$6-SUM($H$6:DF6))</f>
        <v>0</v>
      </c>
      <c r="DH6" s="93">
        <f>IF(COUNT($H$2:DH2)&lt;=$C$6,$G$6,$F$6-SUM($H$6:DG6))</f>
        <v>0</v>
      </c>
    </row>
    <row r="7" spans="2:115">
      <c r="B7" s="19" t="s">
        <v>262</v>
      </c>
      <c r="C7" s="70">
        <v>24</v>
      </c>
      <c r="D7" s="6"/>
      <c r="E7" s="6"/>
      <c r="F7" s="6"/>
      <c r="G7" s="23">
        <f t="shared" si="0"/>
        <v>0</v>
      </c>
      <c r="H7" s="41"/>
      <c r="I7" s="40"/>
      <c r="J7" s="40"/>
      <c r="K7" s="40"/>
      <c r="L7" s="40"/>
      <c r="M7" s="40"/>
      <c r="N7" s="65"/>
      <c r="O7" s="65"/>
      <c r="P7" s="67"/>
      <c r="Q7" s="48"/>
      <c r="R7" s="47"/>
      <c r="S7" s="47"/>
      <c r="T7" s="47"/>
      <c r="U7" s="47"/>
      <c r="V7" s="47"/>
      <c r="W7" s="47"/>
      <c r="X7" s="47"/>
      <c r="Y7" s="47"/>
      <c r="Z7" s="47"/>
      <c r="AA7" s="47"/>
      <c r="AB7" s="49"/>
      <c r="AC7" s="57"/>
      <c r="AD7" s="55"/>
      <c r="AE7" s="55"/>
      <c r="AF7" s="55"/>
      <c r="AG7" s="55"/>
      <c r="AH7" s="55"/>
      <c r="AI7" s="55"/>
      <c r="AJ7" s="55"/>
      <c r="AK7" s="55"/>
      <c r="AL7" s="55"/>
      <c r="AM7" s="55"/>
      <c r="AN7" s="58"/>
      <c r="AO7" s="48"/>
      <c r="AP7" s="47"/>
      <c r="AQ7" s="47"/>
      <c r="AR7" s="47"/>
      <c r="AS7" s="47"/>
      <c r="AT7" s="47"/>
      <c r="AU7" s="47"/>
      <c r="AV7" s="47"/>
      <c r="AW7" s="47"/>
      <c r="AX7" s="47"/>
      <c r="AY7" s="47"/>
      <c r="AZ7" s="49"/>
      <c r="BA7" s="66"/>
      <c r="BB7" s="65"/>
      <c r="BC7" s="65"/>
      <c r="BD7" s="65"/>
      <c r="BE7" s="65"/>
      <c r="BF7" s="65"/>
      <c r="BG7" s="65"/>
      <c r="BH7" s="65"/>
      <c r="BI7" s="65"/>
      <c r="BJ7" s="65"/>
      <c r="BK7" s="65"/>
      <c r="BL7" s="67"/>
      <c r="BM7" s="57"/>
      <c r="BN7" s="55"/>
      <c r="BO7" s="55"/>
      <c r="BP7" s="55"/>
      <c r="BQ7" s="55"/>
      <c r="BR7" s="55"/>
      <c r="BS7" s="55"/>
      <c r="BT7" s="55"/>
      <c r="BU7" s="55"/>
      <c r="BV7" s="55"/>
      <c r="BW7" s="55"/>
      <c r="BX7" s="58"/>
      <c r="BY7" s="66"/>
      <c r="BZ7" s="65"/>
      <c r="CA7" s="65"/>
      <c r="CB7" s="65"/>
      <c r="CC7" s="65"/>
      <c r="CD7" s="65"/>
      <c r="CE7" s="65"/>
      <c r="CF7" s="65"/>
      <c r="CG7" s="65"/>
      <c r="CH7" s="65"/>
      <c r="CI7" s="65"/>
      <c r="CJ7" s="67"/>
      <c r="CK7" s="48"/>
      <c r="CL7" s="47"/>
      <c r="CM7" s="47"/>
      <c r="CN7" s="47"/>
      <c r="CO7" s="47"/>
      <c r="CP7" s="47"/>
      <c r="CQ7" s="47"/>
      <c r="CR7" s="47"/>
      <c r="CS7" s="47"/>
      <c r="CT7" s="47"/>
      <c r="CU7" s="47"/>
      <c r="CV7" s="49"/>
      <c r="CW7" s="66"/>
      <c r="CX7" s="65"/>
      <c r="CY7" s="65"/>
      <c r="CZ7" s="65"/>
      <c r="DA7" s="65"/>
      <c r="DB7" s="65"/>
      <c r="DC7" s="65"/>
      <c r="DD7" s="65"/>
      <c r="DE7" s="98"/>
      <c r="DF7" s="98"/>
      <c r="DG7" s="98"/>
      <c r="DH7" s="67"/>
    </row>
    <row r="8" spans="2:115">
      <c r="B8" s="19" t="s">
        <v>262</v>
      </c>
      <c r="C8" s="70">
        <v>24</v>
      </c>
      <c r="D8" s="6"/>
      <c r="E8" s="6"/>
      <c r="F8" s="6"/>
      <c r="G8" s="23">
        <f t="shared" si="0"/>
        <v>0</v>
      </c>
      <c r="H8" s="41"/>
      <c r="I8" s="40"/>
      <c r="J8" s="40"/>
      <c r="K8" s="40"/>
      <c r="L8" s="40"/>
      <c r="M8" s="40"/>
      <c r="N8" s="65"/>
      <c r="O8" s="65"/>
      <c r="P8" s="67"/>
      <c r="Q8" s="48"/>
      <c r="R8" s="47"/>
      <c r="S8" s="47"/>
      <c r="T8" s="47"/>
      <c r="U8" s="47"/>
      <c r="V8" s="47"/>
      <c r="W8" s="47"/>
      <c r="X8" s="47"/>
      <c r="Y8" s="47"/>
      <c r="Z8" s="47"/>
      <c r="AA8" s="47"/>
      <c r="AB8" s="49"/>
      <c r="AC8" s="57"/>
      <c r="AD8" s="55"/>
      <c r="AE8" s="55"/>
      <c r="AF8" s="55"/>
      <c r="AG8" s="55"/>
      <c r="AH8" s="55"/>
      <c r="AI8" s="55"/>
      <c r="AJ8" s="55"/>
      <c r="AK8" s="55"/>
      <c r="AL8" s="55"/>
      <c r="AM8" s="55"/>
      <c r="AN8" s="58"/>
      <c r="AO8" s="48"/>
      <c r="AP8" s="47"/>
      <c r="AQ8" s="47"/>
      <c r="AR8" s="47"/>
      <c r="AS8" s="47"/>
      <c r="AT8" s="47"/>
      <c r="AU8" s="47"/>
      <c r="AV8" s="47"/>
      <c r="AW8" s="47"/>
      <c r="AX8" s="47"/>
      <c r="AY8" s="47"/>
      <c r="AZ8" s="49"/>
      <c r="BA8" s="66"/>
      <c r="BB8" s="65"/>
      <c r="BC8" s="65"/>
      <c r="BD8" s="65"/>
      <c r="BE8" s="65"/>
      <c r="BF8" s="65"/>
      <c r="BG8" s="65"/>
      <c r="BH8" s="65"/>
      <c r="BI8" s="65"/>
      <c r="BJ8" s="65"/>
      <c r="BK8" s="65"/>
      <c r="BL8" s="67"/>
      <c r="BM8" s="57"/>
      <c r="BN8" s="55"/>
      <c r="BO8" s="55"/>
      <c r="BP8" s="55"/>
      <c r="BQ8" s="55"/>
      <c r="BR8" s="55"/>
      <c r="BS8" s="55"/>
      <c r="BT8" s="55"/>
      <c r="BU8" s="55"/>
      <c r="BV8" s="55"/>
      <c r="BW8" s="55"/>
      <c r="BX8" s="58"/>
      <c r="BY8" s="66"/>
      <c r="BZ8" s="65"/>
      <c r="CA8" s="65"/>
      <c r="CB8" s="65"/>
      <c r="CC8" s="65"/>
      <c r="CD8" s="65"/>
      <c r="CE8" s="65"/>
      <c r="CF8" s="65"/>
      <c r="CG8" s="65"/>
      <c r="CH8" s="65"/>
      <c r="CI8" s="65"/>
      <c r="CJ8" s="67"/>
      <c r="CK8" s="48"/>
      <c r="CL8" s="47"/>
      <c r="CM8" s="47"/>
      <c r="CN8" s="47"/>
      <c r="CO8" s="47"/>
      <c r="CP8" s="47"/>
      <c r="CQ8" s="47"/>
      <c r="CR8" s="47"/>
      <c r="CS8" s="47"/>
      <c r="CT8" s="47"/>
      <c r="CU8" s="47"/>
      <c r="CV8" s="49"/>
      <c r="CW8" s="66"/>
      <c r="CX8" s="65"/>
      <c r="CY8" s="65"/>
      <c r="CZ8" s="65"/>
      <c r="DA8" s="65"/>
      <c r="DB8" s="65"/>
      <c r="DC8" s="65"/>
      <c r="DD8" s="65"/>
      <c r="DE8" s="98"/>
      <c r="DF8" s="98"/>
      <c r="DG8" s="98"/>
      <c r="DH8" s="67"/>
    </row>
    <row r="9" spans="2:115" ht="17.25" thickBot="1">
      <c r="B9" s="19" t="s">
        <v>262</v>
      </c>
      <c r="C9" s="70">
        <v>24</v>
      </c>
      <c r="D9" s="6"/>
      <c r="E9" s="6"/>
      <c r="F9" s="6"/>
      <c r="G9" s="23">
        <f t="shared" si="0"/>
        <v>0</v>
      </c>
      <c r="H9" s="42"/>
      <c r="I9" s="43"/>
      <c r="J9" s="43"/>
      <c r="K9" s="43"/>
      <c r="L9" s="43"/>
      <c r="M9" s="43"/>
      <c r="N9" s="95"/>
      <c r="O9" s="95"/>
      <c r="P9" s="96"/>
      <c r="Q9" s="50"/>
      <c r="R9" s="51"/>
      <c r="S9" s="51"/>
      <c r="T9" s="51"/>
      <c r="U9" s="51"/>
      <c r="V9" s="51"/>
      <c r="W9" s="51"/>
      <c r="X9" s="51"/>
      <c r="Y9" s="51"/>
      <c r="Z9" s="51"/>
      <c r="AA9" s="51"/>
      <c r="AB9" s="52"/>
      <c r="AC9" s="59"/>
      <c r="AD9" s="60"/>
      <c r="AE9" s="60"/>
      <c r="AF9" s="60"/>
      <c r="AG9" s="60"/>
      <c r="AH9" s="60"/>
      <c r="AI9" s="60"/>
      <c r="AJ9" s="60"/>
      <c r="AK9" s="60"/>
      <c r="AL9" s="60"/>
      <c r="AM9" s="60"/>
      <c r="AN9" s="61"/>
      <c r="AO9" s="50"/>
      <c r="AP9" s="51"/>
      <c r="AQ9" s="51"/>
      <c r="AR9" s="51"/>
      <c r="AS9" s="51"/>
      <c r="AT9" s="51"/>
      <c r="AU9" s="51"/>
      <c r="AV9" s="51"/>
      <c r="AW9" s="51"/>
      <c r="AX9" s="51"/>
      <c r="AY9" s="51"/>
      <c r="AZ9" s="52"/>
      <c r="BA9" s="94"/>
      <c r="BB9" s="95"/>
      <c r="BC9" s="95"/>
      <c r="BD9" s="95"/>
      <c r="BE9" s="95"/>
      <c r="BF9" s="95"/>
      <c r="BG9" s="95"/>
      <c r="BH9" s="95"/>
      <c r="BI9" s="95"/>
      <c r="BJ9" s="95"/>
      <c r="BK9" s="95"/>
      <c r="BL9" s="96"/>
      <c r="BM9" s="59"/>
      <c r="BN9" s="60"/>
      <c r="BO9" s="60"/>
      <c r="BP9" s="60"/>
      <c r="BQ9" s="60"/>
      <c r="BR9" s="60"/>
      <c r="BS9" s="60"/>
      <c r="BT9" s="60"/>
      <c r="BU9" s="60"/>
      <c r="BV9" s="60"/>
      <c r="BW9" s="60"/>
      <c r="BX9" s="61"/>
      <c r="BY9" s="94"/>
      <c r="BZ9" s="95"/>
      <c r="CA9" s="95"/>
      <c r="CB9" s="95"/>
      <c r="CC9" s="95"/>
      <c r="CD9" s="95"/>
      <c r="CE9" s="95"/>
      <c r="CF9" s="95"/>
      <c r="CG9" s="95"/>
      <c r="CH9" s="95"/>
      <c r="CI9" s="95"/>
      <c r="CJ9" s="96"/>
      <c r="CK9" s="50"/>
      <c r="CL9" s="51"/>
      <c r="CM9" s="51"/>
      <c r="CN9" s="51"/>
      <c r="CO9" s="51"/>
      <c r="CP9" s="51"/>
      <c r="CQ9" s="51"/>
      <c r="CR9" s="51"/>
      <c r="CS9" s="51"/>
      <c r="CT9" s="51"/>
      <c r="CU9" s="51"/>
      <c r="CV9" s="52"/>
      <c r="CW9" s="94"/>
      <c r="CX9" s="95"/>
      <c r="CY9" s="95"/>
      <c r="CZ9" s="95"/>
      <c r="DA9" s="95"/>
      <c r="DB9" s="95"/>
      <c r="DC9" s="95"/>
      <c r="DD9" s="95"/>
      <c r="DE9" s="99"/>
      <c r="DF9" s="99"/>
      <c r="DG9" s="99"/>
      <c r="DH9" s="96"/>
    </row>
    <row r="10" spans="2:115" s="8" customFormat="1" ht="17.25" thickBot="1">
      <c r="B10" s="73" t="s">
        <v>147</v>
      </c>
      <c r="C10" s="71"/>
      <c r="D10" s="71"/>
      <c r="E10" s="71"/>
      <c r="F10" s="74">
        <f>SUM(F3:F9)</f>
        <v>140000</v>
      </c>
      <c r="G10" s="72"/>
      <c r="H10" s="37">
        <f>SUM(H3:H9)</f>
        <v>631.94000000000005</v>
      </c>
      <c r="I10" s="38">
        <f t="shared" ref="I10:BT10" si="1">SUM(I3:I9)</f>
        <v>1465.27</v>
      </c>
      <c r="J10" s="38">
        <f t="shared" si="1"/>
        <v>1465.27</v>
      </c>
      <c r="K10" s="38">
        <f t="shared" si="1"/>
        <v>1840.27</v>
      </c>
      <c r="L10" s="38">
        <f t="shared" si="1"/>
        <v>1840.27</v>
      </c>
      <c r="M10" s="39">
        <f t="shared" si="1"/>
        <v>1840.27</v>
      </c>
      <c r="N10" s="37">
        <f t="shared" si="1"/>
        <v>1840.27</v>
      </c>
      <c r="O10" s="38">
        <f t="shared" si="1"/>
        <v>1840.27</v>
      </c>
      <c r="P10" s="38">
        <f t="shared" si="1"/>
        <v>1840.27</v>
      </c>
      <c r="Q10" s="45">
        <f t="shared" si="1"/>
        <v>1840.27</v>
      </c>
      <c r="R10" s="45">
        <f t="shared" si="1"/>
        <v>1840.27</v>
      </c>
      <c r="S10" s="45">
        <f t="shared" si="1"/>
        <v>1840.27</v>
      </c>
      <c r="T10" s="45">
        <f t="shared" si="1"/>
        <v>1840.27</v>
      </c>
      <c r="U10" s="45">
        <f t="shared" si="1"/>
        <v>1840.27</v>
      </c>
      <c r="V10" s="45">
        <f t="shared" si="1"/>
        <v>1840.27</v>
      </c>
      <c r="W10" s="45">
        <f t="shared" si="1"/>
        <v>1840.27</v>
      </c>
      <c r="X10" s="45">
        <f t="shared" si="1"/>
        <v>1840.27</v>
      </c>
      <c r="Y10" s="46">
        <f t="shared" si="1"/>
        <v>1840.27</v>
      </c>
      <c r="Z10" s="44">
        <f t="shared" si="1"/>
        <v>1840.27</v>
      </c>
      <c r="AA10" s="45">
        <f t="shared" si="1"/>
        <v>1840.27</v>
      </c>
      <c r="AB10" s="45">
        <f t="shared" si="1"/>
        <v>1840.27</v>
      </c>
      <c r="AC10" s="53">
        <f t="shared" si="1"/>
        <v>1840.27</v>
      </c>
      <c r="AD10" s="53">
        <f t="shared" si="1"/>
        <v>1840.27</v>
      </c>
      <c r="AE10" s="53">
        <f t="shared" si="1"/>
        <v>1840.27</v>
      </c>
      <c r="AF10" s="53">
        <f t="shared" si="1"/>
        <v>1840.27</v>
      </c>
      <c r="AG10" s="53">
        <f t="shared" si="1"/>
        <v>1840.27</v>
      </c>
      <c r="AH10" s="53">
        <f t="shared" si="1"/>
        <v>1840.27</v>
      </c>
      <c r="AI10" s="53">
        <f t="shared" si="1"/>
        <v>1840.27</v>
      </c>
      <c r="AJ10" s="53">
        <f t="shared" si="1"/>
        <v>1840.27</v>
      </c>
      <c r="AK10" s="54">
        <f t="shared" si="1"/>
        <v>1840.27</v>
      </c>
      <c r="AL10" s="107">
        <f t="shared" si="1"/>
        <v>1840.27</v>
      </c>
      <c r="AM10" s="108">
        <f t="shared" si="1"/>
        <v>1840.27</v>
      </c>
      <c r="AN10" s="108">
        <f t="shared" si="1"/>
        <v>1840.27</v>
      </c>
      <c r="AO10" s="33">
        <f t="shared" si="1"/>
        <v>1840.27</v>
      </c>
      <c r="AP10" s="33">
        <f t="shared" si="1"/>
        <v>1840.27</v>
      </c>
      <c r="AQ10" s="33">
        <f t="shared" si="1"/>
        <v>1840.27</v>
      </c>
      <c r="AR10" s="33">
        <f t="shared" si="1"/>
        <v>1729.1999999999985</v>
      </c>
      <c r="AS10" s="33">
        <f t="shared" si="1"/>
        <v>1729.1599999999999</v>
      </c>
      <c r="AT10" s="33">
        <f t="shared" si="1"/>
        <v>1729.1599999999999</v>
      </c>
      <c r="AU10" s="33">
        <f t="shared" si="1"/>
        <v>1729.1599999999999</v>
      </c>
      <c r="AV10" s="33">
        <f t="shared" si="1"/>
        <v>1729.1599999999999</v>
      </c>
      <c r="AW10" s="33">
        <f t="shared" si="1"/>
        <v>1729.1599999999999</v>
      </c>
      <c r="AX10" s="105">
        <f t="shared" si="1"/>
        <v>1729.1599999999999</v>
      </c>
      <c r="AY10" s="106">
        <f t="shared" si="1"/>
        <v>1729.1599999999999</v>
      </c>
      <c r="AZ10" s="106">
        <f t="shared" si="1"/>
        <v>1729.1599999999999</v>
      </c>
      <c r="BA10" s="68">
        <f t="shared" si="1"/>
        <v>1729.1599999999999</v>
      </c>
      <c r="BB10" s="68">
        <f t="shared" si="1"/>
        <v>1729.1599999999999</v>
      </c>
      <c r="BC10" s="68">
        <f t="shared" si="1"/>
        <v>1729.1599999999999</v>
      </c>
      <c r="BD10" s="68">
        <f t="shared" si="1"/>
        <v>1729.1599999999999</v>
      </c>
      <c r="BE10" s="68">
        <f t="shared" si="1"/>
        <v>1729.1599999999999</v>
      </c>
      <c r="BF10" s="68">
        <f t="shared" si="1"/>
        <v>1729.1599999999999</v>
      </c>
      <c r="BG10" s="68">
        <f t="shared" si="1"/>
        <v>1729.1599999999999</v>
      </c>
      <c r="BH10" s="68">
        <f t="shared" si="1"/>
        <v>1729.1599999999999</v>
      </c>
      <c r="BI10" s="69">
        <f t="shared" si="1"/>
        <v>1729.1599999999999</v>
      </c>
      <c r="BJ10" s="37">
        <f t="shared" si="1"/>
        <v>1729.1599999999999</v>
      </c>
      <c r="BK10" s="38">
        <f t="shared" si="1"/>
        <v>1729.1599999999999</v>
      </c>
      <c r="BL10" s="38">
        <f t="shared" si="1"/>
        <v>1729.1599999999999</v>
      </c>
      <c r="BM10" s="53">
        <f t="shared" si="1"/>
        <v>1729.1599999999999</v>
      </c>
      <c r="BN10" s="53">
        <f t="shared" si="1"/>
        <v>1729.1599999999999</v>
      </c>
      <c r="BO10" s="53">
        <f t="shared" si="1"/>
        <v>1729.1599999999999</v>
      </c>
      <c r="BP10" s="53">
        <f t="shared" si="1"/>
        <v>1729.1599999999999</v>
      </c>
      <c r="BQ10" s="53">
        <f t="shared" si="1"/>
        <v>896.02999999993165</v>
      </c>
      <c r="BR10" s="53">
        <f t="shared" si="1"/>
        <v>895.83</v>
      </c>
      <c r="BS10" s="53">
        <f t="shared" si="1"/>
        <v>895.83</v>
      </c>
      <c r="BT10" s="53">
        <f t="shared" si="1"/>
        <v>895.83</v>
      </c>
      <c r="BU10" s="54">
        <f t="shared" ref="BU10:DC10" si="2">SUM(BU3:BU9)</f>
        <v>895.83</v>
      </c>
      <c r="BV10" s="110">
        <f t="shared" si="2"/>
        <v>895.83</v>
      </c>
      <c r="BW10" s="111">
        <f t="shared" si="2"/>
        <v>895.83</v>
      </c>
      <c r="BX10" s="111">
        <f t="shared" si="2"/>
        <v>895.83</v>
      </c>
      <c r="BY10" s="68">
        <f t="shared" si="2"/>
        <v>895.83</v>
      </c>
      <c r="BZ10" s="68">
        <f t="shared" si="2"/>
        <v>895.83</v>
      </c>
      <c r="CA10" s="68">
        <f t="shared" si="2"/>
        <v>895.83</v>
      </c>
      <c r="CB10" s="68">
        <f t="shared" si="2"/>
        <v>895.83</v>
      </c>
      <c r="CC10" s="68">
        <f t="shared" si="2"/>
        <v>895.83</v>
      </c>
      <c r="CD10" s="68">
        <f t="shared" si="2"/>
        <v>895.83</v>
      </c>
      <c r="CE10" s="68">
        <f t="shared" si="2"/>
        <v>895.83</v>
      </c>
      <c r="CF10" s="68">
        <f t="shared" si="2"/>
        <v>895.83</v>
      </c>
      <c r="CG10" s="69">
        <f t="shared" si="2"/>
        <v>895.83</v>
      </c>
      <c r="CH10" s="102">
        <f t="shared" si="2"/>
        <v>895.83</v>
      </c>
      <c r="CI10" s="103">
        <f t="shared" si="2"/>
        <v>895.83</v>
      </c>
      <c r="CJ10" s="103">
        <f t="shared" si="2"/>
        <v>895.83</v>
      </c>
      <c r="CK10" s="33">
        <f t="shared" si="2"/>
        <v>895.83</v>
      </c>
      <c r="CL10" s="33">
        <f t="shared" si="2"/>
        <v>895.83</v>
      </c>
      <c r="CM10" s="33">
        <f t="shared" si="2"/>
        <v>895.83</v>
      </c>
      <c r="CN10" s="33">
        <f t="shared" si="2"/>
        <v>895.83</v>
      </c>
      <c r="CO10" s="33">
        <f t="shared" si="2"/>
        <v>895.83</v>
      </c>
      <c r="CP10" s="33">
        <f t="shared" si="2"/>
        <v>895.83</v>
      </c>
      <c r="CQ10" s="33">
        <f t="shared" si="2"/>
        <v>895.83</v>
      </c>
      <c r="CR10" s="33">
        <f t="shared" si="2"/>
        <v>895.83</v>
      </c>
      <c r="CS10" s="34">
        <f t="shared" si="2"/>
        <v>895.83</v>
      </c>
      <c r="CT10" s="105">
        <f t="shared" si="2"/>
        <v>895.83</v>
      </c>
      <c r="CU10" s="106">
        <f t="shared" si="2"/>
        <v>895.83</v>
      </c>
      <c r="CV10" s="106">
        <f t="shared" si="2"/>
        <v>895.83</v>
      </c>
      <c r="CW10" s="68">
        <f t="shared" si="2"/>
        <v>895.83</v>
      </c>
      <c r="CX10" s="68">
        <f t="shared" si="2"/>
        <v>895.83</v>
      </c>
      <c r="CY10" s="68">
        <f t="shared" si="2"/>
        <v>895.83</v>
      </c>
      <c r="CZ10" s="68">
        <f t="shared" si="2"/>
        <v>375.31999999989057</v>
      </c>
      <c r="DA10" s="68">
        <f t="shared" si="2"/>
        <v>375</v>
      </c>
      <c r="DB10" s="68">
        <f t="shared" si="2"/>
        <v>375</v>
      </c>
      <c r="DC10" s="69">
        <f t="shared" si="2"/>
        <v>0</v>
      </c>
      <c r="DD10" s="69">
        <f t="shared" ref="DD10" si="3">SUM(DD3:DD9)</f>
        <v>0</v>
      </c>
      <c r="DE10" s="69">
        <f t="shared" ref="DE10:DH10" si="4">SUM(DE3:DE9)</f>
        <v>0</v>
      </c>
      <c r="DF10" s="69">
        <f t="shared" si="4"/>
        <v>0</v>
      </c>
      <c r="DG10" s="69">
        <f t="shared" si="4"/>
        <v>0</v>
      </c>
      <c r="DH10" s="69">
        <f t="shared" si="4"/>
        <v>0</v>
      </c>
      <c r="DI10"/>
    </row>
  </sheetData>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B1:K65"/>
  <sheetViews>
    <sheetView showGridLines="0" topLeftCell="A13" zoomScale="90" zoomScaleNormal="90" zoomScaleSheetLayoutView="100" workbookViewId="0">
      <selection activeCell="F11" sqref="F11"/>
    </sheetView>
  </sheetViews>
  <sheetFormatPr defaultColWidth="8.7109375" defaultRowHeight="16.5"/>
  <cols>
    <col min="1" max="1" width="1.28515625" style="1" customWidth="1"/>
    <col min="2" max="2" width="47" style="1" customWidth="1"/>
    <col min="3" max="3" width="2.140625" style="1" customWidth="1"/>
    <col min="4" max="9" width="8.140625" style="1" customWidth="1"/>
    <col min="10" max="11" width="6.7109375" customWidth="1"/>
    <col min="12" max="15" width="6.7109375" style="1" customWidth="1"/>
    <col min="16" max="16" width="8.140625" style="1" bestFit="1" customWidth="1"/>
    <col min="17" max="16384" width="8.7109375" style="1"/>
  </cols>
  <sheetData>
    <row r="1" spans="2:11" ht="19.5" thickBot="1">
      <c r="B1" s="165" t="str">
        <f>'Notă calcul buget'!B2</f>
        <v>Titlu Plan Afaceri: ........................</v>
      </c>
      <c r="C1" s="165"/>
      <c r="D1" s="168"/>
      <c r="E1" s="168"/>
    </row>
    <row r="2" spans="2:11" ht="20.25" thickTop="1" thickBot="1">
      <c r="B2" s="165" t="str">
        <f>'Notă calcul buget'!B3</f>
        <v>CAEN: ............................</v>
      </c>
      <c r="C2" s="165"/>
      <c r="D2" s="168"/>
      <c r="E2" s="168"/>
    </row>
    <row r="3" spans="2:11" s="496" customFormat="1" ht="15.75" thickTop="1">
      <c r="B3" s="495"/>
      <c r="C3" s="495"/>
      <c r="J3"/>
      <c r="K3"/>
    </row>
    <row r="4" spans="2:11" s="266" customFormat="1" ht="20.25">
      <c r="B4" s="236" t="s">
        <v>263</v>
      </c>
      <c r="C4" s="236"/>
      <c r="D4" s="236"/>
      <c r="E4" s="236"/>
      <c r="F4" s="236"/>
      <c r="G4" s="236"/>
      <c r="H4" s="236"/>
      <c r="I4" s="236"/>
      <c r="J4"/>
      <c r="K4"/>
    </row>
    <row r="5" spans="2:11" s="496" customFormat="1" ht="13.5" thickBot="1">
      <c r="B5" s="493"/>
      <c r="C5" s="493"/>
      <c r="D5" s="493"/>
      <c r="E5" s="493"/>
      <c r="F5" s="493"/>
      <c r="G5" s="493"/>
      <c r="H5" s="493"/>
      <c r="I5" s="493"/>
      <c r="J5" s="498"/>
      <c r="K5" s="498"/>
    </row>
    <row r="6" spans="2:11" ht="15" customHeight="1" thickBot="1">
      <c r="B6" s="2" t="s">
        <v>264</v>
      </c>
      <c r="C6" s="3"/>
      <c r="D6" s="121" t="s">
        <v>265</v>
      </c>
      <c r="E6" s="542" t="s">
        <v>266</v>
      </c>
      <c r="F6" s="542"/>
      <c r="G6" s="542"/>
      <c r="H6" s="542"/>
      <c r="I6" s="543"/>
    </row>
    <row r="7" spans="2:11" ht="17.25" thickBot="1">
      <c r="B7" s="115" t="s">
        <v>181</v>
      </c>
      <c r="C7" s="4"/>
      <c r="D7" s="122" t="s">
        <v>267</v>
      </c>
      <c r="E7" s="123" t="s">
        <v>268</v>
      </c>
      <c r="F7" s="124" t="s">
        <v>269</v>
      </c>
      <c r="G7" s="124" t="s">
        <v>270</v>
      </c>
      <c r="H7" s="124" t="s">
        <v>271</v>
      </c>
      <c r="I7" s="125" t="s">
        <v>272</v>
      </c>
    </row>
    <row r="8" spans="2:11">
      <c r="B8" s="425" t="s">
        <v>194</v>
      </c>
      <c r="C8" s="253"/>
      <c r="D8" s="457"/>
      <c r="E8" s="254"/>
      <c r="F8" s="254"/>
      <c r="G8" s="254"/>
      <c r="H8" s="254"/>
      <c r="I8" s="255"/>
    </row>
    <row r="9" spans="2:11" ht="27">
      <c r="B9" s="426" t="s">
        <v>195</v>
      </c>
      <c r="C9" s="473"/>
      <c r="D9" s="458">
        <f>ROUND(D10+D11+D12+D15,0)</f>
        <v>1875</v>
      </c>
      <c r="E9" s="479">
        <f t="shared" ref="E9:I9" si="0">E10+E11+E12+E15</f>
        <v>0</v>
      </c>
      <c r="F9" s="261">
        <f t="shared" si="0"/>
        <v>0</v>
      </c>
      <c r="G9" s="261">
        <f t="shared" si="0"/>
        <v>0</v>
      </c>
      <c r="H9" s="261">
        <f t="shared" si="0"/>
        <v>0</v>
      </c>
      <c r="I9" s="427">
        <f t="shared" si="0"/>
        <v>0</v>
      </c>
    </row>
    <row r="10" spans="2:11">
      <c r="B10" s="428" t="s">
        <v>249</v>
      </c>
      <c r="C10" s="474"/>
      <c r="D10" s="462">
        <f>'CF.lunar'!P10</f>
        <v>0</v>
      </c>
      <c r="E10" s="480">
        <f>'CF.lunar'!P69</f>
        <v>0</v>
      </c>
      <c r="F10" s="246"/>
      <c r="G10" s="246"/>
      <c r="H10" s="246"/>
      <c r="I10" s="486"/>
    </row>
    <row r="11" spans="2:11">
      <c r="B11" s="428" t="s">
        <v>197</v>
      </c>
      <c r="C11" s="474"/>
      <c r="D11" s="462">
        <f>'CF.lunar'!P11</f>
        <v>1875</v>
      </c>
      <c r="E11" s="480">
        <f>'CF.lunar'!P70</f>
        <v>0</v>
      </c>
      <c r="F11" s="246"/>
      <c r="G11" s="246"/>
      <c r="H11" s="246"/>
      <c r="I11" s="486"/>
    </row>
    <row r="12" spans="2:11">
      <c r="B12" s="428" t="s">
        <v>198</v>
      </c>
      <c r="C12" s="474"/>
      <c r="D12" s="462">
        <f>D13+D14</f>
        <v>0</v>
      </c>
      <c r="E12" s="480">
        <f t="shared" ref="E12:I12" si="1">E13+E14</f>
        <v>0</v>
      </c>
      <c r="F12" s="247">
        <f t="shared" si="1"/>
        <v>0</v>
      </c>
      <c r="G12" s="247">
        <f t="shared" si="1"/>
        <v>0</v>
      </c>
      <c r="H12" s="247">
        <f t="shared" si="1"/>
        <v>0</v>
      </c>
      <c r="I12" s="433">
        <f t="shared" si="1"/>
        <v>0</v>
      </c>
    </row>
    <row r="13" spans="2:11">
      <c r="B13" s="428" t="s">
        <v>199</v>
      </c>
      <c r="C13" s="474"/>
      <c r="D13" s="462">
        <f>'CF.lunar'!P13</f>
        <v>0</v>
      </c>
      <c r="E13" s="480">
        <f>'CF.lunar'!P72</f>
        <v>0</v>
      </c>
      <c r="F13" s="246"/>
      <c r="G13" s="246"/>
      <c r="H13" s="246"/>
      <c r="I13" s="486"/>
    </row>
    <row r="14" spans="2:11">
      <c r="B14" s="428" t="s">
        <v>200</v>
      </c>
      <c r="C14" s="474"/>
      <c r="D14" s="462">
        <f>'CF.lunar'!P14</f>
        <v>0</v>
      </c>
      <c r="E14" s="480">
        <f>'CF.lunar'!P73</f>
        <v>0</v>
      </c>
      <c r="F14" s="246"/>
      <c r="G14" s="246"/>
      <c r="H14" s="246"/>
      <c r="I14" s="486"/>
    </row>
    <row r="15" spans="2:11">
      <c r="B15" s="428" t="s">
        <v>201</v>
      </c>
      <c r="C15" s="474"/>
      <c r="D15" s="462">
        <f>'CF.lunar'!P15</f>
        <v>0</v>
      </c>
      <c r="E15" s="480">
        <f>'CF.lunar'!P74</f>
        <v>0</v>
      </c>
      <c r="F15" s="246"/>
      <c r="G15" s="246"/>
      <c r="H15" s="246"/>
      <c r="I15" s="486"/>
    </row>
    <row r="16" spans="2:11">
      <c r="B16" s="426" t="s">
        <v>202</v>
      </c>
      <c r="C16" s="473"/>
      <c r="D16" s="458">
        <f>D17+D18+D19</f>
        <v>0</v>
      </c>
      <c r="E16" s="479">
        <f t="shared" ref="E16:I16" si="2">E17+E18+E19</f>
        <v>0</v>
      </c>
      <c r="F16" s="261">
        <f t="shared" si="2"/>
        <v>0</v>
      </c>
      <c r="G16" s="261">
        <f t="shared" si="2"/>
        <v>0</v>
      </c>
      <c r="H16" s="261">
        <f t="shared" si="2"/>
        <v>0</v>
      </c>
      <c r="I16" s="427">
        <f t="shared" si="2"/>
        <v>0</v>
      </c>
    </row>
    <row r="17" spans="2:9">
      <c r="B17" s="428" t="s">
        <v>203</v>
      </c>
      <c r="C17" s="474"/>
      <c r="D17" s="462">
        <f>'CF.lunar'!P17</f>
        <v>0</v>
      </c>
      <c r="E17" s="480">
        <f>'CF.lunar'!P76</f>
        <v>0</v>
      </c>
      <c r="F17" s="246"/>
      <c r="G17" s="246"/>
      <c r="H17" s="246"/>
      <c r="I17" s="486"/>
    </row>
    <row r="18" spans="2:9">
      <c r="B18" s="428" t="s">
        <v>204</v>
      </c>
      <c r="C18" s="474"/>
      <c r="D18" s="462">
        <f>'CF.lunar'!P18</f>
        <v>0</v>
      </c>
      <c r="E18" s="480">
        <f>'CF.lunar'!P77</f>
        <v>0</v>
      </c>
      <c r="F18" s="246"/>
      <c r="G18" s="246"/>
      <c r="H18" s="246"/>
      <c r="I18" s="486"/>
    </row>
    <row r="19" spans="2:9">
      <c r="B19" s="428" t="s">
        <v>205</v>
      </c>
      <c r="C19" s="474"/>
      <c r="D19" s="462">
        <f>'CF.lunar'!P19</f>
        <v>0</v>
      </c>
      <c r="E19" s="480">
        <f>'CF.lunar'!P78</f>
        <v>0</v>
      </c>
      <c r="F19" s="246"/>
      <c r="G19" s="246"/>
      <c r="H19" s="246"/>
      <c r="I19" s="486"/>
    </row>
    <row r="20" spans="2:9">
      <c r="B20" s="426" t="s">
        <v>206</v>
      </c>
      <c r="C20" s="473"/>
      <c r="D20" s="458">
        <f>D21+D24</f>
        <v>0</v>
      </c>
      <c r="E20" s="479">
        <f t="shared" ref="E20:I20" si="3">E21+E24</f>
        <v>0</v>
      </c>
      <c r="F20" s="261">
        <f t="shared" si="3"/>
        <v>0</v>
      </c>
      <c r="G20" s="261">
        <f t="shared" si="3"/>
        <v>0</v>
      </c>
      <c r="H20" s="261">
        <f t="shared" si="3"/>
        <v>0</v>
      </c>
      <c r="I20" s="427">
        <f t="shared" si="3"/>
        <v>0</v>
      </c>
    </row>
    <row r="21" spans="2:9" ht="27">
      <c r="B21" s="428" t="s">
        <v>207</v>
      </c>
      <c r="C21" s="474"/>
      <c r="D21" s="485">
        <f>D22+D23</f>
        <v>0</v>
      </c>
      <c r="E21" s="481">
        <f t="shared" ref="E21:I21" si="4">E22+E23</f>
        <v>0</v>
      </c>
      <c r="F21" s="248">
        <f t="shared" si="4"/>
        <v>0</v>
      </c>
      <c r="G21" s="248">
        <f t="shared" si="4"/>
        <v>0</v>
      </c>
      <c r="H21" s="248">
        <f t="shared" si="4"/>
        <v>0</v>
      </c>
      <c r="I21" s="487">
        <f t="shared" si="4"/>
        <v>0</v>
      </c>
    </row>
    <row r="22" spans="2:9">
      <c r="B22" s="428" t="s">
        <v>208</v>
      </c>
      <c r="C22" s="474"/>
      <c r="D22" s="462">
        <f>'CF.lunar'!P22</f>
        <v>0</v>
      </c>
      <c r="E22" s="480">
        <f>'CF.lunar'!P81</f>
        <v>0</v>
      </c>
      <c r="F22" s="247">
        <f>'Grafic Credit'!H44</f>
        <v>0</v>
      </c>
      <c r="G22" s="247">
        <f>'Grafic Credit'!H56</f>
        <v>0</v>
      </c>
      <c r="H22" s="247">
        <f>'Grafic Credit'!H68</f>
        <v>0</v>
      </c>
      <c r="I22" s="486"/>
    </row>
    <row r="23" spans="2:9">
      <c r="B23" s="428" t="s">
        <v>209</v>
      </c>
      <c r="C23" s="474"/>
      <c r="D23" s="462">
        <f>'CF.lunar'!P23</f>
        <v>0</v>
      </c>
      <c r="E23" s="480">
        <f>'CF.lunar'!P82</f>
        <v>0</v>
      </c>
      <c r="F23" s="246"/>
      <c r="G23" s="246"/>
      <c r="H23" s="246"/>
      <c r="I23" s="486"/>
    </row>
    <row r="24" spans="2:9" ht="27">
      <c r="B24" s="428" t="s">
        <v>210</v>
      </c>
      <c r="C24" s="474"/>
      <c r="D24" s="485">
        <f>D25+D26</f>
        <v>0</v>
      </c>
      <c r="E24" s="481">
        <f t="shared" ref="E24:I24" si="5">E25+E26</f>
        <v>0</v>
      </c>
      <c r="F24" s="248">
        <f t="shared" si="5"/>
        <v>0</v>
      </c>
      <c r="G24" s="248">
        <f t="shared" si="5"/>
        <v>0</v>
      </c>
      <c r="H24" s="248">
        <f t="shared" si="5"/>
        <v>0</v>
      </c>
      <c r="I24" s="487">
        <f t="shared" si="5"/>
        <v>0</v>
      </c>
    </row>
    <row r="25" spans="2:9">
      <c r="B25" s="428" t="s">
        <v>211</v>
      </c>
      <c r="C25" s="474"/>
      <c r="D25" s="462">
        <f>'CF.lunar'!P25</f>
        <v>0</v>
      </c>
      <c r="E25" s="480">
        <f>'CF.lunar'!P84</f>
        <v>0</v>
      </c>
      <c r="F25" s="247">
        <f>'Grafic Credit'!G44</f>
        <v>0</v>
      </c>
      <c r="G25" s="247">
        <f>'Grafic Credit'!G56</f>
        <v>0</v>
      </c>
      <c r="H25" s="247">
        <f>'Grafic Credit'!G68</f>
        <v>0</v>
      </c>
      <c r="I25" s="486"/>
    </row>
    <row r="26" spans="2:9">
      <c r="B26" s="428" t="s">
        <v>212</v>
      </c>
      <c r="C26" s="474"/>
      <c r="D26" s="462">
        <f>'CF.lunar'!P26</f>
        <v>0</v>
      </c>
      <c r="E26" s="480">
        <f>'CF.lunar'!P85</f>
        <v>0</v>
      </c>
      <c r="F26" s="246"/>
      <c r="G26" s="246"/>
      <c r="H26" s="246"/>
      <c r="I26" s="486"/>
    </row>
    <row r="27" spans="2:9">
      <c r="B27" s="425" t="s">
        <v>213</v>
      </c>
      <c r="C27" s="268"/>
      <c r="D27" s="460">
        <f>ROUND(D9-D16-D20,0)</f>
        <v>1875</v>
      </c>
      <c r="E27" s="482">
        <f t="shared" ref="E27:I27" si="6">ROUND(E9-E16-E20,0)</f>
        <v>0</v>
      </c>
      <c r="F27" s="250">
        <f t="shared" si="6"/>
        <v>0</v>
      </c>
      <c r="G27" s="250">
        <f t="shared" si="6"/>
        <v>0</v>
      </c>
      <c r="H27" s="250">
        <f t="shared" si="6"/>
        <v>0</v>
      </c>
      <c r="I27" s="430">
        <f t="shared" si="6"/>
        <v>0</v>
      </c>
    </row>
    <row r="28" spans="2:9">
      <c r="B28" s="425" t="s">
        <v>214</v>
      </c>
      <c r="C28" s="253"/>
      <c r="D28" s="461"/>
      <c r="E28" s="267"/>
      <c r="F28" s="267"/>
      <c r="G28" s="267"/>
      <c r="H28" s="267"/>
      <c r="I28" s="431"/>
    </row>
    <row r="29" spans="2:9">
      <c r="B29" s="426" t="s">
        <v>215</v>
      </c>
      <c r="C29" s="473"/>
      <c r="D29" s="458">
        <f>D30</f>
        <v>0</v>
      </c>
      <c r="E29" s="479">
        <f t="shared" ref="E29:I29" si="7">E30</f>
        <v>0</v>
      </c>
      <c r="F29" s="261">
        <f t="shared" si="7"/>
        <v>0</v>
      </c>
      <c r="G29" s="261">
        <f t="shared" si="7"/>
        <v>0</v>
      </c>
      <c r="H29" s="261">
        <f t="shared" si="7"/>
        <v>0</v>
      </c>
      <c r="I29" s="427">
        <f t="shared" si="7"/>
        <v>0</v>
      </c>
    </row>
    <row r="30" spans="2:9">
      <c r="B30" s="428" t="s">
        <v>216</v>
      </c>
      <c r="C30" s="474"/>
      <c r="D30" s="462">
        <f>'CF.lunar'!P30</f>
        <v>0</v>
      </c>
      <c r="E30" s="480">
        <f>'CF.lunar'!P89</f>
        <v>0</v>
      </c>
      <c r="F30" s="246"/>
      <c r="G30" s="246"/>
      <c r="H30" s="246"/>
      <c r="I30" s="486"/>
    </row>
    <row r="31" spans="2:9">
      <c r="B31" s="426" t="s">
        <v>217</v>
      </c>
      <c r="C31" s="473"/>
      <c r="D31" s="462">
        <f>'CF.lunar'!P31</f>
        <v>0</v>
      </c>
      <c r="E31" s="480">
        <f>'CF.lunar'!P90</f>
        <v>0</v>
      </c>
      <c r="F31" s="246"/>
      <c r="G31" s="246"/>
      <c r="H31" s="246"/>
      <c r="I31" s="486"/>
    </row>
    <row r="32" spans="2:9">
      <c r="B32" s="426" t="s">
        <v>218</v>
      </c>
      <c r="C32" s="473"/>
      <c r="D32" s="462">
        <f>'CF.lunar'!P32</f>
        <v>0</v>
      </c>
      <c r="E32" s="480">
        <f>'CF.lunar'!P91</f>
        <v>0</v>
      </c>
      <c r="F32" s="246"/>
      <c r="G32" s="246"/>
      <c r="H32" s="246"/>
      <c r="I32" s="486"/>
    </row>
    <row r="33" spans="2:9">
      <c r="B33" s="432" t="s">
        <v>219</v>
      </c>
      <c r="C33" s="475"/>
      <c r="D33" s="459">
        <f>D29+D31+D32</f>
        <v>0</v>
      </c>
      <c r="E33" s="483">
        <f t="shared" ref="E33:I33" si="8">E29+E31+E32</f>
        <v>0</v>
      </c>
      <c r="F33" s="245">
        <f t="shared" si="8"/>
        <v>0</v>
      </c>
      <c r="G33" s="245">
        <f t="shared" si="8"/>
        <v>0</v>
      </c>
      <c r="H33" s="245">
        <f t="shared" si="8"/>
        <v>0</v>
      </c>
      <c r="I33" s="429">
        <f t="shared" si="8"/>
        <v>0</v>
      </c>
    </row>
    <row r="34" spans="2:9">
      <c r="B34" s="426" t="s">
        <v>220</v>
      </c>
      <c r="C34" s="473"/>
      <c r="D34" s="458">
        <f>SUM(D35:D44)</f>
        <v>3997</v>
      </c>
      <c r="E34" s="479">
        <f t="shared" ref="E34:I34" si="9">SUM(E35:E44)</f>
        <v>0</v>
      </c>
      <c r="F34" s="261">
        <f t="shared" si="9"/>
        <v>0</v>
      </c>
      <c r="G34" s="261">
        <f t="shared" si="9"/>
        <v>0</v>
      </c>
      <c r="H34" s="261">
        <f t="shared" si="9"/>
        <v>0</v>
      </c>
      <c r="I34" s="427">
        <f t="shared" si="9"/>
        <v>0</v>
      </c>
    </row>
    <row r="35" spans="2:9">
      <c r="B35" s="428" t="s">
        <v>221</v>
      </c>
      <c r="C35" s="474"/>
      <c r="D35" s="462">
        <f>'CF.lunar'!P35</f>
        <v>0</v>
      </c>
      <c r="E35" s="480">
        <f>'CF.lunar'!P94</f>
        <v>0</v>
      </c>
      <c r="F35" s="246"/>
      <c r="G35" s="246"/>
      <c r="H35" s="246"/>
      <c r="I35" s="486"/>
    </row>
    <row r="36" spans="2:9">
      <c r="B36" s="428" t="s">
        <v>222</v>
      </c>
      <c r="C36" s="474"/>
      <c r="D36" s="462">
        <f>'CF.lunar'!P36</f>
        <v>0</v>
      </c>
      <c r="E36" s="480">
        <f>'CF.lunar'!P95</f>
        <v>0</v>
      </c>
      <c r="F36" s="246"/>
      <c r="G36" s="246"/>
      <c r="H36" s="246"/>
      <c r="I36" s="486"/>
    </row>
    <row r="37" spans="2:9">
      <c r="B37" s="428" t="s">
        <v>223</v>
      </c>
      <c r="C37" s="474"/>
      <c r="D37" s="462">
        <f>'CF.lunar'!P37</f>
        <v>3997</v>
      </c>
      <c r="E37" s="480">
        <f>'CF.lunar'!P96</f>
        <v>0</v>
      </c>
      <c r="F37" s="246"/>
      <c r="G37" s="246"/>
      <c r="H37" s="246"/>
      <c r="I37" s="486"/>
    </row>
    <row r="38" spans="2:9">
      <c r="B38" s="428" t="s">
        <v>224</v>
      </c>
      <c r="C38" s="474"/>
      <c r="D38" s="462">
        <f>'CF.lunar'!P38</f>
        <v>0</v>
      </c>
      <c r="E38" s="480">
        <f>'CF.lunar'!P97</f>
        <v>0</v>
      </c>
      <c r="F38" s="246"/>
      <c r="G38" s="246"/>
      <c r="H38" s="246"/>
      <c r="I38" s="486"/>
    </row>
    <row r="39" spans="2:9">
      <c r="B39" s="428" t="s">
        <v>225</v>
      </c>
      <c r="C39" s="474"/>
      <c r="D39" s="462">
        <f>'CF.lunar'!P39</f>
        <v>0</v>
      </c>
      <c r="E39" s="480">
        <f>'CF.lunar'!P98</f>
        <v>0</v>
      </c>
      <c r="F39" s="246"/>
      <c r="G39" s="246"/>
      <c r="H39" s="246"/>
      <c r="I39" s="486"/>
    </row>
    <row r="40" spans="2:9">
      <c r="B40" s="428" t="s">
        <v>226</v>
      </c>
      <c r="C40" s="474"/>
      <c r="D40" s="462">
        <f>'CF.lunar'!P40</f>
        <v>0</v>
      </c>
      <c r="E40" s="480">
        <f>'CF.lunar'!P99</f>
        <v>0</v>
      </c>
      <c r="F40" s="246"/>
      <c r="G40" s="246"/>
      <c r="H40" s="246"/>
      <c r="I40" s="486"/>
    </row>
    <row r="41" spans="2:9">
      <c r="B41" s="428" t="s">
        <v>227</v>
      </c>
      <c r="C41" s="474"/>
      <c r="D41" s="462">
        <f>'CF.lunar'!P41</f>
        <v>0</v>
      </c>
      <c r="E41" s="480">
        <f>'CF.lunar'!P100</f>
        <v>0</v>
      </c>
      <c r="F41" s="246"/>
      <c r="G41" s="246"/>
      <c r="H41" s="246"/>
      <c r="I41" s="486"/>
    </row>
    <row r="42" spans="2:9">
      <c r="B42" s="428" t="s">
        <v>228</v>
      </c>
      <c r="C42" s="474"/>
      <c r="D42" s="462">
        <f>'CF.lunar'!P42</f>
        <v>0</v>
      </c>
      <c r="E42" s="480">
        <f>'CF.lunar'!P101</f>
        <v>0</v>
      </c>
      <c r="F42" s="246"/>
      <c r="G42" s="246"/>
      <c r="H42" s="246"/>
      <c r="I42" s="486"/>
    </row>
    <row r="43" spans="2:9">
      <c r="B43" s="428" t="s">
        <v>229</v>
      </c>
      <c r="C43" s="474"/>
      <c r="D43" s="462">
        <f>'CF.lunar'!P43</f>
        <v>0</v>
      </c>
      <c r="E43" s="480">
        <f>'CF.lunar'!P102</f>
        <v>0</v>
      </c>
      <c r="F43" s="246"/>
      <c r="G43" s="246"/>
      <c r="H43" s="246"/>
      <c r="I43" s="486"/>
    </row>
    <row r="44" spans="2:9">
      <c r="B44" s="428" t="s">
        <v>230</v>
      </c>
      <c r="C44" s="474"/>
      <c r="D44" s="462">
        <f>'CF.lunar'!P44</f>
        <v>0</v>
      </c>
      <c r="E44" s="480">
        <f>'CF.lunar'!P103</f>
        <v>0</v>
      </c>
      <c r="F44" s="246"/>
      <c r="G44" s="246"/>
      <c r="H44" s="246"/>
      <c r="I44" s="486"/>
    </row>
    <row r="45" spans="2:9">
      <c r="B45" s="426" t="s">
        <v>231</v>
      </c>
      <c r="C45" s="473"/>
      <c r="D45" s="462">
        <f>'CF.lunar'!P45</f>
        <v>0</v>
      </c>
      <c r="E45" s="480">
        <f>'CF.lunar'!P104</f>
        <v>0</v>
      </c>
      <c r="F45" s="246"/>
      <c r="G45" s="246"/>
      <c r="H45" s="246"/>
      <c r="I45" s="486"/>
    </row>
    <row r="46" spans="2:9">
      <c r="B46" s="426" t="s">
        <v>232</v>
      </c>
      <c r="C46" s="473"/>
      <c r="D46" s="458">
        <f>D47+D48</f>
        <v>0</v>
      </c>
      <c r="E46" s="479">
        <f t="shared" ref="E46:I46" si="10">E47+E48</f>
        <v>0</v>
      </c>
      <c r="F46" s="261">
        <f t="shared" si="10"/>
        <v>0</v>
      </c>
      <c r="G46" s="261">
        <f t="shared" si="10"/>
        <v>0</v>
      </c>
      <c r="H46" s="261">
        <f t="shared" si="10"/>
        <v>0</v>
      </c>
      <c r="I46" s="427">
        <f t="shared" si="10"/>
        <v>0</v>
      </c>
    </row>
    <row r="47" spans="2:9">
      <c r="B47" s="428" t="s">
        <v>233</v>
      </c>
      <c r="C47" s="474"/>
      <c r="D47" s="462">
        <f>'CF.lunar'!P47</f>
        <v>0</v>
      </c>
      <c r="E47" s="480">
        <f>'CF.lunar'!P106</f>
        <v>0</v>
      </c>
      <c r="F47" s="246"/>
      <c r="G47" s="246"/>
      <c r="H47" s="246"/>
      <c r="I47" s="486"/>
    </row>
    <row r="48" spans="2:9">
      <c r="B48" s="428" t="s">
        <v>234</v>
      </c>
      <c r="C48" s="474"/>
      <c r="D48" s="462">
        <f>'CF.lunar'!P48</f>
        <v>0</v>
      </c>
      <c r="E48" s="480">
        <f>'CF.lunar'!P107</f>
        <v>0</v>
      </c>
      <c r="F48" s="246"/>
      <c r="G48" s="246"/>
      <c r="H48" s="246"/>
      <c r="I48" s="486"/>
    </row>
    <row r="49" spans="2:9">
      <c r="B49" s="426" t="s">
        <v>235</v>
      </c>
      <c r="C49" s="473"/>
      <c r="D49" s="458">
        <f>D50+D51</f>
        <v>0</v>
      </c>
      <c r="E49" s="479">
        <f t="shared" ref="E49:I49" si="11">E50+E51</f>
        <v>0</v>
      </c>
      <c r="F49" s="261">
        <f t="shared" si="11"/>
        <v>0</v>
      </c>
      <c r="G49" s="261">
        <f t="shared" si="11"/>
        <v>0</v>
      </c>
      <c r="H49" s="261">
        <f t="shared" si="11"/>
        <v>0</v>
      </c>
      <c r="I49" s="427">
        <f t="shared" si="11"/>
        <v>0</v>
      </c>
    </row>
    <row r="50" spans="2:9">
      <c r="B50" s="428" t="s">
        <v>236</v>
      </c>
      <c r="C50" s="474"/>
      <c r="D50" s="462">
        <f>'CF.lunar'!P50</f>
        <v>0</v>
      </c>
      <c r="E50" s="480">
        <f>'CF.lunar'!P109</f>
        <v>0</v>
      </c>
      <c r="F50" s="246"/>
      <c r="G50" s="246"/>
      <c r="H50" s="246"/>
      <c r="I50" s="486"/>
    </row>
    <row r="51" spans="2:9">
      <c r="B51" s="428" t="s">
        <v>237</v>
      </c>
      <c r="C51" s="474"/>
      <c r="D51" s="462">
        <f>'CF.lunar'!P51</f>
        <v>0</v>
      </c>
      <c r="E51" s="480">
        <f>'CF.lunar'!P110</f>
        <v>0</v>
      </c>
      <c r="F51" s="246"/>
      <c r="G51" s="246"/>
      <c r="H51" s="246"/>
      <c r="I51" s="486"/>
    </row>
    <row r="52" spans="2:9">
      <c r="B52" s="426" t="s">
        <v>238</v>
      </c>
      <c r="C52" s="473"/>
      <c r="D52" s="458">
        <f>D34+D45+D46+D49</f>
        <v>3997</v>
      </c>
      <c r="E52" s="479">
        <f t="shared" ref="E52:I52" si="12">E34+E45+E46+E49</f>
        <v>0</v>
      </c>
      <c r="F52" s="261">
        <f t="shared" si="12"/>
        <v>0</v>
      </c>
      <c r="G52" s="261">
        <f t="shared" si="12"/>
        <v>0</v>
      </c>
      <c r="H52" s="261">
        <f t="shared" si="12"/>
        <v>0</v>
      </c>
      <c r="I52" s="427">
        <f t="shared" si="12"/>
        <v>0</v>
      </c>
    </row>
    <row r="53" spans="2:9">
      <c r="B53" s="434" t="s">
        <v>239</v>
      </c>
      <c r="C53" s="476"/>
      <c r="D53" s="460">
        <f>ROUND(D34-D52,0)</f>
        <v>0</v>
      </c>
      <c r="E53" s="482">
        <f t="shared" ref="E53:I53" si="13">ROUND(E34-E52,0)</f>
        <v>0</v>
      </c>
      <c r="F53" s="250">
        <f t="shared" si="13"/>
        <v>0</v>
      </c>
      <c r="G53" s="250">
        <f t="shared" si="13"/>
        <v>0</v>
      </c>
      <c r="H53" s="250">
        <f t="shared" si="13"/>
        <v>0</v>
      </c>
      <c r="I53" s="430">
        <f t="shared" si="13"/>
        <v>0</v>
      </c>
    </row>
    <row r="54" spans="2:9" ht="27">
      <c r="B54" s="435" t="s">
        <v>240</v>
      </c>
      <c r="C54" s="477"/>
      <c r="D54" s="463">
        <f>ROUND(D27+D53,0)</f>
        <v>1875</v>
      </c>
      <c r="E54" s="484">
        <f t="shared" ref="E54:I54" si="14">ROUND(E27+E53,0)</f>
        <v>0</v>
      </c>
      <c r="F54" s="270">
        <f t="shared" si="14"/>
        <v>0</v>
      </c>
      <c r="G54" s="270">
        <f t="shared" si="14"/>
        <v>0</v>
      </c>
      <c r="H54" s="270">
        <f t="shared" si="14"/>
        <v>0</v>
      </c>
      <c r="I54" s="436">
        <f t="shared" si="14"/>
        <v>0</v>
      </c>
    </row>
    <row r="55" spans="2:9">
      <c r="B55" s="426" t="s">
        <v>241</v>
      </c>
      <c r="C55" s="473"/>
      <c r="D55" s="458">
        <f t="shared" ref="D55:I55" si="15">ROUND(SUM(D56:D57),0)</f>
        <v>0</v>
      </c>
      <c r="E55" s="479">
        <f t="shared" si="15"/>
        <v>0</v>
      </c>
      <c r="F55" s="261">
        <f t="shared" si="15"/>
        <v>0</v>
      </c>
      <c r="G55" s="261">
        <f t="shared" si="15"/>
        <v>0</v>
      </c>
      <c r="H55" s="261">
        <f t="shared" si="15"/>
        <v>0</v>
      </c>
      <c r="I55" s="427">
        <f t="shared" si="15"/>
        <v>0</v>
      </c>
    </row>
    <row r="56" spans="2:9">
      <c r="B56" s="428" t="s">
        <v>242</v>
      </c>
      <c r="C56" s="474"/>
      <c r="D56" s="462">
        <f>'CF.lunar'!P56</f>
        <v>0</v>
      </c>
      <c r="E56" s="480">
        <f>'CF.lunar'!P115</f>
        <v>0</v>
      </c>
      <c r="F56" s="246"/>
      <c r="G56" s="246"/>
      <c r="H56" s="246"/>
      <c r="I56" s="486"/>
    </row>
    <row r="57" spans="2:9">
      <c r="B57" s="428" t="s">
        <v>250</v>
      </c>
      <c r="C57" s="474"/>
      <c r="D57" s="462">
        <f>'CF.lunar'!P57</f>
        <v>0</v>
      </c>
      <c r="E57" s="480">
        <f>'CF.lunar'!P116</f>
        <v>0</v>
      </c>
      <c r="F57" s="246"/>
      <c r="G57" s="246"/>
      <c r="H57" s="246"/>
      <c r="I57" s="486"/>
    </row>
    <row r="58" spans="2:9">
      <c r="B58" s="425" t="s">
        <v>244</v>
      </c>
      <c r="C58" s="253"/>
      <c r="D58" s="461"/>
      <c r="E58" s="267"/>
      <c r="F58" s="267"/>
      <c r="G58" s="267"/>
      <c r="H58" s="267"/>
      <c r="I58" s="431"/>
    </row>
    <row r="59" spans="2:9">
      <c r="B59" s="434" t="s">
        <v>245</v>
      </c>
      <c r="C59" s="476"/>
      <c r="D59" s="460">
        <f t="shared" ref="D59:I59" si="16">ROUND(D54-D55,0)</f>
        <v>1875</v>
      </c>
      <c r="E59" s="482">
        <f t="shared" si="16"/>
        <v>0</v>
      </c>
      <c r="F59" s="250">
        <f t="shared" si="16"/>
        <v>0</v>
      </c>
      <c r="G59" s="250">
        <f t="shared" si="16"/>
        <v>0</v>
      </c>
      <c r="H59" s="250">
        <f t="shared" si="16"/>
        <v>0</v>
      </c>
      <c r="I59" s="430">
        <f t="shared" si="16"/>
        <v>0</v>
      </c>
    </row>
    <row r="60" spans="2:9">
      <c r="B60" s="426" t="s">
        <v>246</v>
      </c>
      <c r="C60" s="478"/>
      <c r="D60" s="458">
        <f>C61</f>
        <v>0</v>
      </c>
      <c r="E60" s="479">
        <f>D61</f>
        <v>1875</v>
      </c>
      <c r="F60" s="261">
        <f t="shared" ref="F60:I60" si="17">E61</f>
        <v>1875</v>
      </c>
      <c r="G60" s="261">
        <f t="shared" si="17"/>
        <v>1875</v>
      </c>
      <c r="H60" s="261">
        <f t="shared" si="17"/>
        <v>1875</v>
      </c>
      <c r="I60" s="427">
        <f t="shared" si="17"/>
        <v>1875</v>
      </c>
    </row>
    <row r="61" spans="2:9" ht="17.25" thickBot="1">
      <c r="B61" s="488" t="s">
        <v>247</v>
      </c>
      <c r="C61" s="489">
        <v>0</v>
      </c>
      <c r="D61" s="464">
        <f>ROUND(D59+D60,0)</f>
        <v>1875</v>
      </c>
      <c r="E61" s="490">
        <f t="shared" ref="E61:I61" si="18">ROUND(E59+E60,0)</f>
        <v>1875</v>
      </c>
      <c r="F61" s="491">
        <f t="shared" si="18"/>
        <v>1875</v>
      </c>
      <c r="G61" s="491">
        <f t="shared" si="18"/>
        <v>1875</v>
      </c>
      <c r="H61" s="491">
        <f t="shared" si="18"/>
        <v>1875</v>
      </c>
      <c r="I61" s="492">
        <f t="shared" si="18"/>
        <v>1875</v>
      </c>
    </row>
    <row r="62" spans="2:9" ht="17.25" thickBot="1"/>
    <row r="63" spans="2:9" ht="17.25" thickBot="1">
      <c r="B63" s="466" t="s">
        <v>273</v>
      </c>
      <c r="C63" s="537">
        <f>NPV(C64,D59:I59)</f>
        <v>1720.1834862385319</v>
      </c>
      <c r="D63" s="538"/>
    </row>
    <row r="64" spans="2:9" ht="17.25" thickBot="1">
      <c r="B64" s="497" t="s">
        <v>274</v>
      </c>
      <c r="C64" s="544">
        <v>0.09</v>
      </c>
      <c r="D64" s="545"/>
    </row>
    <row r="65" spans="2:4" ht="17.25" thickBot="1">
      <c r="B65" s="497" t="s">
        <v>275</v>
      </c>
      <c r="C65" s="544">
        <f>C64/12</f>
        <v>7.4999999999999997E-3</v>
      </c>
      <c r="D65" s="545"/>
    </row>
  </sheetData>
  <mergeCells count="4">
    <mergeCell ref="E6:I6"/>
    <mergeCell ref="C63:D63"/>
    <mergeCell ref="C64:D64"/>
    <mergeCell ref="C65:D65"/>
  </mergeCells>
  <conditionalFormatting sqref="C61:I61">
    <cfRule type="cellIs" dxfId="0" priority="1" operator="lessThan">
      <formula>0</formula>
    </cfRule>
  </conditionalFormatting>
  <pageMargins left="0.25" right="0.25"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T137"/>
  <sheetViews>
    <sheetView showGridLines="0" zoomScale="90" zoomScaleNormal="90" workbookViewId="0">
      <selection activeCell="A136" sqref="A136:A137"/>
    </sheetView>
  </sheetViews>
  <sheetFormatPr defaultRowHeight="12.75"/>
  <cols>
    <col min="1" max="1" width="6.7109375" style="132" customWidth="1"/>
    <col min="2" max="2" width="11.28515625" style="132" bestFit="1" customWidth="1"/>
    <col min="3" max="3" width="14.28515625" style="131" customWidth="1"/>
    <col min="4" max="4" width="12.28515625" style="131" bestFit="1" customWidth="1"/>
    <col min="5" max="6" width="9.85546875" style="131" bestFit="1" customWidth="1"/>
    <col min="7" max="8" width="9.85546875" style="132" bestFit="1" customWidth="1"/>
    <col min="9" max="13" width="9" style="132" bestFit="1" customWidth="1"/>
    <col min="14" max="209" width="8.7109375" style="132"/>
    <col min="210" max="210" width="11.7109375" style="132" bestFit="1" customWidth="1"/>
    <col min="211" max="213" width="14" style="132" bestFit="1" customWidth="1"/>
    <col min="214" max="214" width="12.7109375" style="132" bestFit="1" customWidth="1"/>
    <col min="215" max="215" width="12.7109375" style="132" customWidth="1"/>
    <col min="216" max="216" width="14" style="132" bestFit="1" customWidth="1"/>
    <col min="217" max="217" width="15" style="132" bestFit="1" customWidth="1"/>
    <col min="218" max="218" width="15.42578125" style="132" bestFit="1" customWidth="1"/>
    <col min="219" max="219" width="13.7109375" style="132" bestFit="1" customWidth="1"/>
    <col min="220" max="220" width="15.42578125" style="132" bestFit="1" customWidth="1"/>
    <col min="221" max="221" width="12.7109375" style="132" bestFit="1" customWidth="1"/>
    <col min="222" max="465" width="8.7109375" style="132"/>
    <col min="466" max="466" width="11.7109375" style="132" bestFit="1" customWidth="1"/>
    <col min="467" max="469" width="14" style="132" bestFit="1" customWidth="1"/>
    <col min="470" max="470" width="12.7109375" style="132" bestFit="1" customWidth="1"/>
    <col min="471" max="471" width="12.7109375" style="132" customWidth="1"/>
    <col min="472" max="472" width="14" style="132" bestFit="1" customWidth="1"/>
    <col min="473" max="473" width="15" style="132" bestFit="1" customWidth="1"/>
    <col min="474" max="474" width="15.42578125" style="132" bestFit="1" customWidth="1"/>
    <col min="475" max="475" width="13.7109375" style="132" bestFit="1" customWidth="1"/>
    <col min="476" max="476" width="15.42578125" style="132" bestFit="1" customWidth="1"/>
    <col min="477" max="477" width="12.7109375" style="132" bestFit="1" customWidth="1"/>
    <col min="478" max="721" width="8.7109375" style="132"/>
    <col min="722" max="722" width="11.7109375" style="132" bestFit="1" customWidth="1"/>
    <col min="723" max="725" width="14" style="132" bestFit="1" customWidth="1"/>
    <col min="726" max="726" width="12.7109375" style="132" bestFit="1" customWidth="1"/>
    <col min="727" max="727" width="12.7109375" style="132" customWidth="1"/>
    <col min="728" max="728" width="14" style="132" bestFit="1" customWidth="1"/>
    <col min="729" max="729" width="15" style="132" bestFit="1" customWidth="1"/>
    <col min="730" max="730" width="15.42578125" style="132" bestFit="1" customWidth="1"/>
    <col min="731" max="731" width="13.7109375" style="132" bestFit="1" customWidth="1"/>
    <col min="732" max="732" width="15.42578125" style="132" bestFit="1" customWidth="1"/>
    <col min="733" max="733" width="12.7109375" style="132" bestFit="1" customWidth="1"/>
    <col min="734" max="977" width="8.7109375" style="132"/>
    <col min="978" max="978" width="11.7109375" style="132" bestFit="1" customWidth="1"/>
    <col min="979" max="981" width="14" style="132" bestFit="1" customWidth="1"/>
    <col min="982" max="982" width="12.7109375" style="132" bestFit="1" customWidth="1"/>
    <col min="983" max="983" width="12.7109375" style="132" customWidth="1"/>
    <col min="984" max="984" width="14" style="132" bestFit="1" customWidth="1"/>
    <col min="985" max="985" width="15" style="132" bestFit="1" customWidth="1"/>
    <col min="986" max="986" width="15.42578125" style="132" bestFit="1" customWidth="1"/>
    <col min="987" max="987" width="13.7109375" style="132" bestFit="1" customWidth="1"/>
    <col min="988" max="988" width="15.42578125" style="132" bestFit="1" customWidth="1"/>
    <col min="989" max="989" width="12.7109375" style="132" bestFit="1" customWidth="1"/>
    <col min="990" max="1233" width="8.7109375" style="132"/>
    <col min="1234" max="1234" width="11.7109375" style="132" bestFit="1" customWidth="1"/>
    <col min="1235" max="1237" width="14" style="132" bestFit="1" customWidth="1"/>
    <col min="1238" max="1238" width="12.7109375" style="132" bestFit="1" customWidth="1"/>
    <col min="1239" max="1239" width="12.7109375" style="132" customWidth="1"/>
    <col min="1240" max="1240" width="14" style="132" bestFit="1" customWidth="1"/>
    <col min="1241" max="1241" width="15" style="132" bestFit="1" customWidth="1"/>
    <col min="1242" max="1242" width="15.42578125" style="132" bestFit="1" customWidth="1"/>
    <col min="1243" max="1243" width="13.7109375" style="132" bestFit="1" customWidth="1"/>
    <col min="1244" max="1244" width="15.42578125" style="132" bestFit="1" customWidth="1"/>
    <col min="1245" max="1245" width="12.7109375" style="132" bestFit="1" customWidth="1"/>
    <col min="1246" max="1489" width="8.7109375" style="132"/>
    <col min="1490" max="1490" width="11.7109375" style="132" bestFit="1" customWidth="1"/>
    <col min="1491" max="1493" width="14" style="132" bestFit="1" customWidth="1"/>
    <col min="1494" max="1494" width="12.7109375" style="132" bestFit="1" customWidth="1"/>
    <col min="1495" max="1495" width="12.7109375" style="132" customWidth="1"/>
    <col min="1496" max="1496" width="14" style="132" bestFit="1" customWidth="1"/>
    <col min="1497" max="1497" width="15" style="132" bestFit="1" customWidth="1"/>
    <col min="1498" max="1498" width="15.42578125" style="132" bestFit="1" customWidth="1"/>
    <col min="1499" max="1499" width="13.7109375" style="132" bestFit="1" customWidth="1"/>
    <col min="1500" max="1500" width="15.42578125" style="132" bestFit="1" customWidth="1"/>
    <col min="1501" max="1501" width="12.7109375" style="132" bestFit="1" customWidth="1"/>
    <col min="1502" max="1745" width="8.7109375" style="132"/>
    <col min="1746" max="1746" width="11.7109375" style="132" bestFit="1" customWidth="1"/>
    <col min="1747" max="1749" width="14" style="132" bestFit="1" customWidth="1"/>
    <col min="1750" max="1750" width="12.7109375" style="132" bestFit="1" customWidth="1"/>
    <col min="1751" max="1751" width="12.7109375" style="132" customWidth="1"/>
    <col min="1752" max="1752" width="14" style="132" bestFit="1" customWidth="1"/>
    <col min="1753" max="1753" width="15" style="132" bestFit="1" customWidth="1"/>
    <col min="1754" max="1754" width="15.42578125" style="132" bestFit="1" customWidth="1"/>
    <col min="1755" max="1755" width="13.7109375" style="132" bestFit="1" customWidth="1"/>
    <col min="1756" max="1756" width="15.42578125" style="132" bestFit="1" customWidth="1"/>
    <col min="1757" max="1757" width="12.7109375" style="132" bestFit="1" customWidth="1"/>
    <col min="1758" max="2001" width="8.7109375" style="132"/>
    <col min="2002" max="2002" width="11.7109375" style="132" bestFit="1" customWidth="1"/>
    <col min="2003" max="2005" width="14" style="132" bestFit="1" customWidth="1"/>
    <col min="2006" max="2006" width="12.7109375" style="132" bestFit="1" customWidth="1"/>
    <col min="2007" max="2007" width="12.7109375" style="132" customWidth="1"/>
    <col min="2008" max="2008" width="14" style="132" bestFit="1" customWidth="1"/>
    <col min="2009" max="2009" width="15" style="132" bestFit="1" customWidth="1"/>
    <col min="2010" max="2010" width="15.42578125" style="132" bestFit="1" customWidth="1"/>
    <col min="2011" max="2011" width="13.7109375" style="132" bestFit="1" customWidth="1"/>
    <col min="2012" max="2012" width="15.42578125" style="132" bestFit="1" customWidth="1"/>
    <col min="2013" max="2013" width="12.7109375" style="132" bestFit="1" customWidth="1"/>
    <col min="2014" max="2257" width="8.7109375" style="132"/>
    <col min="2258" max="2258" width="11.7109375" style="132" bestFit="1" customWidth="1"/>
    <col min="2259" max="2261" width="14" style="132" bestFit="1" customWidth="1"/>
    <col min="2262" max="2262" width="12.7109375" style="132" bestFit="1" customWidth="1"/>
    <col min="2263" max="2263" width="12.7109375" style="132" customWidth="1"/>
    <col min="2264" max="2264" width="14" style="132" bestFit="1" customWidth="1"/>
    <col min="2265" max="2265" width="15" style="132" bestFit="1" customWidth="1"/>
    <col min="2266" max="2266" width="15.42578125" style="132" bestFit="1" customWidth="1"/>
    <col min="2267" max="2267" width="13.7109375" style="132" bestFit="1" customWidth="1"/>
    <col min="2268" max="2268" width="15.42578125" style="132" bestFit="1" customWidth="1"/>
    <col min="2269" max="2269" width="12.7109375" style="132" bestFit="1" customWidth="1"/>
    <col min="2270" max="2513" width="8.7109375" style="132"/>
    <col min="2514" max="2514" width="11.7109375" style="132" bestFit="1" customWidth="1"/>
    <col min="2515" max="2517" width="14" style="132" bestFit="1" customWidth="1"/>
    <col min="2518" max="2518" width="12.7109375" style="132" bestFit="1" customWidth="1"/>
    <col min="2519" max="2519" width="12.7109375" style="132" customWidth="1"/>
    <col min="2520" max="2520" width="14" style="132" bestFit="1" customWidth="1"/>
    <col min="2521" max="2521" width="15" style="132" bestFit="1" customWidth="1"/>
    <col min="2522" max="2522" width="15.42578125" style="132" bestFit="1" customWidth="1"/>
    <col min="2523" max="2523" width="13.7109375" style="132" bestFit="1" customWidth="1"/>
    <col min="2524" max="2524" width="15.42578125" style="132" bestFit="1" customWidth="1"/>
    <col min="2525" max="2525" width="12.7109375" style="132" bestFit="1" customWidth="1"/>
    <col min="2526" max="2769" width="8.7109375" style="132"/>
    <col min="2770" max="2770" width="11.7109375" style="132" bestFit="1" customWidth="1"/>
    <col min="2771" max="2773" width="14" style="132" bestFit="1" customWidth="1"/>
    <col min="2774" max="2774" width="12.7109375" style="132" bestFit="1" customWidth="1"/>
    <col min="2775" max="2775" width="12.7109375" style="132" customWidth="1"/>
    <col min="2776" max="2776" width="14" style="132" bestFit="1" customWidth="1"/>
    <col min="2777" max="2777" width="15" style="132" bestFit="1" customWidth="1"/>
    <col min="2778" max="2778" width="15.42578125" style="132" bestFit="1" customWidth="1"/>
    <col min="2779" max="2779" width="13.7109375" style="132" bestFit="1" customWidth="1"/>
    <col min="2780" max="2780" width="15.42578125" style="132" bestFit="1" customWidth="1"/>
    <col min="2781" max="2781" width="12.7109375" style="132" bestFit="1" customWidth="1"/>
    <col min="2782" max="3025" width="8.7109375" style="132"/>
    <col min="3026" max="3026" width="11.7109375" style="132" bestFit="1" customWidth="1"/>
    <col min="3027" max="3029" width="14" style="132" bestFit="1" customWidth="1"/>
    <col min="3030" max="3030" width="12.7109375" style="132" bestFit="1" customWidth="1"/>
    <col min="3031" max="3031" width="12.7109375" style="132" customWidth="1"/>
    <col min="3032" max="3032" width="14" style="132" bestFit="1" customWidth="1"/>
    <col min="3033" max="3033" width="15" style="132" bestFit="1" customWidth="1"/>
    <col min="3034" max="3034" width="15.42578125" style="132" bestFit="1" customWidth="1"/>
    <col min="3035" max="3035" width="13.7109375" style="132" bestFit="1" customWidth="1"/>
    <col min="3036" max="3036" width="15.42578125" style="132" bestFit="1" customWidth="1"/>
    <col min="3037" max="3037" width="12.7109375" style="132" bestFit="1" customWidth="1"/>
    <col min="3038" max="3281" width="8.7109375" style="132"/>
    <col min="3282" max="3282" width="11.7109375" style="132" bestFit="1" customWidth="1"/>
    <col min="3283" max="3285" width="14" style="132" bestFit="1" customWidth="1"/>
    <col min="3286" max="3286" width="12.7109375" style="132" bestFit="1" customWidth="1"/>
    <col min="3287" max="3287" width="12.7109375" style="132" customWidth="1"/>
    <col min="3288" max="3288" width="14" style="132" bestFit="1" customWidth="1"/>
    <col min="3289" max="3289" width="15" style="132" bestFit="1" customWidth="1"/>
    <col min="3290" max="3290" width="15.42578125" style="132" bestFit="1" customWidth="1"/>
    <col min="3291" max="3291" width="13.7109375" style="132" bestFit="1" customWidth="1"/>
    <col min="3292" max="3292" width="15.42578125" style="132" bestFit="1" customWidth="1"/>
    <col min="3293" max="3293" width="12.7109375" style="132" bestFit="1" customWidth="1"/>
    <col min="3294" max="3537" width="8.7109375" style="132"/>
    <col min="3538" max="3538" width="11.7109375" style="132" bestFit="1" customWidth="1"/>
    <col min="3539" max="3541" width="14" style="132" bestFit="1" customWidth="1"/>
    <col min="3542" max="3542" width="12.7109375" style="132" bestFit="1" customWidth="1"/>
    <col min="3543" max="3543" width="12.7109375" style="132" customWidth="1"/>
    <col min="3544" max="3544" width="14" style="132" bestFit="1" customWidth="1"/>
    <col min="3545" max="3545" width="15" style="132" bestFit="1" customWidth="1"/>
    <col min="3546" max="3546" width="15.42578125" style="132" bestFit="1" customWidth="1"/>
    <col min="3547" max="3547" width="13.7109375" style="132" bestFit="1" customWidth="1"/>
    <col min="3548" max="3548" width="15.42578125" style="132" bestFit="1" customWidth="1"/>
    <col min="3549" max="3549" width="12.7109375" style="132" bestFit="1" customWidth="1"/>
    <col min="3550" max="3793" width="8.7109375" style="132"/>
    <col min="3794" max="3794" width="11.7109375" style="132" bestFit="1" customWidth="1"/>
    <col min="3795" max="3797" width="14" style="132" bestFit="1" customWidth="1"/>
    <col min="3798" max="3798" width="12.7109375" style="132" bestFit="1" customWidth="1"/>
    <col min="3799" max="3799" width="12.7109375" style="132" customWidth="1"/>
    <col min="3800" max="3800" width="14" style="132" bestFit="1" customWidth="1"/>
    <col min="3801" max="3801" width="15" style="132" bestFit="1" customWidth="1"/>
    <col min="3802" max="3802" width="15.42578125" style="132" bestFit="1" customWidth="1"/>
    <col min="3803" max="3803" width="13.7109375" style="132" bestFit="1" customWidth="1"/>
    <col min="3804" max="3804" width="15.42578125" style="132" bestFit="1" customWidth="1"/>
    <col min="3805" max="3805" width="12.7109375" style="132" bestFit="1" customWidth="1"/>
    <col min="3806" max="4049" width="8.7109375" style="132"/>
    <col min="4050" max="4050" width="11.7109375" style="132" bestFit="1" customWidth="1"/>
    <col min="4051" max="4053" width="14" style="132" bestFit="1" customWidth="1"/>
    <col min="4054" max="4054" width="12.7109375" style="132" bestFit="1" customWidth="1"/>
    <col min="4055" max="4055" width="12.7109375" style="132" customWidth="1"/>
    <col min="4056" max="4056" width="14" style="132" bestFit="1" customWidth="1"/>
    <col min="4057" max="4057" width="15" style="132" bestFit="1" customWidth="1"/>
    <col min="4058" max="4058" width="15.42578125" style="132" bestFit="1" customWidth="1"/>
    <col min="4059" max="4059" width="13.7109375" style="132" bestFit="1" customWidth="1"/>
    <col min="4060" max="4060" width="15.42578125" style="132" bestFit="1" customWidth="1"/>
    <col min="4061" max="4061" width="12.7109375" style="132" bestFit="1" customWidth="1"/>
    <col min="4062" max="4305" width="8.7109375" style="132"/>
    <col min="4306" max="4306" width="11.7109375" style="132" bestFit="1" customWidth="1"/>
    <col min="4307" max="4309" width="14" style="132" bestFit="1" customWidth="1"/>
    <col min="4310" max="4310" width="12.7109375" style="132" bestFit="1" customWidth="1"/>
    <col min="4311" max="4311" width="12.7109375" style="132" customWidth="1"/>
    <col min="4312" max="4312" width="14" style="132" bestFit="1" customWidth="1"/>
    <col min="4313" max="4313" width="15" style="132" bestFit="1" customWidth="1"/>
    <col min="4314" max="4314" width="15.42578125" style="132" bestFit="1" customWidth="1"/>
    <col min="4315" max="4315" width="13.7109375" style="132" bestFit="1" customWidth="1"/>
    <col min="4316" max="4316" width="15.42578125" style="132" bestFit="1" customWidth="1"/>
    <col min="4317" max="4317" width="12.7109375" style="132" bestFit="1" customWidth="1"/>
    <col min="4318" max="4561" width="8.7109375" style="132"/>
    <col min="4562" max="4562" width="11.7109375" style="132" bestFit="1" customWidth="1"/>
    <col min="4563" max="4565" width="14" style="132" bestFit="1" customWidth="1"/>
    <col min="4566" max="4566" width="12.7109375" style="132" bestFit="1" customWidth="1"/>
    <col min="4567" max="4567" width="12.7109375" style="132" customWidth="1"/>
    <col min="4568" max="4568" width="14" style="132" bestFit="1" customWidth="1"/>
    <col min="4569" max="4569" width="15" style="132" bestFit="1" customWidth="1"/>
    <col min="4570" max="4570" width="15.42578125" style="132" bestFit="1" customWidth="1"/>
    <col min="4571" max="4571" width="13.7109375" style="132" bestFit="1" customWidth="1"/>
    <col min="4572" max="4572" width="15.42578125" style="132" bestFit="1" customWidth="1"/>
    <col min="4573" max="4573" width="12.7109375" style="132" bestFit="1" customWidth="1"/>
    <col min="4574" max="4817" width="8.7109375" style="132"/>
    <col min="4818" max="4818" width="11.7109375" style="132" bestFit="1" customWidth="1"/>
    <col min="4819" max="4821" width="14" style="132" bestFit="1" customWidth="1"/>
    <col min="4822" max="4822" width="12.7109375" style="132" bestFit="1" customWidth="1"/>
    <col min="4823" max="4823" width="12.7109375" style="132" customWidth="1"/>
    <col min="4824" max="4824" width="14" style="132" bestFit="1" customWidth="1"/>
    <col min="4825" max="4825" width="15" style="132" bestFit="1" customWidth="1"/>
    <col min="4826" max="4826" width="15.42578125" style="132" bestFit="1" customWidth="1"/>
    <col min="4827" max="4827" width="13.7109375" style="132" bestFit="1" customWidth="1"/>
    <col min="4828" max="4828" width="15.42578125" style="132" bestFit="1" customWidth="1"/>
    <col min="4829" max="4829" width="12.7109375" style="132" bestFit="1" customWidth="1"/>
    <col min="4830" max="5073" width="8.7109375" style="132"/>
    <col min="5074" max="5074" width="11.7109375" style="132" bestFit="1" customWidth="1"/>
    <col min="5075" max="5077" width="14" style="132" bestFit="1" customWidth="1"/>
    <col min="5078" max="5078" width="12.7109375" style="132" bestFit="1" customWidth="1"/>
    <col min="5079" max="5079" width="12.7109375" style="132" customWidth="1"/>
    <col min="5080" max="5080" width="14" style="132" bestFit="1" customWidth="1"/>
    <col min="5081" max="5081" width="15" style="132" bestFit="1" customWidth="1"/>
    <col min="5082" max="5082" width="15.42578125" style="132" bestFit="1" customWidth="1"/>
    <col min="5083" max="5083" width="13.7109375" style="132" bestFit="1" customWidth="1"/>
    <col min="5084" max="5084" width="15.42578125" style="132" bestFit="1" customWidth="1"/>
    <col min="5085" max="5085" width="12.7109375" style="132" bestFit="1" customWidth="1"/>
    <col min="5086" max="5329" width="8.7109375" style="132"/>
    <col min="5330" max="5330" width="11.7109375" style="132" bestFit="1" customWidth="1"/>
    <col min="5331" max="5333" width="14" style="132" bestFit="1" customWidth="1"/>
    <col min="5334" max="5334" width="12.7109375" style="132" bestFit="1" customWidth="1"/>
    <col min="5335" max="5335" width="12.7109375" style="132" customWidth="1"/>
    <col min="5336" max="5336" width="14" style="132" bestFit="1" customWidth="1"/>
    <col min="5337" max="5337" width="15" style="132" bestFit="1" customWidth="1"/>
    <col min="5338" max="5338" width="15.42578125" style="132" bestFit="1" customWidth="1"/>
    <col min="5339" max="5339" width="13.7109375" style="132" bestFit="1" customWidth="1"/>
    <col min="5340" max="5340" width="15.42578125" style="132" bestFit="1" customWidth="1"/>
    <col min="5341" max="5341" width="12.7109375" style="132" bestFit="1" customWidth="1"/>
    <col min="5342" max="5585" width="8.7109375" style="132"/>
    <col min="5586" max="5586" width="11.7109375" style="132" bestFit="1" customWidth="1"/>
    <col min="5587" max="5589" width="14" style="132" bestFit="1" customWidth="1"/>
    <col min="5590" max="5590" width="12.7109375" style="132" bestFit="1" customWidth="1"/>
    <col min="5591" max="5591" width="12.7109375" style="132" customWidth="1"/>
    <col min="5592" max="5592" width="14" style="132" bestFit="1" customWidth="1"/>
    <col min="5593" max="5593" width="15" style="132" bestFit="1" customWidth="1"/>
    <col min="5594" max="5594" width="15.42578125" style="132" bestFit="1" customWidth="1"/>
    <col min="5595" max="5595" width="13.7109375" style="132" bestFit="1" customWidth="1"/>
    <col min="5596" max="5596" width="15.42578125" style="132" bestFit="1" customWidth="1"/>
    <col min="5597" max="5597" width="12.7109375" style="132" bestFit="1" customWidth="1"/>
    <col min="5598" max="5841" width="8.7109375" style="132"/>
    <col min="5842" max="5842" width="11.7109375" style="132" bestFit="1" customWidth="1"/>
    <col min="5843" max="5845" width="14" style="132" bestFit="1" customWidth="1"/>
    <col min="5846" max="5846" width="12.7109375" style="132" bestFit="1" customWidth="1"/>
    <col min="5847" max="5847" width="12.7109375" style="132" customWidth="1"/>
    <col min="5848" max="5848" width="14" style="132" bestFit="1" customWidth="1"/>
    <col min="5849" max="5849" width="15" style="132" bestFit="1" customWidth="1"/>
    <col min="5850" max="5850" width="15.42578125" style="132" bestFit="1" customWidth="1"/>
    <col min="5851" max="5851" width="13.7109375" style="132" bestFit="1" customWidth="1"/>
    <col min="5852" max="5852" width="15.42578125" style="132" bestFit="1" customWidth="1"/>
    <col min="5853" max="5853" width="12.7109375" style="132" bestFit="1" customWidth="1"/>
    <col min="5854" max="6097" width="8.7109375" style="132"/>
    <col min="6098" max="6098" width="11.7109375" style="132" bestFit="1" customWidth="1"/>
    <col min="6099" max="6101" width="14" style="132" bestFit="1" customWidth="1"/>
    <col min="6102" max="6102" width="12.7109375" style="132" bestFit="1" customWidth="1"/>
    <col min="6103" max="6103" width="12.7109375" style="132" customWidth="1"/>
    <col min="6104" max="6104" width="14" style="132" bestFit="1" customWidth="1"/>
    <col min="6105" max="6105" width="15" style="132" bestFit="1" customWidth="1"/>
    <col min="6106" max="6106" width="15.42578125" style="132" bestFit="1" customWidth="1"/>
    <col min="6107" max="6107" width="13.7109375" style="132" bestFit="1" customWidth="1"/>
    <col min="6108" max="6108" width="15.42578125" style="132" bestFit="1" customWidth="1"/>
    <col min="6109" max="6109" width="12.7109375" style="132" bestFit="1" customWidth="1"/>
    <col min="6110" max="6353" width="8.7109375" style="132"/>
    <col min="6354" max="6354" width="11.7109375" style="132" bestFit="1" customWidth="1"/>
    <col min="6355" max="6357" width="14" style="132" bestFit="1" customWidth="1"/>
    <col min="6358" max="6358" width="12.7109375" style="132" bestFit="1" customWidth="1"/>
    <col min="6359" max="6359" width="12.7109375" style="132" customWidth="1"/>
    <col min="6360" max="6360" width="14" style="132" bestFit="1" customWidth="1"/>
    <col min="6361" max="6361" width="15" style="132" bestFit="1" customWidth="1"/>
    <col min="6362" max="6362" width="15.42578125" style="132" bestFit="1" customWidth="1"/>
    <col min="6363" max="6363" width="13.7109375" style="132" bestFit="1" customWidth="1"/>
    <col min="6364" max="6364" width="15.42578125" style="132" bestFit="1" customWidth="1"/>
    <col min="6365" max="6365" width="12.7109375" style="132" bestFit="1" customWidth="1"/>
    <col min="6366" max="6609" width="8.7109375" style="132"/>
    <col min="6610" max="6610" width="11.7109375" style="132" bestFit="1" customWidth="1"/>
    <col min="6611" max="6613" width="14" style="132" bestFit="1" customWidth="1"/>
    <col min="6614" max="6614" width="12.7109375" style="132" bestFit="1" customWidth="1"/>
    <col min="6615" max="6615" width="12.7109375" style="132" customWidth="1"/>
    <col min="6616" max="6616" width="14" style="132" bestFit="1" customWidth="1"/>
    <col min="6617" max="6617" width="15" style="132" bestFit="1" customWidth="1"/>
    <col min="6618" max="6618" width="15.42578125" style="132" bestFit="1" customWidth="1"/>
    <col min="6619" max="6619" width="13.7109375" style="132" bestFit="1" customWidth="1"/>
    <col min="6620" max="6620" width="15.42578125" style="132" bestFit="1" customWidth="1"/>
    <col min="6621" max="6621" width="12.7109375" style="132" bestFit="1" customWidth="1"/>
    <col min="6622" max="6865" width="8.7109375" style="132"/>
    <col min="6866" max="6866" width="11.7109375" style="132" bestFit="1" customWidth="1"/>
    <col min="6867" max="6869" width="14" style="132" bestFit="1" customWidth="1"/>
    <col min="6870" max="6870" width="12.7109375" style="132" bestFit="1" customWidth="1"/>
    <col min="6871" max="6871" width="12.7109375" style="132" customWidth="1"/>
    <col min="6872" max="6872" width="14" style="132" bestFit="1" customWidth="1"/>
    <col min="6873" max="6873" width="15" style="132" bestFit="1" customWidth="1"/>
    <col min="6874" max="6874" width="15.42578125" style="132" bestFit="1" customWidth="1"/>
    <col min="6875" max="6875" width="13.7109375" style="132" bestFit="1" customWidth="1"/>
    <col min="6876" max="6876" width="15.42578125" style="132" bestFit="1" customWidth="1"/>
    <col min="6877" max="6877" width="12.7109375" style="132" bestFit="1" customWidth="1"/>
    <col min="6878" max="7121" width="8.7109375" style="132"/>
    <col min="7122" max="7122" width="11.7109375" style="132" bestFit="1" customWidth="1"/>
    <col min="7123" max="7125" width="14" style="132" bestFit="1" customWidth="1"/>
    <col min="7126" max="7126" width="12.7109375" style="132" bestFit="1" customWidth="1"/>
    <col min="7127" max="7127" width="12.7109375" style="132" customWidth="1"/>
    <col min="7128" max="7128" width="14" style="132" bestFit="1" customWidth="1"/>
    <col min="7129" max="7129" width="15" style="132" bestFit="1" customWidth="1"/>
    <col min="7130" max="7130" width="15.42578125" style="132" bestFit="1" customWidth="1"/>
    <col min="7131" max="7131" width="13.7109375" style="132" bestFit="1" customWidth="1"/>
    <col min="7132" max="7132" width="15.42578125" style="132" bestFit="1" customWidth="1"/>
    <col min="7133" max="7133" width="12.7109375" style="132" bestFit="1" customWidth="1"/>
    <col min="7134" max="7377" width="8.7109375" style="132"/>
    <col min="7378" max="7378" width="11.7109375" style="132" bestFit="1" customWidth="1"/>
    <col min="7379" max="7381" width="14" style="132" bestFit="1" customWidth="1"/>
    <col min="7382" max="7382" width="12.7109375" style="132" bestFit="1" customWidth="1"/>
    <col min="7383" max="7383" width="12.7109375" style="132" customWidth="1"/>
    <col min="7384" max="7384" width="14" style="132" bestFit="1" customWidth="1"/>
    <col min="7385" max="7385" width="15" style="132" bestFit="1" customWidth="1"/>
    <col min="7386" max="7386" width="15.42578125" style="132" bestFit="1" customWidth="1"/>
    <col min="7387" max="7387" width="13.7109375" style="132" bestFit="1" customWidth="1"/>
    <col min="7388" max="7388" width="15.42578125" style="132" bestFit="1" customWidth="1"/>
    <col min="7389" max="7389" width="12.7109375" style="132" bestFit="1" customWidth="1"/>
    <col min="7390" max="7633" width="8.7109375" style="132"/>
    <col min="7634" max="7634" width="11.7109375" style="132" bestFit="1" customWidth="1"/>
    <col min="7635" max="7637" width="14" style="132" bestFit="1" customWidth="1"/>
    <col min="7638" max="7638" width="12.7109375" style="132" bestFit="1" customWidth="1"/>
    <col min="7639" max="7639" width="12.7109375" style="132" customWidth="1"/>
    <col min="7640" max="7640" width="14" style="132" bestFit="1" customWidth="1"/>
    <col min="7641" max="7641" width="15" style="132" bestFit="1" customWidth="1"/>
    <col min="7642" max="7642" width="15.42578125" style="132" bestFit="1" customWidth="1"/>
    <col min="7643" max="7643" width="13.7109375" style="132" bestFit="1" customWidth="1"/>
    <col min="7644" max="7644" width="15.42578125" style="132" bestFit="1" customWidth="1"/>
    <col min="7645" max="7645" width="12.7109375" style="132" bestFit="1" customWidth="1"/>
    <col min="7646" max="7889" width="8.7109375" style="132"/>
    <col min="7890" max="7890" width="11.7109375" style="132" bestFit="1" customWidth="1"/>
    <col min="7891" max="7893" width="14" style="132" bestFit="1" customWidth="1"/>
    <col min="7894" max="7894" width="12.7109375" style="132" bestFit="1" customWidth="1"/>
    <col min="7895" max="7895" width="12.7109375" style="132" customWidth="1"/>
    <col min="7896" max="7896" width="14" style="132" bestFit="1" customWidth="1"/>
    <col min="7897" max="7897" width="15" style="132" bestFit="1" customWidth="1"/>
    <col min="7898" max="7898" width="15.42578125" style="132" bestFit="1" customWidth="1"/>
    <col min="7899" max="7899" width="13.7109375" style="132" bestFit="1" customWidth="1"/>
    <col min="7900" max="7900" width="15.42578125" style="132" bestFit="1" customWidth="1"/>
    <col min="7901" max="7901" width="12.7109375" style="132" bestFit="1" customWidth="1"/>
    <col min="7902" max="8145" width="8.7109375" style="132"/>
    <col min="8146" max="8146" width="11.7109375" style="132" bestFit="1" customWidth="1"/>
    <col min="8147" max="8149" width="14" style="132" bestFit="1" customWidth="1"/>
    <col min="8150" max="8150" width="12.7109375" style="132" bestFit="1" customWidth="1"/>
    <col min="8151" max="8151" width="12.7109375" style="132" customWidth="1"/>
    <col min="8152" max="8152" width="14" style="132" bestFit="1" customWidth="1"/>
    <col min="8153" max="8153" width="15" style="132" bestFit="1" customWidth="1"/>
    <col min="8154" max="8154" width="15.42578125" style="132" bestFit="1" customWidth="1"/>
    <col min="8155" max="8155" width="13.7109375" style="132" bestFit="1" customWidth="1"/>
    <col min="8156" max="8156" width="15.42578125" style="132" bestFit="1" customWidth="1"/>
    <col min="8157" max="8157" width="12.7109375" style="132" bestFit="1" customWidth="1"/>
    <col min="8158" max="8401" width="8.7109375" style="132"/>
    <col min="8402" max="8402" width="11.7109375" style="132" bestFit="1" customWidth="1"/>
    <col min="8403" max="8405" width="14" style="132" bestFit="1" customWidth="1"/>
    <col min="8406" max="8406" width="12.7109375" style="132" bestFit="1" customWidth="1"/>
    <col min="8407" max="8407" width="12.7109375" style="132" customWidth="1"/>
    <col min="8408" max="8408" width="14" style="132" bestFit="1" customWidth="1"/>
    <col min="8409" max="8409" width="15" style="132" bestFit="1" customWidth="1"/>
    <col min="8410" max="8410" width="15.42578125" style="132" bestFit="1" customWidth="1"/>
    <col min="8411" max="8411" width="13.7109375" style="132" bestFit="1" customWidth="1"/>
    <col min="8412" max="8412" width="15.42578125" style="132" bestFit="1" customWidth="1"/>
    <col min="8413" max="8413" width="12.7109375" style="132" bestFit="1" customWidth="1"/>
    <col min="8414" max="8657" width="8.7109375" style="132"/>
    <col min="8658" max="8658" width="11.7109375" style="132" bestFit="1" customWidth="1"/>
    <col min="8659" max="8661" width="14" style="132" bestFit="1" customWidth="1"/>
    <col min="8662" max="8662" width="12.7109375" style="132" bestFit="1" customWidth="1"/>
    <col min="8663" max="8663" width="12.7109375" style="132" customWidth="1"/>
    <col min="8664" max="8664" width="14" style="132" bestFit="1" customWidth="1"/>
    <col min="8665" max="8665" width="15" style="132" bestFit="1" customWidth="1"/>
    <col min="8666" max="8666" width="15.42578125" style="132" bestFit="1" customWidth="1"/>
    <col min="8667" max="8667" width="13.7109375" style="132" bestFit="1" customWidth="1"/>
    <col min="8668" max="8668" width="15.42578125" style="132" bestFit="1" customWidth="1"/>
    <col min="8669" max="8669" width="12.7109375" style="132" bestFit="1" customWidth="1"/>
    <col min="8670" max="8913" width="8.7109375" style="132"/>
    <col min="8914" max="8914" width="11.7109375" style="132" bestFit="1" customWidth="1"/>
    <col min="8915" max="8917" width="14" style="132" bestFit="1" customWidth="1"/>
    <col min="8918" max="8918" width="12.7109375" style="132" bestFit="1" customWidth="1"/>
    <col min="8919" max="8919" width="12.7109375" style="132" customWidth="1"/>
    <col min="8920" max="8920" width="14" style="132" bestFit="1" customWidth="1"/>
    <col min="8921" max="8921" width="15" style="132" bestFit="1" customWidth="1"/>
    <col min="8922" max="8922" width="15.42578125" style="132" bestFit="1" customWidth="1"/>
    <col min="8923" max="8923" width="13.7109375" style="132" bestFit="1" customWidth="1"/>
    <col min="8924" max="8924" width="15.42578125" style="132" bestFit="1" customWidth="1"/>
    <col min="8925" max="8925" width="12.7109375" style="132" bestFit="1" customWidth="1"/>
    <col min="8926" max="9169" width="8.7109375" style="132"/>
    <col min="9170" max="9170" width="11.7109375" style="132" bestFit="1" customWidth="1"/>
    <col min="9171" max="9173" width="14" style="132" bestFit="1" customWidth="1"/>
    <col min="9174" max="9174" width="12.7109375" style="132" bestFit="1" customWidth="1"/>
    <col min="9175" max="9175" width="12.7109375" style="132" customWidth="1"/>
    <col min="9176" max="9176" width="14" style="132" bestFit="1" customWidth="1"/>
    <col min="9177" max="9177" width="15" style="132" bestFit="1" customWidth="1"/>
    <col min="9178" max="9178" width="15.42578125" style="132" bestFit="1" customWidth="1"/>
    <col min="9179" max="9179" width="13.7109375" style="132" bestFit="1" customWidth="1"/>
    <col min="9180" max="9180" width="15.42578125" style="132" bestFit="1" customWidth="1"/>
    <col min="9181" max="9181" width="12.7109375" style="132" bestFit="1" customWidth="1"/>
    <col min="9182" max="9425" width="8.7109375" style="132"/>
    <col min="9426" max="9426" width="11.7109375" style="132" bestFit="1" customWidth="1"/>
    <col min="9427" max="9429" width="14" style="132" bestFit="1" customWidth="1"/>
    <col min="9430" max="9430" width="12.7109375" style="132" bestFit="1" customWidth="1"/>
    <col min="9431" max="9431" width="12.7109375" style="132" customWidth="1"/>
    <col min="9432" max="9432" width="14" style="132" bestFit="1" customWidth="1"/>
    <col min="9433" max="9433" width="15" style="132" bestFit="1" customWidth="1"/>
    <col min="9434" max="9434" width="15.42578125" style="132" bestFit="1" customWidth="1"/>
    <col min="9435" max="9435" width="13.7109375" style="132" bestFit="1" customWidth="1"/>
    <col min="9436" max="9436" width="15.42578125" style="132" bestFit="1" customWidth="1"/>
    <col min="9437" max="9437" width="12.7109375" style="132" bestFit="1" customWidth="1"/>
    <col min="9438" max="9681" width="8.7109375" style="132"/>
    <col min="9682" max="9682" width="11.7109375" style="132" bestFit="1" customWidth="1"/>
    <col min="9683" max="9685" width="14" style="132" bestFit="1" customWidth="1"/>
    <col min="9686" max="9686" width="12.7109375" style="132" bestFit="1" customWidth="1"/>
    <col min="9687" max="9687" width="12.7109375" style="132" customWidth="1"/>
    <col min="9688" max="9688" width="14" style="132" bestFit="1" customWidth="1"/>
    <col min="9689" max="9689" width="15" style="132" bestFit="1" customWidth="1"/>
    <col min="9690" max="9690" width="15.42578125" style="132" bestFit="1" customWidth="1"/>
    <col min="9691" max="9691" width="13.7109375" style="132" bestFit="1" customWidth="1"/>
    <col min="9692" max="9692" width="15.42578125" style="132" bestFit="1" customWidth="1"/>
    <col min="9693" max="9693" width="12.7109375" style="132" bestFit="1" customWidth="1"/>
    <col min="9694" max="9937" width="8.7109375" style="132"/>
    <col min="9938" max="9938" width="11.7109375" style="132" bestFit="1" customWidth="1"/>
    <col min="9939" max="9941" width="14" style="132" bestFit="1" customWidth="1"/>
    <col min="9942" max="9942" width="12.7109375" style="132" bestFit="1" customWidth="1"/>
    <col min="9943" max="9943" width="12.7109375" style="132" customWidth="1"/>
    <col min="9944" max="9944" width="14" style="132" bestFit="1" customWidth="1"/>
    <col min="9945" max="9945" width="15" style="132" bestFit="1" customWidth="1"/>
    <col min="9946" max="9946" width="15.42578125" style="132" bestFit="1" customWidth="1"/>
    <col min="9947" max="9947" width="13.7109375" style="132" bestFit="1" customWidth="1"/>
    <col min="9948" max="9948" width="15.42578125" style="132" bestFit="1" customWidth="1"/>
    <col min="9949" max="9949" width="12.7109375" style="132" bestFit="1" customWidth="1"/>
    <col min="9950" max="10193" width="8.7109375" style="132"/>
    <col min="10194" max="10194" width="11.7109375" style="132" bestFit="1" customWidth="1"/>
    <col min="10195" max="10197" width="14" style="132" bestFit="1" customWidth="1"/>
    <col min="10198" max="10198" width="12.7109375" style="132" bestFit="1" customWidth="1"/>
    <col min="10199" max="10199" width="12.7109375" style="132" customWidth="1"/>
    <col min="10200" max="10200" width="14" style="132" bestFit="1" customWidth="1"/>
    <col min="10201" max="10201" width="15" style="132" bestFit="1" customWidth="1"/>
    <col min="10202" max="10202" width="15.42578125" style="132" bestFit="1" customWidth="1"/>
    <col min="10203" max="10203" width="13.7109375" style="132" bestFit="1" customWidth="1"/>
    <col min="10204" max="10204" width="15.42578125" style="132" bestFit="1" customWidth="1"/>
    <col min="10205" max="10205" width="12.7109375" style="132" bestFit="1" customWidth="1"/>
    <col min="10206" max="10449" width="8.7109375" style="132"/>
    <col min="10450" max="10450" width="11.7109375" style="132" bestFit="1" customWidth="1"/>
    <col min="10451" max="10453" width="14" style="132" bestFit="1" customWidth="1"/>
    <col min="10454" max="10454" width="12.7109375" style="132" bestFit="1" customWidth="1"/>
    <col min="10455" max="10455" width="12.7109375" style="132" customWidth="1"/>
    <col min="10456" max="10456" width="14" style="132" bestFit="1" customWidth="1"/>
    <col min="10457" max="10457" width="15" style="132" bestFit="1" customWidth="1"/>
    <col min="10458" max="10458" width="15.42578125" style="132" bestFit="1" customWidth="1"/>
    <col min="10459" max="10459" width="13.7109375" style="132" bestFit="1" customWidth="1"/>
    <col min="10460" max="10460" width="15.42578125" style="132" bestFit="1" customWidth="1"/>
    <col min="10461" max="10461" width="12.7109375" style="132" bestFit="1" customWidth="1"/>
    <col min="10462" max="10705" width="8.7109375" style="132"/>
    <col min="10706" max="10706" width="11.7109375" style="132" bestFit="1" customWidth="1"/>
    <col min="10707" max="10709" width="14" style="132" bestFit="1" customWidth="1"/>
    <col min="10710" max="10710" width="12.7109375" style="132" bestFit="1" customWidth="1"/>
    <col min="10711" max="10711" width="12.7109375" style="132" customWidth="1"/>
    <col min="10712" max="10712" width="14" style="132" bestFit="1" customWidth="1"/>
    <col min="10713" max="10713" width="15" style="132" bestFit="1" customWidth="1"/>
    <col min="10714" max="10714" width="15.42578125" style="132" bestFit="1" customWidth="1"/>
    <col min="10715" max="10715" width="13.7109375" style="132" bestFit="1" customWidth="1"/>
    <col min="10716" max="10716" width="15.42578125" style="132" bestFit="1" customWidth="1"/>
    <col min="10717" max="10717" width="12.7109375" style="132" bestFit="1" customWidth="1"/>
    <col min="10718" max="10961" width="8.7109375" style="132"/>
    <col min="10962" max="10962" width="11.7109375" style="132" bestFit="1" customWidth="1"/>
    <col min="10963" max="10965" width="14" style="132" bestFit="1" customWidth="1"/>
    <col min="10966" max="10966" width="12.7109375" style="132" bestFit="1" customWidth="1"/>
    <col min="10967" max="10967" width="12.7109375" style="132" customWidth="1"/>
    <col min="10968" max="10968" width="14" style="132" bestFit="1" customWidth="1"/>
    <col min="10969" max="10969" width="15" style="132" bestFit="1" customWidth="1"/>
    <col min="10970" max="10970" width="15.42578125" style="132" bestFit="1" customWidth="1"/>
    <col min="10971" max="10971" width="13.7109375" style="132" bestFit="1" customWidth="1"/>
    <col min="10972" max="10972" width="15.42578125" style="132" bestFit="1" customWidth="1"/>
    <col min="10973" max="10973" width="12.7109375" style="132" bestFit="1" customWidth="1"/>
    <col min="10974" max="11217" width="8.7109375" style="132"/>
    <col min="11218" max="11218" width="11.7109375" style="132" bestFit="1" customWidth="1"/>
    <col min="11219" max="11221" width="14" style="132" bestFit="1" customWidth="1"/>
    <col min="11222" max="11222" width="12.7109375" style="132" bestFit="1" customWidth="1"/>
    <col min="11223" max="11223" width="12.7109375" style="132" customWidth="1"/>
    <col min="11224" max="11224" width="14" style="132" bestFit="1" customWidth="1"/>
    <col min="11225" max="11225" width="15" style="132" bestFit="1" customWidth="1"/>
    <col min="11226" max="11226" width="15.42578125" style="132" bestFit="1" customWidth="1"/>
    <col min="11227" max="11227" width="13.7109375" style="132" bestFit="1" customWidth="1"/>
    <col min="11228" max="11228" width="15.42578125" style="132" bestFit="1" customWidth="1"/>
    <col min="11229" max="11229" width="12.7109375" style="132" bestFit="1" customWidth="1"/>
    <col min="11230" max="11473" width="8.7109375" style="132"/>
    <col min="11474" max="11474" width="11.7109375" style="132" bestFit="1" customWidth="1"/>
    <col min="11475" max="11477" width="14" style="132" bestFit="1" customWidth="1"/>
    <col min="11478" max="11478" width="12.7109375" style="132" bestFit="1" customWidth="1"/>
    <col min="11479" max="11479" width="12.7109375" style="132" customWidth="1"/>
    <col min="11480" max="11480" width="14" style="132" bestFit="1" customWidth="1"/>
    <col min="11481" max="11481" width="15" style="132" bestFit="1" customWidth="1"/>
    <col min="11482" max="11482" width="15.42578125" style="132" bestFit="1" customWidth="1"/>
    <col min="11483" max="11483" width="13.7109375" style="132" bestFit="1" customWidth="1"/>
    <col min="11484" max="11484" width="15.42578125" style="132" bestFit="1" customWidth="1"/>
    <col min="11485" max="11485" width="12.7109375" style="132" bestFit="1" customWidth="1"/>
    <col min="11486" max="11729" width="8.7109375" style="132"/>
    <col min="11730" max="11730" width="11.7109375" style="132" bestFit="1" customWidth="1"/>
    <col min="11731" max="11733" width="14" style="132" bestFit="1" customWidth="1"/>
    <col min="11734" max="11734" width="12.7109375" style="132" bestFit="1" customWidth="1"/>
    <col min="11735" max="11735" width="12.7109375" style="132" customWidth="1"/>
    <col min="11736" max="11736" width="14" style="132" bestFit="1" customWidth="1"/>
    <col min="11737" max="11737" width="15" style="132" bestFit="1" customWidth="1"/>
    <col min="11738" max="11738" width="15.42578125" style="132" bestFit="1" customWidth="1"/>
    <col min="11739" max="11739" width="13.7109375" style="132" bestFit="1" customWidth="1"/>
    <col min="11740" max="11740" width="15.42578125" style="132" bestFit="1" customWidth="1"/>
    <col min="11741" max="11741" width="12.7109375" style="132" bestFit="1" customWidth="1"/>
    <col min="11742" max="11985" width="8.7109375" style="132"/>
    <col min="11986" max="11986" width="11.7109375" style="132" bestFit="1" customWidth="1"/>
    <col min="11987" max="11989" width="14" style="132" bestFit="1" customWidth="1"/>
    <col min="11990" max="11990" width="12.7109375" style="132" bestFit="1" customWidth="1"/>
    <col min="11991" max="11991" width="12.7109375" style="132" customWidth="1"/>
    <col min="11992" max="11992" width="14" style="132" bestFit="1" customWidth="1"/>
    <col min="11993" max="11993" width="15" style="132" bestFit="1" customWidth="1"/>
    <col min="11994" max="11994" width="15.42578125" style="132" bestFit="1" customWidth="1"/>
    <col min="11995" max="11995" width="13.7109375" style="132" bestFit="1" customWidth="1"/>
    <col min="11996" max="11996" width="15.42578125" style="132" bestFit="1" customWidth="1"/>
    <col min="11997" max="11997" width="12.7109375" style="132" bestFit="1" customWidth="1"/>
    <col min="11998" max="12241" width="8.7109375" style="132"/>
    <col min="12242" max="12242" width="11.7109375" style="132" bestFit="1" customWidth="1"/>
    <col min="12243" max="12245" width="14" style="132" bestFit="1" customWidth="1"/>
    <col min="12246" max="12246" width="12.7109375" style="132" bestFit="1" customWidth="1"/>
    <col min="12247" max="12247" width="12.7109375" style="132" customWidth="1"/>
    <col min="12248" max="12248" width="14" style="132" bestFit="1" customWidth="1"/>
    <col min="12249" max="12249" width="15" style="132" bestFit="1" customWidth="1"/>
    <col min="12250" max="12250" width="15.42578125" style="132" bestFit="1" customWidth="1"/>
    <col min="12251" max="12251" width="13.7109375" style="132" bestFit="1" customWidth="1"/>
    <col min="12252" max="12252" width="15.42578125" style="132" bestFit="1" customWidth="1"/>
    <col min="12253" max="12253" width="12.7109375" style="132" bestFit="1" customWidth="1"/>
    <col min="12254" max="12497" width="8.7109375" style="132"/>
    <col min="12498" max="12498" width="11.7109375" style="132" bestFit="1" customWidth="1"/>
    <col min="12499" max="12501" width="14" style="132" bestFit="1" customWidth="1"/>
    <col min="12502" max="12502" width="12.7109375" style="132" bestFit="1" customWidth="1"/>
    <col min="12503" max="12503" width="12.7109375" style="132" customWidth="1"/>
    <col min="12504" max="12504" width="14" style="132" bestFit="1" customWidth="1"/>
    <col min="12505" max="12505" width="15" style="132" bestFit="1" customWidth="1"/>
    <col min="12506" max="12506" width="15.42578125" style="132" bestFit="1" customWidth="1"/>
    <col min="12507" max="12507" width="13.7109375" style="132" bestFit="1" customWidth="1"/>
    <col min="12508" max="12508" width="15.42578125" style="132" bestFit="1" customWidth="1"/>
    <col min="12509" max="12509" width="12.7109375" style="132" bestFit="1" customWidth="1"/>
    <col min="12510" max="12753" width="8.7109375" style="132"/>
    <col min="12754" max="12754" width="11.7109375" style="132" bestFit="1" customWidth="1"/>
    <col min="12755" max="12757" width="14" style="132" bestFit="1" customWidth="1"/>
    <col min="12758" max="12758" width="12.7109375" style="132" bestFit="1" customWidth="1"/>
    <col min="12759" max="12759" width="12.7109375" style="132" customWidth="1"/>
    <col min="12760" max="12760" width="14" style="132" bestFit="1" customWidth="1"/>
    <col min="12761" max="12761" width="15" style="132" bestFit="1" customWidth="1"/>
    <col min="12762" max="12762" width="15.42578125" style="132" bestFit="1" customWidth="1"/>
    <col min="12763" max="12763" width="13.7109375" style="132" bestFit="1" customWidth="1"/>
    <col min="12764" max="12764" width="15.42578125" style="132" bestFit="1" customWidth="1"/>
    <col min="12765" max="12765" width="12.7109375" style="132" bestFit="1" customWidth="1"/>
    <col min="12766" max="13009" width="8.7109375" style="132"/>
    <col min="13010" max="13010" width="11.7109375" style="132" bestFit="1" customWidth="1"/>
    <col min="13011" max="13013" width="14" style="132" bestFit="1" customWidth="1"/>
    <col min="13014" max="13014" width="12.7109375" style="132" bestFit="1" customWidth="1"/>
    <col min="13015" max="13015" width="12.7109375" style="132" customWidth="1"/>
    <col min="13016" max="13016" width="14" style="132" bestFit="1" customWidth="1"/>
    <col min="13017" max="13017" width="15" style="132" bestFit="1" customWidth="1"/>
    <col min="13018" max="13018" width="15.42578125" style="132" bestFit="1" customWidth="1"/>
    <col min="13019" max="13019" width="13.7109375" style="132" bestFit="1" customWidth="1"/>
    <col min="13020" max="13020" width="15.42578125" style="132" bestFit="1" customWidth="1"/>
    <col min="13021" max="13021" width="12.7109375" style="132" bestFit="1" customWidth="1"/>
    <col min="13022" max="13265" width="8.7109375" style="132"/>
    <col min="13266" max="13266" width="11.7109375" style="132" bestFit="1" customWidth="1"/>
    <col min="13267" max="13269" width="14" style="132" bestFit="1" customWidth="1"/>
    <col min="13270" max="13270" width="12.7109375" style="132" bestFit="1" customWidth="1"/>
    <col min="13271" max="13271" width="12.7109375" style="132" customWidth="1"/>
    <col min="13272" max="13272" width="14" style="132" bestFit="1" customWidth="1"/>
    <col min="13273" max="13273" width="15" style="132" bestFit="1" customWidth="1"/>
    <col min="13274" max="13274" width="15.42578125" style="132" bestFit="1" customWidth="1"/>
    <col min="13275" max="13275" width="13.7109375" style="132" bestFit="1" customWidth="1"/>
    <col min="13276" max="13276" width="15.42578125" style="132" bestFit="1" customWidth="1"/>
    <col min="13277" max="13277" width="12.7109375" style="132" bestFit="1" customWidth="1"/>
    <col min="13278" max="13521" width="8.7109375" style="132"/>
    <col min="13522" max="13522" width="11.7109375" style="132" bestFit="1" customWidth="1"/>
    <col min="13523" max="13525" width="14" style="132" bestFit="1" customWidth="1"/>
    <col min="13526" max="13526" width="12.7109375" style="132" bestFit="1" customWidth="1"/>
    <col min="13527" max="13527" width="12.7109375" style="132" customWidth="1"/>
    <col min="13528" max="13528" width="14" style="132" bestFit="1" customWidth="1"/>
    <col min="13529" max="13529" width="15" style="132" bestFit="1" customWidth="1"/>
    <col min="13530" max="13530" width="15.42578125" style="132" bestFit="1" customWidth="1"/>
    <col min="13531" max="13531" width="13.7109375" style="132" bestFit="1" customWidth="1"/>
    <col min="13532" max="13532" width="15.42578125" style="132" bestFit="1" customWidth="1"/>
    <col min="13533" max="13533" width="12.7109375" style="132" bestFit="1" customWidth="1"/>
    <col min="13534" max="13777" width="8.7109375" style="132"/>
    <col min="13778" max="13778" width="11.7109375" style="132" bestFit="1" customWidth="1"/>
    <col min="13779" max="13781" width="14" style="132" bestFit="1" customWidth="1"/>
    <col min="13782" max="13782" width="12.7109375" style="132" bestFit="1" customWidth="1"/>
    <col min="13783" max="13783" width="12.7109375" style="132" customWidth="1"/>
    <col min="13784" max="13784" width="14" style="132" bestFit="1" customWidth="1"/>
    <col min="13785" max="13785" width="15" style="132" bestFit="1" customWidth="1"/>
    <col min="13786" max="13786" width="15.42578125" style="132" bestFit="1" customWidth="1"/>
    <col min="13787" max="13787" width="13.7109375" style="132" bestFit="1" customWidth="1"/>
    <col min="13788" max="13788" width="15.42578125" style="132" bestFit="1" customWidth="1"/>
    <col min="13789" max="13789" width="12.7109375" style="132" bestFit="1" customWidth="1"/>
    <col min="13790" max="14033" width="8.7109375" style="132"/>
    <col min="14034" max="14034" width="11.7109375" style="132" bestFit="1" customWidth="1"/>
    <col min="14035" max="14037" width="14" style="132" bestFit="1" customWidth="1"/>
    <col min="14038" max="14038" width="12.7109375" style="132" bestFit="1" customWidth="1"/>
    <col min="14039" max="14039" width="12.7109375" style="132" customWidth="1"/>
    <col min="14040" max="14040" width="14" style="132" bestFit="1" customWidth="1"/>
    <col min="14041" max="14041" width="15" style="132" bestFit="1" customWidth="1"/>
    <col min="14042" max="14042" width="15.42578125" style="132" bestFit="1" customWidth="1"/>
    <col min="14043" max="14043" width="13.7109375" style="132" bestFit="1" customWidth="1"/>
    <col min="14044" max="14044" width="15.42578125" style="132" bestFit="1" customWidth="1"/>
    <col min="14045" max="14045" width="12.7109375" style="132" bestFit="1" customWidth="1"/>
    <col min="14046" max="14289" width="8.7109375" style="132"/>
    <col min="14290" max="14290" width="11.7109375" style="132" bestFit="1" customWidth="1"/>
    <col min="14291" max="14293" width="14" style="132" bestFit="1" customWidth="1"/>
    <col min="14294" max="14294" width="12.7109375" style="132" bestFit="1" customWidth="1"/>
    <col min="14295" max="14295" width="12.7109375" style="132" customWidth="1"/>
    <col min="14296" max="14296" width="14" style="132" bestFit="1" customWidth="1"/>
    <col min="14297" max="14297" width="15" style="132" bestFit="1" customWidth="1"/>
    <col min="14298" max="14298" width="15.42578125" style="132" bestFit="1" customWidth="1"/>
    <col min="14299" max="14299" width="13.7109375" style="132" bestFit="1" customWidth="1"/>
    <col min="14300" max="14300" width="15.42578125" style="132" bestFit="1" customWidth="1"/>
    <col min="14301" max="14301" width="12.7109375" style="132" bestFit="1" customWidth="1"/>
    <col min="14302" max="14545" width="8.7109375" style="132"/>
    <col min="14546" max="14546" width="11.7109375" style="132" bestFit="1" customWidth="1"/>
    <col min="14547" max="14549" width="14" style="132" bestFit="1" customWidth="1"/>
    <col min="14550" max="14550" width="12.7109375" style="132" bestFit="1" customWidth="1"/>
    <col min="14551" max="14551" width="12.7109375" style="132" customWidth="1"/>
    <col min="14552" max="14552" width="14" style="132" bestFit="1" customWidth="1"/>
    <col min="14553" max="14553" width="15" style="132" bestFit="1" customWidth="1"/>
    <col min="14554" max="14554" width="15.42578125" style="132" bestFit="1" customWidth="1"/>
    <col min="14555" max="14555" width="13.7109375" style="132" bestFit="1" customWidth="1"/>
    <col min="14556" max="14556" width="15.42578125" style="132" bestFit="1" customWidth="1"/>
    <col min="14557" max="14557" width="12.7109375" style="132" bestFit="1" customWidth="1"/>
    <col min="14558" max="14801" width="8.7109375" style="132"/>
    <col min="14802" max="14802" width="11.7109375" style="132" bestFit="1" customWidth="1"/>
    <col min="14803" max="14805" width="14" style="132" bestFit="1" customWidth="1"/>
    <col min="14806" max="14806" width="12.7109375" style="132" bestFit="1" customWidth="1"/>
    <col min="14807" max="14807" width="12.7109375" style="132" customWidth="1"/>
    <col min="14808" max="14808" width="14" style="132" bestFit="1" customWidth="1"/>
    <col min="14809" max="14809" width="15" style="132" bestFit="1" customWidth="1"/>
    <col min="14810" max="14810" width="15.42578125" style="132" bestFit="1" customWidth="1"/>
    <col min="14811" max="14811" width="13.7109375" style="132" bestFit="1" customWidth="1"/>
    <col min="14812" max="14812" width="15.42578125" style="132" bestFit="1" customWidth="1"/>
    <col min="14813" max="14813" width="12.7109375" style="132" bestFit="1" customWidth="1"/>
    <col min="14814" max="15057" width="8.7109375" style="132"/>
    <col min="15058" max="15058" width="11.7109375" style="132" bestFit="1" customWidth="1"/>
    <col min="15059" max="15061" width="14" style="132" bestFit="1" customWidth="1"/>
    <col min="15062" max="15062" width="12.7109375" style="132" bestFit="1" customWidth="1"/>
    <col min="15063" max="15063" width="12.7109375" style="132" customWidth="1"/>
    <col min="15064" max="15064" width="14" style="132" bestFit="1" customWidth="1"/>
    <col min="15065" max="15065" width="15" style="132" bestFit="1" customWidth="1"/>
    <col min="15066" max="15066" width="15.42578125" style="132" bestFit="1" customWidth="1"/>
    <col min="15067" max="15067" width="13.7109375" style="132" bestFit="1" customWidth="1"/>
    <col min="15068" max="15068" width="15.42578125" style="132" bestFit="1" customWidth="1"/>
    <col min="15069" max="15069" width="12.7109375" style="132" bestFit="1" customWidth="1"/>
    <col min="15070" max="15313" width="8.7109375" style="132"/>
    <col min="15314" max="15314" width="11.7109375" style="132" bestFit="1" customWidth="1"/>
    <col min="15315" max="15317" width="14" style="132" bestFit="1" customWidth="1"/>
    <col min="15318" max="15318" width="12.7109375" style="132" bestFit="1" customWidth="1"/>
    <col min="15319" max="15319" width="12.7109375" style="132" customWidth="1"/>
    <col min="15320" max="15320" width="14" style="132" bestFit="1" customWidth="1"/>
    <col min="15321" max="15321" width="15" style="132" bestFit="1" customWidth="1"/>
    <col min="15322" max="15322" width="15.42578125" style="132" bestFit="1" customWidth="1"/>
    <col min="15323" max="15323" width="13.7109375" style="132" bestFit="1" customWidth="1"/>
    <col min="15324" max="15324" width="15.42578125" style="132" bestFit="1" customWidth="1"/>
    <col min="15325" max="15325" width="12.7109375" style="132" bestFit="1" customWidth="1"/>
    <col min="15326" max="15569" width="8.7109375" style="132"/>
    <col min="15570" max="15570" width="11.7109375" style="132" bestFit="1" customWidth="1"/>
    <col min="15571" max="15573" width="14" style="132" bestFit="1" customWidth="1"/>
    <col min="15574" max="15574" width="12.7109375" style="132" bestFit="1" customWidth="1"/>
    <col min="15575" max="15575" width="12.7109375" style="132" customWidth="1"/>
    <col min="15576" max="15576" width="14" style="132" bestFit="1" customWidth="1"/>
    <col min="15577" max="15577" width="15" style="132" bestFit="1" customWidth="1"/>
    <col min="15578" max="15578" width="15.42578125" style="132" bestFit="1" customWidth="1"/>
    <col min="15579" max="15579" width="13.7109375" style="132" bestFit="1" customWidth="1"/>
    <col min="15580" max="15580" width="15.42578125" style="132" bestFit="1" customWidth="1"/>
    <col min="15581" max="15581" width="12.7109375" style="132" bestFit="1" customWidth="1"/>
    <col min="15582" max="15825" width="8.7109375" style="132"/>
    <col min="15826" max="15826" width="11.7109375" style="132" bestFit="1" customWidth="1"/>
    <col min="15827" max="15829" width="14" style="132" bestFit="1" customWidth="1"/>
    <col min="15830" max="15830" width="12.7109375" style="132" bestFit="1" customWidth="1"/>
    <col min="15831" max="15831" width="12.7109375" style="132" customWidth="1"/>
    <col min="15832" max="15832" width="14" style="132" bestFit="1" customWidth="1"/>
    <col min="15833" max="15833" width="15" style="132" bestFit="1" customWidth="1"/>
    <col min="15834" max="15834" width="15.42578125" style="132" bestFit="1" customWidth="1"/>
    <col min="15835" max="15835" width="13.7109375" style="132" bestFit="1" customWidth="1"/>
    <col min="15836" max="15836" width="15.42578125" style="132" bestFit="1" customWidth="1"/>
    <col min="15837" max="15837" width="12.7109375" style="132" bestFit="1" customWidth="1"/>
    <col min="15838" max="16081" width="8.7109375" style="132"/>
    <col min="16082" max="16082" width="11.7109375" style="132" bestFit="1" customWidth="1"/>
    <col min="16083" max="16085" width="14" style="132" bestFit="1" customWidth="1"/>
    <col min="16086" max="16086" width="12.7109375" style="132" bestFit="1" customWidth="1"/>
    <col min="16087" max="16087" width="12.7109375" style="132" customWidth="1"/>
    <col min="16088" max="16088" width="14" style="132" bestFit="1" customWidth="1"/>
    <col min="16089" max="16089" width="15" style="132" bestFit="1" customWidth="1"/>
    <col min="16090" max="16090" width="15.42578125" style="132" bestFit="1" customWidth="1"/>
    <col min="16091" max="16091" width="13.7109375" style="132" bestFit="1" customWidth="1"/>
    <col min="16092" max="16092" width="15.42578125" style="132" bestFit="1" customWidth="1"/>
    <col min="16093" max="16093" width="12.7109375" style="132" bestFit="1" customWidth="1"/>
    <col min="16094" max="16384" width="8.7109375" style="132"/>
  </cols>
  <sheetData>
    <row r="1" spans="1:12" ht="10.15" customHeight="1" thickBot="1"/>
    <row r="2" spans="1:12" ht="25.5">
      <c r="A2" s="128">
        <v>640000</v>
      </c>
      <c r="B2" s="129">
        <v>0</v>
      </c>
      <c r="C2" s="130" t="s">
        <v>276</v>
      </c>
      <c r="J2" s="133"/>
      <c r="K2" s="134"/>
    </row>
    <row r="3" spans="1:12">
      <c r="B3" s="237">
        <v>7.0000000000000007E-2</v>
      </c>
      <c r="C3" s="135" t="s">
        <v>277</v>
      </c>
      <c r="J3" s="136"/>
    </row>
    <row r="4" spans="1:12" ht="25.5">
      <c r="B4" s="238">
        <v>60</v>
      </c>
      <c r="C4" s="135" t="s">
        <v>278</v>
      </c>
    </row>
    <row r="5" spans="1:12" ht="26.25" thickBot="1">
      <c r="B5" s="239">
        <v>12</v>
      </c>
      <c r="C5" s="137" t="s">
        <v>279</v>
      </c>
      <c r="J5" s="138"/>
    </row>
    <row r="6" spans="1:12">
      <c r="B6" s="139"/>
    </row>
    <row r="7" spans="1:12">
      <c r="J7" s="138"/>
    </row>
    <row r="8" spans="1:12" s="140" customFormat="1" ht="25.5">
      <c r="B8" s="9" t="s">
        <v>280</v>
      </c>
      <c r="C8" s="10" t="s">
        <v>281</v>
      </c>
      <c r="D8" s="10" t="s">
        <v>282</v>
      </c>
      <c r="E8" s="10" t="s">
        <v>283</v>
      </c>
      <c r="F8" s="10" t="s">
        <v>284</v>
      </c>
      <c r="G8" s="75" t="s">
        <v>285</v>
      </c>
      <c r="H8" s="76" t="s">
        <v>286</v>
      </c>
    </row>
    <row r="9" spans="1:12">
      <c r="A9" s="546" t="s">
        <v>267</v>
      </c>
      <c r="B9" s="126" t="s">
        <v>66</v>
      </c>
      <c r="C9" s="141">
        <f t="shared" ref="C9:C20" si="0">ROUND($B$2/($B$4-$B$5),2)</f>
        <v>0</v>
      </c>
      <c r="D9" s="141">
        <f>ROUND($B$2*$B$3/12,2)</f>
        <v>0</v>
      </c>
      <c r="E9" s="141">
        <f t="shared" ref="E9:E11" si="1">SUM(C9:D9)</f>
        <v>0</v>
      </c>
      <c r="F9" s="141">
        <f>B2</f>
        <v>0</v>
      </c>
      <c r="G9" s="142"/>
      <c r="H9" s="142"/>
      <c r="J9" s="140"/>
      <c r="K9" s="140"/>
      <c r="L9" s="140"/>
    </row>
    <row r="10" spans="1:12">
      <c r="A10" s="547"/>
      <c r="B10" s="126" t="s">
        <v>67</v>
      </c>
      <c r="C10" s="141">
        <f t="shared" si="0"/>
        <v>0</v>
      </c>
      <c r="D10" s="141">
        <f t="shared" ref="D10:D68" si="2">ROUND($B$2*$B$3/12,2)</f>
        <v>0</v>
      </c>
      <c r="E10" s="141">
        <f t="shared" si="1"/>
        <v>0</v>
      </c>
      <c r="F10" s="141">
        <f t="shared" ref="F10:F16" si="3">F9-C10</f>
        <v>0</v>
      </c>
      <c r="G10" s="142"/>
      <c r="H10" s="142"/>
      <c r="J10" s="140"/>
      <c r="K10" s="140"/>
      <c r="L10" s="140"/>
    </row>
    <row r="11" spans="1:12">
      <c r="A11" s="547"/>
      <c r="B11" s="126" t="s">
        <v>68</v>
      </c>
      <c r="C11" s="141">
        <f t="shared" si="0"/>
        <v>0</v>
      </c>
      <c r="D11" s="141">
        <f t="shared" si="2"/>
        <v>0</v>
      </c>
      <c r="E11" s="141">
        <f t="shared" si="1"/>
        <v>0</v>
      </c>
      <c r="F11" s="141">
        <f t="shared" si="3"/>
        <v>0</v>
      </c>
      <c r="G11" s="142"/>
      <c r="H11" s="142"/>
      <c r="J11" s="140"/>
      <c r="K11" s="140"/>
      <c r="L11" s="140"/>
    </row>
    <row r="12" spans="1:12">
      <c r="A12" s="547"/>
      <c r="B12" s="126" t="s">
        <v>69</v>
      </c>
      <c r="C12" s="141">
        <f t="shared" si="0"/>
        <v>0</v>
      </c>
      <c r="D12" s="141">
        <f t="shared" si="2"/>
        <v>0</v>
      </c>
      <c r="E12" s="141">
        <f t="shared" ref="E12:E44" si="4">SUM(C12:D12)</f>
        <v>0</v>
      </c>
      <c r="F12" s="141">
        <f t="shared" si="3"/>
        <v>0</v>
      </c>
      <c r="G12" s="142"/>
      <c r="H12" s="142"/>
      <c r="J12" s="140"/>
      <c r="K12" s="140"/>
      <c r="L12" s="140"/>
    </row>
    <row r="13" spans="1:12">
      <c r="A13" s="547"/>
      <c r="B13" s="126" t="s">
        <v>70</v>
      </c>
      <c r="C13" s="141">
        <f t="shared" si="0"/>
        <v>0</v>
      </c>
      <c r="D13" s="141">
        <f t="shared" si="2"/>
        <v>0</v>
      </c>
      <c r="E13" s="141">
        <f>SUM(C13:D13)</f>
        <v>0</v>
      </c>
      <c r="F13" s="141">
        <f t="shared" si="3"/>
        <v>0</v>
      </c>
      <c r="G13" s="142"/>
      <c r="H13" s="142"/>
      <c r="J13" s="140"/>
      <c r="K13" s="140"/>
      <c r="L13" s="140"/>
    </row>
    <row r="14" spans="1:12">
      <c r="A14" s="547"/>
      <c r="B14" s="126" t="s">
        <v>71</v>
      </c>
      <c r="C14" s="141">
        <f t="shared" si="0"/>
        <v>0</v>
      </c>
      <c r="D14" s="141">
        <f t="shared" si="2"/>
        <v>0</v>
      </c>
      <c r="E14" s="141">
        <f>SUM(C14:D14)</f>
        <v>0</v>
      </c>
      <c r="F14" s="141">
        <f t="shared" si="3"/>
        <v>0</v>
      </c>
      <c r="G14" s="143"/>
      <c r="H14" s="142"/>
      <c r="J14" s="140"/>
      <c r="K14" s="140"/>
      <c r="L14" s="140"/>
    </row>
    <row r="15" spans="1:12">
      <c r="A15" s="547"/>
      <c r="B15" s="126" t="s">
        <v>72</v>
      </c>
      <c r="C15" s="141">
        <f t="shared" si="0"/>
        <v>0</v>
      </c>
      <c r="D15" s="141">
        <f t="shared" si="2"/>
        <v>0</v>
      </c>
      <c r="E15" s="141">
        <f t="shared" ref="E15:E16" si="5">SUM(C15:D15)</f>
        <v>0</v>
      </c>
      <c r="F15" s="141">
        <f t="shared" si="3"/>
        <v>0</v>
      </c>
      <c r="G15" s="143"/>
      <c r="H15" s="142"/>
      <c r="J15" s="140"/>
      <c r="K15" s="140"/>
      <c r="L15" s="140"/>
    </row>
    <row r="16" spans="1:12">
      <c r="A16" s="547"/>
      <c r="B16" s="126" t="s">
        <v>73</v>
      </c>
      <c r="C16" s="141">
        <f t="shared" si="0"/>
        <v>0</v>
      </c>
      <c r="D16" s="141">
        <f t="shared" si="2"/>
        <v>0</v>
      </c>
      <c r="E16" s="141">
        <f t="shared" si="5"/>
        <v>0</v>
      </c>
      <c r="F16" s="141">
        <f t="shared" si="3"/>
        <v>0</v>
      </c>
      <c r="G16" s="143"/>
      <c r="H16" s="142"/>
      <c r="J16" s="140"/>
      <c r="K16" s="140"/>
      <c r="L16" s="140"/>
    </row>
    <row r="17" spans="1:12">
      <c r="A17" s="547"/>
      <c r="B17" s="126" t="s">
        <v>74</v>
      </c>
      <c r="C17" s="141">
        <f t="shared" si="0"/>
        <v>0</v>
      </c>
      <c r="D17" s="141">
        <f t="shared" si="2"/>
        <v>0</v>
      </c>
      <c r="E17" s="141">
        <f t="shared" si="4"/>
        <v>0</v>
      </c>
      <c r="F17" s="141">
        <f t="shared" ref="F17:F20" si="6">F16-C17</f>
        <v>0</v>
      </c>
      <c r="G17" s="143"/>
      <c r="H17" s="143"/>
      <c r="J17" s="140"/>
      <c r="K17" s="140"/>
      <c r="L17" s="140"/>
    </row>
    <row r="18" spans="1:12">
      <c r="A18" s="547"/>
      <c r="B18" s="126" t="s">
        <v>75</v>
      </c>
      <c r="C18" s="141">
        <f t="shared" si="0"/>
        <v>0</v>
      </c>
      <c r="D18" s="141">
        <f t="shared" si="2"/>
        <v>0</v>
      </c>
      <c r="E18" s="141">
        <f t="shared" si="4"/>
        <v>0</v>
      </c>
      <c r="F18" s="141">
        <f t="shared" si="6"/>
        <v>0</v>
      </c>
      <c r="G18" s="144"/>
      <c r="H18" s="142"/>
      <c r="J18" s="140"/>
      <c r="K18" s="140"/>
      <c r="L18" s="140"/>
    </row>
    <row r="19" spans="1:12">
      <c r="A19" s="547"/>
      <c r="B19" s="126" t="s">
        <v>76</v>
      </c>
      <c r="C19" s="141">
        <f t="shared" si="0"/>
        <v>0</v>
      </c>
      <c r="D19" s="141">
        <f t="shared" si="2"/>
        <v>0</v>
      </c>
      <c r="E19" s="141">
        <f t="shared" si="4"/>
        <v>0</v>
      </c>
      <c r="F19" s="141">
        <f t="shared" si="6"/>
        <v>0</v>
      </c>
      <c r="G19" s="142"/>
      <c r="H19" s="142"/>
      <c r="J19" s="140"/>
      <c r="K19" s="140"/>
      <c r="L19" s="140"/>
    </row>
    <row r="20" spans="1:12">
      <c r="A20" s="547"/>
      <c r="B20" s="126" t="s">
        <v>77</v>
      </c>
      <c r="C20" s="141">
        <f t="shared" si="0"/>
        <v>0</v>
      </c>
      <c r="D20" s="141">
        <f t="shared" si="2"/>
        <v>0</v>
      </c>
      <c r="E20" s="141">
        <f t="shared" si="4"/>
        <v>0</v>
      </c>
      <c r="F20" s="141">
        <f t="shared" si="6"/>
        <v>0</v>
      </c>
      <c r="G20" s="145">
        <f>SUM(D9:D20)</f>
        <v>0</v>
      </c>
      <c r="H20" s="145">
        <f>SUM(C9:C20)</f>
        <v>0</v>
      </c>
      <c r="J20" s="140"/>
      <c r="K20" s="140"/>
      <c r="L20" s="140"/>
    </row>
    <row r="21" spans="1:12">
      <c r="A21" s="547" t="s">
        <v>268</v>
      </c>
      <c r="B21" s="146" t="s">
        <v>287</v>
      </c>
      <c r="C21" s="147">
        <f>ROUND($B$2/($B$4-$B$5),2)</f>
        <v>0</v>
      </c>
      <c r="D21" s="147">
        <f t="shared" si="2"/>
        <v>0</v>
      </c>
      <c r="E21" s="147">
        <f t="shared" si="4"/>
        <v>0</v>
      </c>
      <c r="F21" s="147">
        <f t="shared" ref="F21:F68" si="7">F20-C21</f>
        <v>0</v>
      </c>
      <c r="G21" s="142"/>
      <c r="H21" s="142"/>
      <c r="J21" s="140"/>
      <c r="K21" s="140"/>
      <c r="L21" s="140"/>
    </row>
    <row r="22" spans="1:12">
      <c r="A22" s="547"/>
      <c r="B22" s="146" t="s">
        <v>288</v>
      </c>
      <c r="C22" s="147">
        <f t="shared" ref="C22:C68" si="8">ROUND($B$2/($B$4-$B$5),2)</f>
        <v>0</v>
      </c>
      <c r="D22" s="147">
        <f t="shared" si="2"/>
        <v>0</v>
      </c>
      <c r="E22" s="147">
        <f t="shared" si="4"/>
        <v>0</v>
      </c>
      <c r="F22" s="147">
        <f t="shared" si="7"/>
        <v>0</v>
      </c>
      <c r="J22" s="140"/>
      <c r="K22" s="140"/>
      <c r="L22" s="140"/>
    </row>
    <row r="23" spans="1:12">
      <c r="A23" s="547"/>
      <c r="B23" s="146" t="s">
        <v>289</v>
      </c>
      <c r="C23" s="147">
        <f t="shared" si="8"/>
        <v>0</v>
      </c>
      <c r="D23" s="147">
        <f t="shared" si="2"/>
        <v>0</v>
      </c>
      <c r="E23" s="147">
        <f t="shared" si="4"/>
        <v>0</v>
      </c>
      <c r="F23" s="147">
        <f t="shared" si="7"/>
        <v>0</v>
      </c>
      <c r="G23" s="143"/>
      <c r="H23" s="142"/>
      <c r="J23" s="140"/>
      <c r="K23" s="140"/>
      <c r="L23" s="140"/>
    </row>
    <row r="24" spans="1:12">
      <c r="A24" s="547"/>
      <c r="B24" s="146" t="s">
        <v>290</v>
      </c>
      <c r="C24" s="147">
        <f t="shared" si="8"/>
        <v>0</v>
      </c>
      <c r="D24" s="147">
        <f t="shared" si="2"/>
        <v>0</v>
      </c>
      <c r="E24" s="147">
        <f t="shared" si="4"/>
        <v>0</v>
      </c>
      <c r="F24" s="147">
        <f t="shared" si="7"/>
        <v>0</v>
      </c>
      <c r="G24" s="142"/>
      <c r="H24" s="142"/>
      <c r="J24" s="140"/>
      <c r="K24" s="140"/>
      <c r="L24" s="140"/>
    </row>
    <row r="25" spans="1:12">
      <c r="A25" s="547"/>
      <c r="B25" s="146" t="s">
        <v>291</v>
      </c>
      <c r="C25" s="147">
        <f t="shared" si="8"/>
        <v>0</v>
      </c>
      <c r="D25" s="147">
        <f t="shared" si="2"/>
        <v>0</v>
      </c>
      <c r="E25" s="147">
        <f t="shared" si="4"/>
        <v>0</v>
      </c>
      <c r="F25" s="147">
        <f t="shared" si="7"/>
        <v>0</v>
      </c>
      <c r="G25" s="142"/>
      <c r="H25" s="142"/>
      <c r="J25" s="140"/>
      <c r="K25" s="140"/>
      <c r="L25" s="140"/>
    </row>
    <row r="26" spans="1:12">
      <c r="A26" s="547"/>
      <c r="B26" s="146" t="s">
        <v>292</v>
      </c>
      <c r="C26" s="147">
        <f t="shared" si="8"/>
        <v>0</v>
      </c>
      <c r="D26" s="147">
        <f t="shared" si="2"/>
        <v>0</v>
      </c>
      <c r="E26" s="147">
        <f t="shared" si="4"/>
        <v>0</v>
      </c>
      <c r="F26" s="147">
        <f t="shared" si="7"/>
        <v>0</v>
      </c>
      <c r="G26" s="148"/>
      <c r="H26" s="148"/>
      <c r="J26" s="140"/>
      <c r="K26" s="140"/>
      <c r="L26" s="140"/>
    </row>
    <row r="27" spans="1:12">
      <c r="A27" s="547"/>
      <c r="B27" s="146" t="s">
        <v>293</v>
      </c>
      <c r="C27" s="147">
        <f t="shared" si="8"/>
        <v>0</v>
      </c>
      <c r="D27" s="147">
        <f t="shared" si="2"/>
        <v>0</v>
      </c>
      <c r="E27" s="147">
        <f t="shared" si="4"/>
        <v>0</v>
      </c>
      <c r="F27" s="147">
        <f t="shared" si="7"/>
        <v>0</v>
      </c>
      <c r="G27" s="148"/>
      <c r="H27" s="148"/>
      <c r="J27" s="140"/>
      <c r="K27" s="140"/>
      <c r="L27" s="140"/>
    </row>
    <row r="28" spans="1:12">
      <c r="A28" s="547"/>
      <c r="B28" s="146" t="s">
        <v>294</v>
      </c>
      <c r="C28" s="147">
        <f t="shared" si="8"/>
        <v>0</v>
      </c>
      <c r="D28" s="147">
        <f t="shared" si="2"/>
        <v>0</v>
      </c>
      <c r="E28" s="147">
        <f t="shared" si="4"/>
        <v>0</v>
      </c>
      <c r="F28" s="147">
        <f t="shared" si="7"/>
        <v>0</v>
      </c>
      <c r="G28" s="148"/>
      <c r="H28" s="148"/>
      <c r="J28" s="140"/>
      <c r="K28" s="140"/>
      <c r="L28" s="140"/>
    </row>
    <row r="29" spans="1:12">
      <c r="A29" s="547"/>
      <c r="B29" s="146" t="s">
        <v>295</v>
      </c>
      <c r="C29" s="147">
        <f t="shared" si="8"/>
        <v>0</v>
      </c>
      <c r="D29" s="147">
        <f t="shared" si="2"/>
        <v>0</v>
      </c>
      <c r="E29" s="147">
        <f t="shared" si="4"/>
        <v>0</v>
      </c>
      <c r="F29" s="147">
        <f t="shared" si="7"/>
        <v>0</v>
      </c>
      <c r="G29" s="148"/>
      <c r="H29" s="148"/>
      <c r="J29" s="140"/>
      <c r="K29" s="140"/>
      <c r="L29" s="140"/>
    </row>
    <row r="30" spans="1:12">
      <c r="A30" s="547"/>
      <c r="B30" s="146" t="s">
        <v>296</v>
      </c>
      <c r="C30" s="147">
        <f t="shared" si="8"/>
        <v>0</v>
      </c>
      <c r="D30" s="147">
        <f t="shared" si="2"/>
        <v>0</v>
      </c>
      <c r="E30" s="147">
        <f t="shared" si="4"/>
        <v>0</v>
      </c>
      <c r="F30" s="147">
        <f t="shared" si="7"/>
        <v>0</v>
      </c>
      <c r="G30" s="148"/>
      <c r="H30" s="148"/>
      <c r="J30" s="140"/>
      <c r="K30" s="140"/>
      <c r="L30" s="140"/>
    </row>
    <row r="31" spans="1:12">
      <c r="A31" s="547"/>
      <c r="B31" s="146" t="s">
        <v>297</v>
      </c>
      <c r="C31" s="147">
        <f t="shared" si="8"/>
        <v>0</v>
      </c>
      <c r="D31" s="147">
        <f t="shared" si="2"/>
        <v>0</v>
      </c>
      <c r="E31" s="147">
        <f t="shared" si="4"/>
        <v>0</v>
      </c>
      <c r="F31" s="147">
        <f t="shared" si="7"/>
        <v>0</v>
      </c>
      <c r="G31" s="148"/>
      <c r="H31" s="148"/>
      <c r="J31" s="140"/>
      <c r="K31" s="140"/>
      <c r="L31" s="140"/>
    </row>
    <row r="32" spans="1:12">
      <c r="A32" s="547"/>
      <c r="B32" s="146" t="s">
        <v>298</v>
      </c>
      <c r="C32" s="147">
        <f t="shared" si="8"/>
        <v>0</v>
      </c>
      <c r="D32" s="147">
        <f t="shared" si="2"/>
        <v>0</v>
      </c>
      <c r="E32" s="147">
        <f t="shared" si="4"/>
        <v>0</v>
      </c>
      <c r="F32" s="147">
        <f t="shared" si="7"/>
        <v>0</v>
      </c>
      <c r="G32" s="145">
        <f>SUM(D21:D32)</f>
        <v>0</v>
      </c>
      <c r="H32" s="145">
        <f>SUM(C21:C32)</f>
        <v>0</v>
      </c>
      <c r="J32" s="140"/>
      <c r="K32" s="140"/>
      <c r="L32" s="140"/>
    </row>
    <row r="33" spans="1:72">
      <c r="A33" s="547" t="s">
        <v>269</v>
      </c>
      <c r="B33" s="126" t="s">
        <v>299</v>
      </c>
      <c r="C33" s="141">
        <f t="shared" si="8"/>
        <v>0</v>
      </c>
      <c r="D33" s="141">
        <f t="shared" si="2"/>
        <v>0</v>
      </c>
      <c r="E33" s="141">
        <f t="shared" si="4"/>
        <v>0</v>
      </c>
      <c r="F33" s="141">
        <f t="shared" si="7"/>
        <v>0</v>
      </c>
      <c r="G33" s="148"/>
      <c r="H33" s="148"/>
      <c r="I33" s="143"/>
      <c r="J33" s="140"/>
      <c r="K33" s="140"/>
      <c r="L33" s="140"/>
    </row>
    <row r="34" spans="1:72">
      <c r="A34" s="547"/>
      <c r="B34" s="126" t="s">
        <v>300</v>
      </c>
      <c r="C34" s="141">
        <f t="shared" si="8"/>
        <v>0</v>
      </c>
      <c r="D34" s="141">
        <f t="shared" si="2"/>
        <v>0</v>
      </c>
      <c r="E34" s="141">
        <f t="shared" si="4"/>
        <v>0</v>
      </c>
      <c r="F34" s="141">
        <f t="shared" si="7"/>
        <v>0</v>
      </c>
      <c r="I34" s="143"/>
      <c r="J34" s="140"/>
      <c r="K34" s="140"/>
      <c r="L34" s="140"/>
    </row>
    <row r="35" spans="1:72">
      <c r="A35" s="547"/>
      <c r="B35" s="126" t="s">
        <v>301</v>
      </c>
      <c r="C35" s="141">
        <f t="shared" si="8"/>
        <v>0</v>
      </c>
      <c r="D35" s="141">
        <f t="shared" si="2"/>
        <v>0</v>
      </c>
      <c r="E35" s="141">
        <f t="shared" si="4"/>
        <v>0</v>
      </c>
      <c r="F35" s="141">
        <f t="shared" si="7"/>
        <v>0</v>
      </c>
      <c r="G35" s="148"/>
      <c r="H35" s="148"/>
      <c r="I35" s="143"/>
      <c r="J35" s="140"/>
      <c r="K35" s="140"/>
      <c r="L35" s="140"/>
    </row>
    <row r="36" spans="1:72">
      <c r="A36" s="547"/>
      <c r="B36" s="126" t="s">
        <v>302</v>
      </c>
      <c r="C36" s="141">
        <f t="shared" si="8"/>
        <v>0</v>
      </c>
      <c r="D36" s="141">
        <f t="shared" si="2"/>
        <v>0</v>
      </c>
      <c r="E36" s="141">
        <f t="shared" si="4"/>
        <v>0</v>
      </c>
      <c r="F36" s="141">
        <f t="shared" si="7"/>
        <v>0</v>
      </c>
      <c r="G36" s="148"/>
      <c r="H36" s="148"/>
      <c r="I36" s="143"/>
      <c r="J36" s="140"/>
      <c r="K36" s="140"/>
      <c r="L36" s="140"/>
    </row>
    <row r="37" spans="1:72">
      <c r="A37" s="547"/>
      <c r="B37" s="126" t="s">
        <v>303</v>
      </c>
      <c r="C37" s="141">
        <f t="shared" si="8"/>
        <v>0</v>
      </c>
      <c r="D37" s="141">
        <f t="shared" si="2"/>
        <v>0</v>
      </c>
      <c r="E37" s="141">
        <f t="shared" si="4"/>
        <v>0</v>
      </c>
      <c r="F37" s="141">
        <f t="shared" si="7"/>
        <v>0</v>
      </c>
      <c r="G37" s="148"/>
      <c r="H37" s="148"/>
      <c r="I37" s="143"/>
      <c r="J37" s="142"/>
    </row>
    <row r="38" spans="1:72" s="149" customFormat="1">
      <c r="A38" s="547"/>
      <c r="B38" s="126" t="s">
        <v>304</v>
      </c>
      <c r="C38" s="141">
        <f t="shared" si="8"/>
        <v>0</v>
      </c>
      <c r="D38" s="141">
        <f t="shared" si="2"/>
        <v>0</v>
      </c>
      <c r="E38" s="141">
        <f t="shared" si="4"/>
        <v>0</v>
      </c>
      <c r="F38" s="141">
        <f t="shared" si="7"/>
        <v>0</v>
      </c>
      <c r="G38" s="148"/>
      <c r="H38" s="148"/>
      <c r="I38" s="143"/>
      <c r="J38" s="143"/>
      <c r="K38" s="132"/>
      <c r="L38" s="132"/>
      <c r="M38" s="132"/>
      <c r="N38" s="132"/>
      <c r="O38" s="132"/>
      <c r="P38" s="132"/>
      <c r="Q38" s="132"/>
      <c r="R38" s="132"/>
      <c r="S38" s="132"/>
      <c r="T38" s="132"/>
      <c r="U38" s="132"/>
      <c r="V38" s="132"/>
      <c r="W38" s="132"/>
      <c r="X38" s="132"/>
      <c r="Y38" s="132"/>
      <c r="Z38" s="132"/>
      <c r="AA38" s="132"/>
      <c r="AB38" s="132"/>
      <c r="AC38" s="132"/>
      <c r="AD38" s="132"/>
      <c r="AE38" s="132"/>
      <c r="AF38" s="132"/>
      <c r="AG38" s="132"/>
      <c r="AH38" s="132"/>
      <c r="AI38" s="132"/>
      <c r="AJ38" s="132"/>
      <c r="AK38" s="132"/>
      <c r="AL38" s="132"/>
      <c r="AM38" s="132"/>
      <c r="AN38" s="132"/>
      <c r="AO38" s="132"/>
      <c r="AP38" s="132"/>
      <c r="AQ38" s="132"/>
      <c r="AR38" s="132"/>
      <c r="AS38" s="132"/>
      <c r="AT38" s="132"/>
      <c r="AU38" s="132"/>
      <c r="AV38" s="132"/>
      <c r="AW38" s="132"/>
      <c r="AX38" s="132"/>
      <c r="AY38" s="132"/>
      <c r="AZ38" s="132"/>
      <c r="BA38" s="132"/>
      <c r="BB38" s="132"/>
      <c r="BC38" s="132"/>
      <c r="BD38" s="132"/>
      <c r="BE38" s="132"/>
      <c r="BF38" s="132"/>
      <c r="BG38" s="132"/>
      <c r="BH38" s="132"/>
      <c r="BI38" s="132"/>
      <c r="BJ38" s="132"/>
      <c r="BK38" s="132"/>
      <c r="BL38" s="132"/>
      <c r="BM38" s="132"/>
      <c r="BN38" s="132"/>
      <c r="BO38" s="132"/>
      <c r="BP38" s="132"/>
      <c r="BQ38" s="132"/>
      <c r="BR38" s="132"/>
      <c r="BS38" s="132"/>
      <c r="BT38" s="132"/>
    </row>
    <row r="39" spans="1:72">
      <c r="A39" s="547"/>
      <c r="B39" s="126" t="s">
        <v>305</v>
      </c>
      <c r="C39" s="141">
        <f t="shared" si="8"/>
        <v>0</v>
      </c>
      <c r="D39" s="141">
        <f t="shared" si="2"/>
        <v>0</v>
      </c>
      <c r="E39" s="141">
        <f t="shared" si="4"/>
        <v>0</v>
      </c>
      <c r="F39" s="141">
        <f t="shared" si="7"/>
        <v>0</v>
      </c>
      <c r="G39" s="148"/>
      <c r="H39" s="148"/>
      <c r="I39" s="143"/>
      <c r="J39" s="142"/>
    </row>
    <row r="40" spans="1:72">
      <c r="A40" s="547"/>
      <c r="B40" s="126" t="s">
        <v>306</v>
      </c>
      <c r="C40" s="141">
        <f t="shared" si="8"/>
        <v>0</v>
      </c>
      <c r="D40" s="141">
        <f t="shared" si="2"/>
        <v>0</v>
      </c>
      <c r="E40" s="141">
        <f t="shared" si="4"/>
        <v>0</v>
      </c>
      <c r="F40" s="141">
        <f t="shared" si="7"/>
        <v>0</v>
      </c>
      <c r="G40" s="148"/>
      <c r="H40" s="148"/>
      <c r="I40" s="143"/>
      <c r="J40" s="142"/>
    </row>
    <row r="41" spans="1:72">
      <c r="A41" s="547"/>
      <c r="B41" s="126" t="s">
        <v>307</v>
      </c>
      <c r="C41" s="141">
        <f t="shared" si="8"/>
        <v>0</v>
      </c>
      <c r="D41" s="141">
        <f t="shared" si="2"/>
        <v>0</v>
      </c>
      <c r="E41" s="141">
        <f t="shared" si="4"/>
        <v>0</v>
      </c>
      <c r="F41" s="141">
        <f t="shared" si="7"/>
        <v>0</v>
      </c>
      <c r="G41" s="148"/>
      <c r="H41" s="148"/>
      <c r="I41" s="143"/>
      <c r="J41" s="142"/>
    </row>
    <row r="42" spans="1:72">
      <c r="A42" s="547"/>
      <c r="B42" s="126" t="s">
        <v>308</v>
      </c>
      <c r="C42" s="141">
        <f t="shared" si="8"/>
        <v>0</v>
      </c>
      <c r="D42" s="141">
        <f t="shared" si="2"/>
        <v>0</v>
      </c>
      <c r="E42" s="141">
        <f t="shared" si="4"/>
        <v>0</v>
      </c>
      <c r="F42" s="141">
        <f t="shared" si="7"/>
        <v>0</v>
      </c>
      <c r="G42" s="148"/>
      <c r="H42" s="148"/>
      <c r="I42" s="143"/>
      <c r="J42" s="142"/>
    </row>
    <row r="43" spans="1:72">
      <c r="A43" s="547"/>
      <c r="B43" s="126" t="s">
        <v>309</v>
      </c>
      <c r="C43" s="141">
        <f t="shared" si="8"/>
        <v>0</v>
      </c>
      <c r="D43" s="141">
        <f t="shared" si="2"/>
        <v>0</v>
      </c>
      <c r="E43" s="141">
        <f t="shared" si="4"/>
        <v>0</v>
      </c>
      <c r="F43" s="141">
        <f t="shared" si="7"/>
        <v>0</v>
      </c>
      <c r="G43" s="148"/>
      <c r="H43" s="148"/>
      <c r="I43" s="143"/>
      <c r="J43" s="142"/>
    </row>
    <row r="44" spans="1:72">
      <c r="A44" s="547"/>
      <c r="B44" s="126" t="s">
        <v>310</v>
      </c>
      <c r="C44" s="141">
        <f t="shared" si="8"/>
        <v>0</v>
      </c>
      <c r="D44" s="141">
        <f t="shared" si="2"/>
        <v>0</v>
      </c>
      <c r="E44" s="141">
        <f t="shared" si="4"/>
        <v>0</v>
      </c>
      <c r="F44" s="141">
        <f t="shared" si="7"/>
        <v>0</v>
      </c>
      <c r="G44" s="145">
        <f>SUM(D33:D44)</f>
        <v>0</v>
      </c>
      <c r="H44" s="145">
        <f>SUM(C33:C44)</f>
        <v>0</v>
      </c>
      <c r="I44" s="143"/>
      <c r="J44" s="142"/>
    </row>
    <row r="45" spans="1:72">
      <c r="A45" s="547" t="s">
        <v>270</v>
      </c>
      <c r="B45" s="146" t="s">
        <v>311</v>
      </c>
      <c r="C45" s="147">
        <f t="shared" si="8"/>
        <v>0</v>
      </c>
      <c r="D45" s="147">
        <f t="shared" si="2"/>
        <v>0</v>
      </c>
      <c r="E45" s="147">
        <f t="shared" ref="E45:E68" si="9">SUM(C45:D45)</f>
        <v>0</v>
      </c>
      <c r="F45" s="147">
        <f t="shared" si="7"/>
        <v>0</v>
      </c>
      <c r="G45" s="148"/>
      <c r="H45" s="148"/>
      <c r="I45" s="143"/>
      <c r="J45" s="142"/>
    </row>
    <row r="46" spans="1:72">
      <c r="A46" s="547"/>
      <c r="B46" s="146" t="s">
        <v>312</v>
      </c>
      <c r="C46" s="147">
        <f t="shared" si="8"/>
        <v>0</v>
      </c>
      <c r="D46" s="147">
        <f t="shared" si="2"/>
        <v>0</v>
      </c>
      <c r="E46" s="147">
        <f t="shared" si="9"/>
        <v>0</v>
      </c>
      <c r="F46" s="147">
        <f t="shared" si="7"/>
        <v>0</v>
      </c>
      <c r="I46" s="143"/>
      <c r="J46" s="142"/>
    </row>
    <row r="47" spans="1:72">
      <c r="A47" s="547"/>
      <c r="B47" s="146" t="s">
        <v>313</v>
      </c>
      <c r="C47" s="147">
        <f t="shared" si="8"/>
        <v>0</v>
      </c>
      <c r="D47" s="147">
        <f t="shared" si="2"/>
        <v>0</v>
      </c>
      <c r="E47" s="147">
        <f t="shared" si="9"/>
        <v>0</v>
      </c>
      <c r="F47" s="147">
        <f t="shared" si="7"/>
        <v>0</v>
      </c>
      <c r="G47" s="148"/>
      <c r="H47" s="148"/>
      <c r="I47" s="143"/>
      <c r="J47" s="142"/>
    </row>
    <row r="48" spans="1:72">
      <c r="A48" s="547"/>
      <c r="B48" s="146" t="s">
        <v>314</v>
      </c>
      <c r="C48" s="147">
        <f t="shared" si="8"/>
        <v>0</v>
      </c>
      <c r="D48" s="147">
        <f t="shared" si="2"/>
        <v>0</v>
      </c>
      <c r="E48" s="147">
        <f t="shared" si="9"/>
        <v>0</v>
      </c>
      <c r="F48" s="147">
        <f t="shared" si="7"/>
        <v>0</v>
      </c>
      <c r="G48" s="148"/>
      <c r="H48" s="148"/>
      <c r="I48" s="143"/>
      <c r="J48" s="142"/>
    </row>
    <row r="49" spans="1:46">
      <c r="A49" s="547"/>
      <c r="B49" s="146" t="s">
        <v>315</v>
      </c>
      <c r="C49" s="147">
        <f t="shared" si="8"/>
        <v>0</v>
      </c>
      <c r="D49" s="147">
        <f t="shared" si="2"/>
        <v>0</v>
      </c>
      <c r="E49" s="147">
        <f t="shared" si="9"/>
        <v>0</v>
      </c>
      <c r="F49" s="147">
        <f t="shared" si="7"/>
        <v>0</v>
      </c>
      <c r="G49" s="148"/>
      <c r="H49" s="148"/>
      <c r="I49" s="143"/>
      <c r="J49" s="142"/>
    </row>
    <row r="50" spans="1:46" s="150" customFormat="1">
      <c r="A50" s="547"/>
      <c r="B50" s="146" t="s">
        <v>316</v>
      </c>
      <c r="C50" s="147">
        <f t="shared" si="8"/>
        <v>0</v>
      </c>
      <c r="D50" s="147">
        <f t="shared" si="2"/>
        <v>0</v>
      </c>
      <c r="E50" s="147">
        <f t="shared" si="9"/>
        <v>0</v>
      </c>
      <c r="F50" s="147">
        <f t="shared" si="7"/>
        <v>0</v>
      </c>
      <c r="G50" s="148"/>
      <c r="H50" s="148"/>
      <c r="I50" s="143"/>
      <c r="J50" s="142"/>
      <c r="K50" s="132"/>
      <c r="L50" s="132"/>
      <c r="M50" s="132"/>
      <c r="N50" s="132"/>
      <c r="O50" s="132"/>
      <c r="P50" s="132"/>
      <c r="Q50" s="132"/>
      <c r="R50" s="132"/>
      <c r="S50" s="132"/>
      <c r="T50" s="132"/>
      <c r="U50" s="132"/>
      <c r="V50" s="132"/>
      <c r="W50" s="132"/>
      <c r="X50" s="132"/>
      <c r="Y50" s="132"/>
      <c r="Z50" s="132"/>
      <c r="AA50" s="132"/>
      <c r="AB50" s="132"/>
      <c r="AC50" s="132"/>
      <c r="AD50" s="132"/>
      <c r="AE50" s="132"/>
      <c r="AF50" s="132"/>
      <c r="AG50" s="132"/>
      <c r="AH50" s="132"/>
      <c r="AI50" s="132"/>
      <c r="AJ50" s="132"/>
      <c r="AK50" s="132"/>
      <c r="AL50" s="132"/>
      <c r="AM50" s="132"/>
      <c r="AN50" s="132"/>
      <c r="AO50" s="132"/>
      <c r="AP50" s="132"/>
      <c r="AQ50" s="132"/>
      <c r="AR50" s="132"/>
      <c r="AS50" s="132"/>
      <c r="AT50" s="132"/>
    </row>
    <row r="51" spans="1:46">
      <c r="A51" s="547"/>
      <c r="B51" s="146" t="s">
        <v>317</v>
      </c>
      <c r="C51" s="147">
        <f t="shared" si="8"/>
        <v>0</v>
      </c>
      <c r="D51" s="147">
        <f t="shared" si="2"/>
        <v>0</v>
      </c>
      <c r="E51" s="147">
        <f t="shared" si="9"/>
        <v>0</v>
      </c>
      <c r="F51" s="147">
        <f t="shared" si="7"/>
        <v>0</v>
      </c>
      <c r="G51" s="148"/>
      <c r="H51" s="148"/>
      <c r="I51" s="143"/>
      <c r="J51" s="142"/>
    </row>
    <row r="52" spans="1:46">
      <c r="A52" s="547"/>
      <c r="B52" s="146" t="s">
        <v>318</v>
      </c>
      <c r="C52" s="147">
        <f t="shared" si="8"/>
        <v>0</v>
      </c>
      <c r="D52" s="147">
        <f t="shared" si="2"/>
        <v>0</v>
      </c>
      <c r="E52" s="147">
        <f t="shared" si="9"/>
        <v>0</v>
      </c>
      <c r="F52" s="147">
        <f t="shared" si="7"/>
        <v>0</v>
      </c>
      <c r="G52" s="148"/>
      <c r="H52" s="148"/>
      <c r="I52" s="143"/>
      <c r="J52" s="142"/>
    </row>
    <row r="53" spans="1:46">
      <c r="A53" s="547"/>
      <c r="B53" s="146" t="s">
        <v>319</v>
      </c>
      <c r="C53" s="147">
        <f t="shared" si="8"/>
        <v>0</v>
      </c>
      <c r="D53" s="147">
        <f t="shared" si="2"/>
        <v>0</v>
      </c>
      <c r="E53" s="147">
        <f t="shared" si="9"/>
        <v>0</v>
      </c>
      <c r="F53" s="147">
        <f t="shared" si="7"/>
        <v>0</v>
      </c>
      <c r="G53" s="148"/>
      <c r="H53" s="148"/>
      <c r="I53" s="143"/>
      <c r="J53" s="142"/>
    </row>
    <row r="54" spans="1:46">
      <c r="A54" s="547"/>
      <c r="B54" s="146" t="s">
        <v>320</v>
      </c>
      <c r="C54" s="147">
        <f t="shared" si="8"/>
        <v>0</v>
      </c>
      <c r="D54" s="147">
        <f t="shared" si="2"/>
        <v>0</v>
      </c>
      <c r="E54" s="147">
        <f t="shared" si="9"/>
        <v>0</v>
      </c>
      <c r="F54" s="147">
        <f t="shared" si="7"/>
        <v>0</v>
      </c>
      <c r="G54" s="148"/>
      <c r="H54" s="148"/>
      <c r="I54" s="143"/>
      <c r="J54" s="142"/>
    </row>
    <row r="55" spans="1:46">
      <c r="A55" s="547"/>
      <c r="B55" s="146" t="s">
        <v>321</v>
      </c>
      <c r="C55" s="147">
        <f t="shared" si="8"/>
        <v>0</v>
      </c>
      <c r="D55" s="147">
        <f t="shared" si="2"/>
        <v>0</v>
      </c>
      <c r="E55" s="147">
        <f t="shared" si="9"/>
        <v>0</v>
      </c>
      <c r="F55" s="147">
        <f t="shared" si="7"/>
        <v>0</v>
      </c>
      <c r="G55" s="148"/>
      <c r="H55" s="148"/>
      <c r="I55" s="143"/>
      <c r="J55" s="142"/>
    </row>
    <row r="56" spans="1:46">
      <c r="A56" s="547"/>
      <c r="B56" s="146" t="s">
        <v>322</v>
      </c>
      <c r="C56" s="147">
        <f t="shared" si="8"/>
        <v>0</v>
      </c>
      <c r="D56" s="147">
        <f t="shared" si="2"/>
        <v>0</v>
      </c>
      <c r="E56" s="147">
        <f t="shared" si="9"/>
        <v>0</v>
      </c>
      <c r="F56" s="147">
        <f t="shared" si="7"/>
        <v>0</v>
      </c>
      <c r="G56" s="145">
        <f>SUM(D45:D56)</f>
        <v>0</v>
      </c>
      <c r="H56" s="145">
        <f>SUM(C45:C56)</f>
        <v>0</v>
      </c>
      <c r="I56" s="143"/>
      <c r="J56" s="142"/>
    </row>
    <row r="57" spans="1:46">
      <c r="A57" s="547" t="s">
        <v>271</v>
      </c>
      <c r="B57" s="126" t="s">
        <v>323</v>
      </c>
      <c r="C57" s="141">
        <f t="shared" si="8"/>
        <v>0</v>
      </c>
      <c r="D57" s="141">
        <f t="shared" si="2"/>
        <v>0</v>
      </c>
      <c r="E57" s="141">
        <f t="shared" si="9"/>
        <v>0</v>
      </c>
      <c r="F57" s="141">
        <f t="shared" si="7"/>
        <v>0</v>
      </c>
      <c r="G57" s="148"/>
      <c r="H57" s="148"/>
      <c r="I57" s="143"/>
      <c r="J57" s="142"/>
    </row>
    <row r="58" spans="1:46">
      <c r="A58" s="547"/>
      <c r="B58" s="126" t="s">
        <v>324</v>
      </c>
      <c r="C58" s="141">
        <f t="shared" si="8"/>
        <v>0</v>
      </c>
      <c r="D58" s="141">
        <f t="shared" si="2"/>
        <v>0</v>
      </c>
      <c r="E58" s="141">
        <f t="shared" si="9"/>
        <v>0</v>
      </c>
      <c r="F58" s="141">
        <f t="shared" si="7"/>
        <v>0</v>
      </c>
      <c r="I58" s="143"/>
      <c r="J58" s="142"/>
    </row>
    <row r="59" spans="1:46">
      <c r="A59" s="547"/>
      <c r="B59" s="126" t="s">
        <v>325</v>
      </c>
      <c r="C59" s="141">
        <f t="shared" si="8"/>
        <v>0</v>
      </c>
      <c r="D59" s="141">
        <f t="shared" si="2"/>
        <v>0</v>
      </c>
      <c r="E59" s="141">
        <f t="shared" si="9"/>
        <v>0</v>
      </c>
      <c r="F59" s="141">
        <f t="shared" si="7"/>
        <v>0</v>
      </c>
      <c r="G59" s="148"/>
      <c r="H59" s="148"/>
      <c r="I59" s="143"/>
      <c r="J59" s="142"/>
    </row>
    <row r="60" spans="1:46">
      <c r="A60" s="547"/>
      <c r="B60" s="126" t="s">
        <v>326</v>
      </c>
      <c r="C60" s="141">
        <f t="shared" si="8"/>
        <v>0</v>
      </c>
      <c r="D60" s="141">
        <f t="shared" si="2"/>
        <v>0</v>
      </c>
      <c r="E60" s="141">
        <f t="shared" si="9"/>
        <v>0</v>
      </c>
      <c r="F60" s="141">
        <f t="shared" si="7"/>
        <v>0</v>
      </c>
      <c r="G60" s="148"/>
      <c r="H60" s="148"/>
      <c r="I60" s="143"/>
      <c r="J60" s="142"/>
    </row>
    <row r="61" spans="1:46">
      <c r="A61" s="547"/>
      <c r="B61" s="126" t="s">
        <v>327</v>
      </c>
      <c r="C61" s="141">
        <f t="shared" si="8"/>
        <v>0</v>
      </c>
      <c r="D61" s="141">
        <f t="shared" si="2"/>
        <v>0</v>
      </c>
      <c r="E61" s="141">
        <f t="shared" si="9"/>
        <v>0</v>
      </c>
      <c r="F61" s="141">
        <f t="shared" si="7"/>
        <v>0</v>
      </c>
      <c r="G61" s="148"/>
      <c r="H61" s="148"/>
      <c r="I61" s="143"/>
      <c r="J61" s="142"/>
    </row>
    <row r="62" spans="1:46" s="150" customFormat="1">
      <c r="A62" s="547"/>
      <c r="B62" s="126" t="s">
        <v>328</v>
      </c>
      <c r="C62" s="141">
        <f t="shared" si="8"/>
        <v>0</v>
      </c>
      <c r="D62" s="141">
        <f t="shared" si="2"/>
        <v>0</v>
      </c>
      <c r="E62" s="141">
        <f t="shared" si="9"/>
        <v>0</v>
      </c>
      <c r="F62" s="141">
        <f t="shared" si="7"/>
        <v>0</v>
      </c>
      <c r="G62" s="148"/>
      <c r="H62" s="148"/>
      <c r="I62" s="143"/>
      <c r="J62" s="142"/>
      <c r="K62" s="132"/>
      <c r="L62" s="132"/>
      <c r="M62" s="132"/>
      <c r="N62" s="132"/>
      <c r="O62" s="132"/>
      <c r="P62" s="132"/>
      <c r="Q62" s="132"/>
      <c r="R62" s="132"/>
      <c r="S62" s="132"/>
      <c r="T62" s="132"/>
      <c r="U62" s="132"/>
      <c r="V62" s="132"/>
      <c r="W62" s="132"/>
      <c r="X62" s="132"/>
      <c r="Y62" s="132"/>
      <c r="Z62" s="132"/>
      <c r="AA62" s="132"/>
      <c r="AB62" s="132"/>
      <c r="AC62" s="132"/>
      <c r="AD62" s="132"/>
      <c r="AE62" s="132"/>
      <c r="AF62" s="132"/>
      <c r="AG62" s="132"/>
      <c r="AH62" s="132"/>
      <c r="AI62" s="132"/>
      <c r="AJ62" s="132"/>
      <c r="AK62" s="132"/>
      <c r="AL62" s="132"/>
      <c r="AM62" s="132"/>
      <c r="AN62" s="132"/>
      <c r="AO62" s="132"/>
      <c r="AP62" s="132"/>
      <c r="AQ62" s="132"/>
      <c r="AR62" s="132"/>
      <c r="AS62" s="132"/>
      <c r="AT62" s="132"/>
    </row>
    <row r="63" spans="1:46">
      <c r="A63" s="547"/>
      <c r="B63" s="126" t="s">
        <v>329</v>
      </c>
      <c r="C63" s="141">
        <f t="shared" si="8"/>
        <v>0</v>
      </c>
      <c r="D63" s="141">
        <f t="shared" si="2"/>
        <v>0</v>
      </c>
      <c r="E63" s="141">
        <f t="shared" si="9"/>
        <v>0</v>
      </c>
      <c r="F63" s="141">
        <f t="shared" si="7"/>
        <v>0</v>
      </c>
      <c r="G63" s="148"/>
      <c r="H63" s="148"/>
      <c r="I63" s="143"/>
      <c r="J63" s="142"/>
    </row>
    <row r="64" spans="1:46">
      <c r="A64" s="547"/>
      <c r="B64" s="126" t="s">
        <v>330</v>
      </c>
      <c r="C64" s="141">
        <f t="shared" si="8"/>
        <v>0</v>
      </c>
      <c r="D64" s="141">
        <f t="shared" si="2"/>
        <v>0</v>
      </c>
      <c r="E64" s="141">
        <f t="shared" si="9"/>
        <v>0</v>
      </c>
      <c r="F64" s="141">
        <f t="shared" si="7"/>
        <v>0</v>
      </c>
      <c r="G64" s="148"/>
      <c r="H64" s="148"/>
      <c r="I64" s="143"/>
      <c r="J64" s="142"/>
    </row>
    <row r="65" spans="1:13">
      <c r="A65" s="547"/>
      <c r="B65" s="126" t="s">
        <v>331</v>
      </c>
      <c r="C65" s="141">
        <f t="shared" si="8"/>
        <v>0</v>
      </c>
      <c r="D65" s="141">
        <f t="shared" si="2"/>
        <v>0</v>
      </c>
      <c r="E65" s="141">
        <f t="shared" si="9"/>
        <v>0</v>
      </c>
      <c r="F65" s="141">
        <f t="shared" si="7"/>
        <v>0</v>
      </c>
      <c r="G65" s="148"/>
      <c r="H65" s="148"/>
      <c r="I65" s="143"/>
      <c r="J65" s="142"/>
    </row>
    <row r="66" spans="1:13">
      <c r="A66" s="547"/>
      <c r="B66" s="126" t="s">
        <v>332</v>
      </c>
      <c r="C66" s="141">
        <f t="shared" si="8"/>
        <v>0</v>
      </c>
      <c r="D66" s="141">
        <f t="shared" si="2"/>
        <v>0</v>
      </c>
      <c r="E66" s="141">
        <f t="shared" si="9"/>
        <v>0</v>
      </c>
      <c r="F66" s="141">
        <f t="shared" si="7"/>
        <v>0</v>
      </c>
      <c r="G66" s="148"/>
      <c r="H66" s="148"/>
      <c r="I66" s="143"/>
      <c r="J66" s="142"/>
    </row>
    <row r="67" spans="1:13">
      <c r="A67" s="547"/>
      <c r="B67" s="126" t="s">
        <v>333</v>
      </c>
      <c r="C67" s="141">
        <f t="shared" si="8"/>
        <v>0</v>
      </c>
      <c r="D67" s="141">
        <f t="shared" si="2"/>
        <v>0</v>
      </c>
      <c r="E67" s="141">
        <f t="shared" si="9"/>
        <v>0</v>
      </c>
      <c r="F67" s="141">
        <f t="shared" si="7"/>
        <v>0</v>
      </c>
      <c r="G67" s="148"/>
      <c r="H67" s="148"/>
      <c r="I67" s="143"/>
      <c r="J67" s="142"/>
    </row>
    <row r="68" spans="1:13">
      <c r="A68" s="548"/>
      <c r="B68" s="126" t="s">
        <v>334</v>
      </c>
      <c r="C68" s="141">
        <f t="shared" si="8"/>
        <v>0</v>
      </c>
      <c r="D68" s="141">
        <f t="shared" si="2"/>
        <v>0</v>
      </c>
      <c r="E68" s="141">
        <f t="shared" si="9"/>
        <v>0</v>
      </c>
      <c r="F68" s="141">
        <f t="shared" si="7"/>
        <v>0</v>
      </c>
      <c r="G68" s="145">
        <f>SUM(D57:D68)</f>
        <v>0</v>
      </c>
      <c r="H68" s="145">
        <f>SUM(C57:C68)</f>
        <v>0</v>
      </c>
      <c r="I68" s="143"/>
      <c r="J68" s="142"/>
    </row>
    <row r="69" spans="1:13">
      <c r="B69" s="11" t="s">
        <v>147</v>
      </c>
      <c r="C69" s="12">
        <f>SUM(C9:C68)</f>
        <v>0</v>
      </c>
      <c r="D69" s="12">
        <f>SUM(D9:D68)</f>
        <v>0</v>
      </c>
      <c r="E69" s="12">
        <f>SUM(E9:E68)</f>
        <v>0</v>
      </c>
      <c r="F69" s="13" t="s">
        <v>335</v>
      </c>
      <c r="G69" s="12">
        <f>G20+G32+G44+G56+G68</f>
        <v>0</v>
      </c>
      <c r="H69" s="12">
        <f>H20+H32+H44+H56+H68</f>
        <v>0</v>
      </c>
      <c r="I69" s="143"/>
      <c r="J69" s="142"/>
    </row>
    <row r="70" spans="1:13">
      <c r="I70" s="143"/>
      <c r="J70" s="142"/>
      <c r="L70" s="151"/>
    </row>
    <row r="72" spans="1:13">
      <c r="A72" s="152"/>
      <c r="B72" s="164" t="s">
        <v>66</v>
      </c>
      <c r="C72" s="164" t="s">
        <v>67</v>
      </c>
      <c r="D72" s="164" t="s">
        <v>68</v>
      </c>
      <c r="E72" s="164" t="s">
        <v>69</v>
      </c>
      <c r="F72" s="164" t="s">
        <v>70</v>
      </c>
      <c r="G72" s="164" t="s">
        <v>71</v>
      </c>
      <c r="H72" s="164" t="s">
        <v>72</v>
      </c>
      <c r="I72" s="164" t="s">
        <v>73</v>
      </c>
      <c r="J72" s="164" t="s">
        <v>74</v>
      </c>
      <c r="K72" s="164" t="s">
        <v>75</v>
      </c>
      <c r="L72" s="164" t="s">
        <v>76</v>
      </c>
      <c r="M72" s="164" t="s">
        <v>77</v>
      </c>
    </row>
    <row r="73" spans="1:13">
      <c r="A73" s="153" t="s">
        <v>336</v>
      </c>
      <c r="B73" s="152"/>
      <c r="C73" s="154"/>
      <c r="D73" s="154"/>
      <c r="E73" s="154"/>
      <c r="F73" s="154"/>
      <c r="G73" s="152"/>
      <c r="H73" s="152"/>
      <c r="I73" s="152"/>
      <c r="J73" s="152"/>
      <c r="K73" s="152"/>
      <c r="L73" s="152"/>
      <c r="M73" s="152"/>
    </row>
    <row r="74" spans="1:13" ht="13.5">
      <c r="A74" s="240" t="s">
        <v>337</v>
      </c>
      <c r="B74" s="155">
        <f>$C9</f>
        <v>0</v>
      </c>
      <c r="C74" s="155">
        <f>$C10</f>
        <v>0</v>
      </c>
      <c r="D74" s="155">
        <f>$C11</f>
        <v>0</v>
      </c>
      <c r="E74" s="155">
        <f>$C12</f>
        <v>0</v>
      </c>
      <c r="F74" s="155">
        <f>$C13</f>
        <v>0</v>
      </c>
      <c r="G74" s="155">
        <f>$C14</f>
        <v>0</v>
      </c>
      <c r="H74" s="155">
        <f>$C15</f>
        <v>0</v>
      </c>
      <c r="I74" s="155">
        <f>$C16</f>
        <v>0</v>
      </c>
      <c r="J74" s="155">
        <f>$C17</f>
        <v>0</v>
      </c>
      <c r="K74" s="155">
        <f>$C18</f>
        <v>0</v>
      </c>
      <c r="L74" s="155">
        <f>$C19</f>
        <v>0</v>
      </c>
      <c r="M74" s="155">
        <f>$C20</f>
        <v>0</v>
      </c>
    </row>
    <row r="75" spans="1:13" ht="13.5">
      <c r="A75" s="240" t="s">
        <v>338</v>
      </c>
      <c r="B75" s="155">
        <f>$D9</f>
        <v>0</v>
      </c>
      <c r="C75" s="155">
        <f>$D10</f>
        <v>0</v>
      </c>
      <c r="D75" s="155">
        <f>$D11</f>
        <v>0</v>
      </c>
      <c r="E75" s="155">
        <f>$D12</f>
        <v>0</v>
      </c>
      <c r="F75" s="155">
        <f>$D13</f>
        <v>0</v>
      </c>
      <c r="G75" s="155">
        <f>$D14</f>
        <v>0</v>
      </c>
      <c r="H75" s="155">
        <f>$D15</f>
        <v>0</v>
      </c>
      <c r="I75" s="155">
        <f>$D16</f>
        <v>0</v>
      </c>
      <c r="J75" s="155">
        <f>$D17</f>
        <v>0</v>
      </c>
      <c r="K75" s="155">
        <f>$D18</f>
        <v>0</v>
      </c>
      <c r="L75" s="155">
        <f>$D19</f>
        <v>0</v>
      </c>
      <c r="M75" s="155">
        <f>$D20</f>
        <v>0</v>
      </c>
    </row>
    <row r="78" spans="1:13">
      <c r="A78" s="152"/>
      <c r="B78" s="127" t="s">
        <v>66</v>
      </c>
      <c r="C78" s="127" t="s">
        <v>67</v>
      </c>
      <c r="D78" s="127" t="s">
        <v>68</v>
      </c>
      <c r="E78" s="127" t="s">
        <v>69</v>
      </c>
      <c r="F78" s="127" t="s">
        <v>70</v>
      </c>
      <c r="G78" s="127" t="s">
        <v>71</v>
      </c>
      <c r="H78" s="127" t="s">
        <v>72</v>
      </c>
      <c r="I78" s="127" t="s">
        <v>73</v>
      </c>
      <c r="J78" s="127" t="s">
        <v>74</v>
      </c>
      <c r="K78" s="127" t="s">
        <v>75</v>
      </c>
      <c r="L78" s="127" t="s">
        <v>76</v>
      </c>
      <c r="M78" s="127" t="s">
        <v>77</v>
      </c>
    </row>
    <row r="79" spans="1:13">
      <c r="A79" s="153" t="s">
        <v>339</v>
      </c>
      <c r="B79" s="152"/>
      <c r="C79" s="154"/>
      <c r="D79" s="154"/>
      <c r="E79" s="154"/>
      <c r="F79" s="154"/>
      <c r="G79" s="152"/>
      <c r="H79" s="152"/>
      <c r="I79" s="152"/>
      <c r="J79" s="152"/>
      <c r="K79" s="152"/>
      <c r="L79" s="152"/>
      <c r="M79" s="152"/>
    </row>
    <row r="80" spans="1:13" ht="13.5">
      <c r="A80" s="240" t="s">
        <v>337</v>
      </c>
      <c r="B80" s="156">
        <f>C21</f>
        <v>0</v>
      </c>
      <c r="C80" s="156">
        <f>$C22</f>
        <v>0</v>
      </c>
      <c r="D80" s="156">
        <f>$C23</f>
        <v>0</v>
      </c>
      <c r="E80" s="156">
        <f>$C24</f>
        <v>0</v>
      </c>
      <c r="F80" s="156">
        <f>$C25</f>
        <v>0</v>
      </c>
      <c r="G80" s="156">
        <f>$C26</f>
        <v>0</v>
      </c>
      <c r="H80" s="156">
        <f>$C27</f>
        <v>0</v>
      </c>
      <c r="I80" s="156">
        <f>$C28</f>
        <v>0</v>
      </c>
      <c r="J80" s="156">
        <f>$C29</f>
        <v>0</v>
      </c>
      <c r="K80" s="156">
        <f>$C30</f>
        <v>0</v>
      </c>
      <c r="L80" s="156">
        <f>$C31</f>
        <v>0</v>
      </c>
      <c r="M80" s="156">
        <f>$C32</f>
        <v>0</v>
      </c>
    </row>
    <row r="81" spans="1:13" ht="13.5">
      <c r="A81" s="240" t="s">
        <v>338</v>
      </c>
      <c r="B81" s="156">
        <f>$D21</f>
        <v>0</v>
      </c>
      <c r="C81" s="156">
        <f>$D22</f>
        <v>0</v>
      </c>
      <c r="D81" s="156">
        <f>$D23</f>
        <v>0</v>
      </c>
      <c r="E81" s="156">
        <f>$D24</f>
        <v>0</v>
      </c>
      <c r="F81" s="156">
        <f>$D25</f>
        <v>0</v>
      </c>
      <c r="G81" s="156">
        <f>$D26</f>
        <v>0</v>
      </c>
      <c r="H81" s="156">
        <f>$D27</f>
        <v>0</v>
      </c>
      <c r="I81" s="156">
        <f>$D28</f>
        <v>0</v>
      </c>
      <c r="J81" s="156">
        <f>$D29</f>
        <v>0</v>
      </c>
      <c r="K81" s="156">
        <f>$D30</f>
        <v>0</v>
      </c>
      <c r="L81" s="156">
        <f>$D31</f>
        <v>0</v>
      </c>
      <c r="M81" s="156">
        <f>$D32</f>
        <v>0</v>
      </c>
    </row>
    <row r="84" spans="1:13">
      <c r="A84" s="152"/>
      <c r="B84" s="126" t="s">
        <v>66</v>
      </c>
      <c r="C84" s="126" t="s">
        <v>67</v>
      </c>
      <c r="D84" s="126" t="s">
        <v>68</v>
      </c>
      <c r="E84" s="126" t="s">
        <v>69</v>
      </c>
      <c r="F84" s="126" t="s">
        <v>70</v>
      </c>
      <c r="G84" s="126" t="s">
        <v>71</v>
      </c>
      <c r="H84" s="126" t="s">
        <v>72</v>
      </c>
      <c r="I84" s="126" t="s">
        <v>73</v>
      </c>
      <c r="J84" s="126" t="s">
        <v>74</v>
      </c>
      <c r="K84" s="126" t="s">
        <v>75</v>
      </c>
      <c r="L84" s="126" t="s">
        <v>76</v>
      </c>
      <c r="M84" s="126" t="s">
        <v>77</v>
      </c>
    </row>
    <row r="85" spans="1:13">
      <c r="A85" s="153" t="s">
        <v>340</v>
      </c>
      <c r="B85" s="152"/>
      <c r="C85" s="154"/>
      <c r="D85" s="154"/>
      <c r="E85" s="154"/>
      <c r="F85" s="154"/>
      <c r="G85" s="152"/>
      <c r="H85" s="152"/>
      <c r="I85" s="152"/>
      <c r="J85" s="152"/>
      <c r="K85" s="152"/>
      <c r="L85" s="152"/>
      <c r="M85" s="152"/>
    </row>
    <row r="86" spans="1:13" ht="13.5">
      <c r="A86" s="240" t="s">
        <v>337</v>
      </c>
      <c r="B86" s="156">
        <f>$C33</f>
        <v>0</v>
      </c>
      <c r="C86" s="156">
        <f>$C34</f>
        <v>0</v>
      </c>
      <c r="D86" s="156">
        <f>$C35</f>
        <v>0</v>
      </c>
      <c r="E86" s="156">
        <f>$C36</f>
        <v>0</v>
      </c>
      <c r="F86" s="156">
        <f>$C37</f>
        <v>0</v>
      </c>
      <c r="G86" s="156">
        <f>$C38</f>
        <v>0</v>
      </c>
      <c r="H86" s="156">
        <f>$C39</f>
        <v>0</v>
      </c>
      <c r="I86" s="156">
        <f>$C40</f>
        <v>0</v>
      </c>
      <c r="J86" s="156">
        <f>$C41</f>
        <v>0</v>
      </c>
      <c r="K86" s="156">
        <f>$C42</f>
        <v>0</v>
      </c>
      <c r="L86" s="156">
        <f>$C43</f>
        <v>0</v>
      </c>
      <c r="M86" s="156">
        <f>$C44</f>
        <v>0</v>
      </c>
    </row>
    <row r="87" spans="1:13" ht="13.5">
      <c r="A87" s="240" t="s">
        <v>338</v>
      </c>
      <c r="B87" s="156">
        <f>$D33</f>
        <v>0</v>
      </c>
      <c r="C87" s="156">
        <f>$D34</f>
        <v>0</v>
      </c>
      <c r="D87" s="156">
        <f>$D35</f>
        <v>0</v>
      </c>
      <c r="E87" s="156">
        <f>$D36</f>
        <v>0</v>
      </c>
      <c r="F87" s="156">
        <f>$D37</f>
        <v>0</v>
      </c>
      <c r="G87" s="156">
        <f>$D38</f>
        <v>0</v>
      </c>
      <c r="H87" s="156">
        <f>$D39</f>
        <v>0</v>
      </c>
      <c r="I87" s="156">
        <f>$D40</f>
        <v>0</v>
      </c>
      <c r="J87" s="156">
        <f>$D41</f>
        <v>0</v>
      </c>
      <c r="K87" s="156">
        <f>$D42</f>
        <v>0</v>
      </c>
      <c r="L87" s="156">
        <f>$D43</f>
        <v>0</v>
      </c>
      <c r="M87" s="156">
        <f>$D44</f>
        <v>0</v>
      </c>
    </row>
    <row r="90" spans="1:13" hidden="1">
      <c r="B90" s="132" t="s">
        <v>341</v>
      </c>
    </row>
    <row r="91" spans="1:13" hidden="1">
      <c r="C91" s="131" t="s">
        <v>342</v>
      </c>
      <c r="D91" s="131" t="s">
        <v>343</v>
      </c>
    </row>
    <row r="92" spans="1:13" hidden="1">
      <c r="B92" s="157">
        <v>42370</v>
      </c>
      <c r="C92" s="147">
        <f>$C21</f>
        <v>0</v>
      </c>
      <c r="D92" s="147">
        <f>$D21</f>
        <v>0</v>
      </c>
    </row>
    <row r="93" spans="1:13" hidden="1">
      <c r="B93" s="157">
        <v>42401</v>
      </c>
      <c r="C93" s="147">
        <f t="shared" ref="C93:C127" si="10">$C22</f>
        <v>0</v>
      </c>
      <c r="D93" s="147">
        <f t="shared" ref="D93:D127" si="11">$D22</f>
        <v>0</v>
      </c>
    </row>
    <row r="94" spans="1:13" hidden="1">
      <c r="B94" s="157">
        <v>42430</v>
      </c>
      <c r="C94" s="147">
        <f t="shared" si="10"/>
        <v>0</v>
      </c>
      <c r="D94" s="147">
        <f t="shared" si="11"/>
        <v>0</v>
      </c>
    </row>
    <row r="95" spans="1:13" hidden="1">
      <c r="B95" s="157">
        <v>42461</v>
      </c>
      <c r="C95" s="147">
        <f t="shared" si="10"/>
        <v>0</v>
      </c>
      <c r="D95" s="147">
        <f t="shared" si="11"/>
        <v>0</v>
      </c>
    </row>
    <row r="96" spans="1:13" hidden="1">
      <c r="B96" s="157">
        <v>42491</v>
      </c>
      <c r="C96" s="147">
        <f t="shared" si="10"/>
        <v>0</v>
      </c>
      <c r="D96" s="147">
        <f t="shared" si="11"/>
        <v>0</v>
      </c>
    </row>
    <row r="97" spans="2:4" hidden="1">
      <c r="B97" s="157">
        <v>42522</v>
      </c>
      <c r="C97" s="147">
        <f t="shared" si="10"/>
        <v>0</v>
      </c>
      <c r="D97" s="147">
        <f t="shared" si="11"/>
        <v>0</v>
      </c>
    </row>
    <row r="98" spans="2:4" hidden="1">
      <c r="B98" s="157">
        <v>42552</v>
      </c>
      <c r="C98" s="147">
        <f t="shared" si="10"/>
        <v>0</v>
      </c>
      <c r="D98" s="147">
        <f t="shared" si="11"/>
        <v>0</v>
      </c>
    </row>
    <row r="99" spans="2:4" hidden="1">
      <c r="B99" s="157">
        <v>42583</v>
      </c>
      <c r="C99" s="147">
        <f t="shared" si="10"/>
        <v>0</v>
      </c>
      <c r="D99" s="147">
        <f t="shared" si="11"/>
        <v>0</v>
      </c>
    </row>
    <row r="100" spans="2:4" hidden="1">
      <c r="B100" s="157">
        <v>42614</v>
      </c>
      <c r="C100" s="147">
        <f t="shared" si="10"/>
        <v>0</v>
      </c>
      <c r="D100" s="147">
        <f t="shared" si="11"/>
        <v>0</v>
      </c>
    </row>
    <row r="101" spans="2:4" hidden="1">
      <c r="B101" s="157">
        <v>42644</v>
      </c>
      <c r="C101" s="147">
        <f t="shared" si="10"/>
        <v>0</v>
      </c>
      <c r="D101" s="147">
        <f t="shared" si="11"/>
        <v>0</v>
      </c>
    </row>
    <row r="102" spans="2:4" hidden="1">
      <c r="B102" s="157">
        <v>42675</v>
      </c>
      <c r="C102" s="147">
        <f t="shared" si="10"/>
        <v>0</v>
      </c>
      <c r="D102" s="147">
        <f t="shared" si="11"/>
        <v>0</v>
      </c>
    </row>
    <row r="103" spans="2:4" hidden="1">
      <c r="B103" s="157">
        <v>42705</v>
      </c>
      <c r="C103" s="147">
        <f t="shared" si="10"/>
        <v>0</v>
      </c>
      <c r="D103" s="147">
        <f t="shared" si="11"/>
        <v>0</v>
      </c>
    </row>
    <row r="104" spans="2:4" hidden="1">
      <c r="B104" s="158">
        <v>42736</v>
      </c>
      <c r="C104" s="159">
        <f t="shared" si="10"/>
        <v>0</v>
      </c>
      <c r="D104" s="159">
        <f t="shared" si="11"/>
        <v>0</v>
      </c>
    </row>
    <row r="105" spans="2:4" hidden="1">
      <c r="B105" s="158">
        <v>42767</v>
      </c>
      <c r="C105" s="159">
        <f t="shared" si="10"/>
        <v>0</v>
      </c>
      <c r="D105" s="159">
        <f t="shared" si="11"/>
        <v>0</v>
      </c>
    </row>
    <row r="106" spans="2:4" hidden="1">
      <c r="B106" s="158">
        <v>42795</v>
      </c>
      <c r="C106" s="159">
        <f t="shared" si="10"/>
        <v>0</v>
      </c>
      <c r="D106" s="159">
        <f t="shared" si="11"/>
        <v>0</v>
      </c>
    </row>
    <row r="107" spans="2:4" hidden="1">
      <c r="B107" s="158">
        <v>42826</v>
      </c>
      <c r="C107" s="159">
        <f t="shared" si="10"/>
        <v>0</v>
      </c>
      <c r="D107" s="159">
        <f t="shared" si="11"/>
        <v>0</v>
      </c>
    </row>
    <row r="108" spans="2:4" hidden="1">
      <c r="B108" s="158">
        <v>42856</v>
      </c>
      <c r="C108" s="159">
        <f t="shared" si="10"/>
        <v>0</v>
      </c>
      <c r="D108" s="159">
        <f t="shared" si="11"/>
        <v>0</v>
      </c>
    </row>
    <row r="109" spans="2:4" hidden="1">
      <c r="B109" s="158">
        <v>42887</v>
      </c>
      <c r="C109" s="159">
        <f t="shared" si="10"/>
        <v>0</v>
      </c>
      <c r="D109" s="159">
        <f t="shared" si="11"/>
        <v>0</v>
      </c>
    </row>
    <row r="110" spans="2:4" hidden="1">
      <c r="B110" s="158">
        <v>42917</v>
      </c>
      <c r="C110" s="159">
        <f t="shared" si="10"/>
        <v>0</v>
      </c>
      <c r="D110" s="159">
        <f t="shared" si="11"/>
        <v>0</v>
      </c>
    </row>
    <row r="111" spans="2:4" hidden="1">
      <c r="B111" s="158">
        <v>42948</v>
      </c>
      <c r="C111" s="159">
        <f t="shared" si="10"/>
        <v>0</v>
      </c>
      <c r="D111" s="159">
        <f t="shared" si="11"/>
        <v>0</v>
      </c>
    </row>
    <row r="112" spans="2:4" hidden="1">
      <c r="B112" s="158">
        <v>42979</v>
      </c>
      <c r="C112" s="159">
        <f t="shared" si="10"/>
        <v>0</v>
      </c>
      <c r="D112" s="159">
        <f t="shared" si="11"/>
        <v>0</v>
      </c>
    </row>
    <row r="113" spans="1:13" hidden="1">
      <c r="B113" s="158">
        <v>43009</v>
      </c>
      <c r="C113" s="159">
        <f t="shared" si="10"/>
        <v>0</v>
      </c>
      <c r="D113" s="159">
        <f t="shared" si="11"/>
        <v>0</v>
      </c>
    </row>
    <row r="114" spans="1:13" hidden="1">
      <c r="B114" s="158">
        <v>43040</v>
      </c>
      <c r="C114" s="159">
        <f t="shared" si="10"/>
        <v>0</v>
      </c>
      <c r="D114" s="159">
        <f t="shared" si="11"/>
        <v>0</v>
      </c>
    </row>
    <row r="115" spans="1:13" hidden="1">
      <c r="B115" s="158">
        <v>43070</v>
      </c>
      <c r="C115" s="159">
        <f t="shared" si="10"/>
        <v>0</v>
      </c>
      <c r="D115" s="159">
        <f t="shared" si="11"/>
        <v>0</v>
      </c>
    </row>
    <row r="116" spans="1:13" hidden="1">
      <c r="B116" s="157">
        <v>43101</v>
      </c>
      <c r="C116" s="147">
        <f t="shared" si="10"/>
        <v>0</v>
      </c>
      <c r="D116" s="147">
        <f t="shared" si="11"/>
        <v>0</v>
      </c>
    </row>
    <row r="117" spans="1:13" hidden="1">
      <c r="B117" s="157">
        <v>43132</v>
      </c>
      <c r="C117" s="147">
        <f t="shared" si="10"/>
        <v>0</v>
      </c>
      <c r="D117" s="147">
        <f t="shared" si="11"/>
        <v>0</v>
      </c>
    </row>
    <row r="118" spans="1:13" hidden="1">
      <c r="B118" s="157">
        <v>43160</v>
      </c>
      <c r="C118" s="147">
        <f t="shared" si="10"/>
        <v>0</v>
      </c>
      <c r="D118" s="147">
        <f t="shared" si="11"/>
        <v>0</v>
      </c>
    </row>
    <row r="119" spans="1:13" hidden="1">
      <c r="B119" s="157">
        <v>43191</v>
      </c>
      <c r="C119" s="147">
        <f t="shared" si="10"/>
        <v>0</v>
      </c>
      <c r="D119" s="147">
        <f t="shared" si="11"/>
        <v>0</v>
      </c>
    </row>
    <row r="120" spans="1:13" hidden="1">
      <c r="B120" s="157">
        <v>43221</v>
      </c>
      <c r="C120" s="147">
        <f t="shared" si="10"/>
        <v>0</v>
      </c>
      <c r="D120" s="147">
        <f t="shared" si="11"/>
        <v>0</v>
      </c>
    </row>
    <row r="121" spans="1:13" hidden="1">
      <c r="B121" s="157">
        <v>43252</v>
      </c>
      <c r="C121" s="147">
        <f t="shared" si="10"/>
        <v>0</v>
      </c>
      <c r="D121" s="147">
        <f t="shared" si="11"/>
        <v>0</v>
      </c>
    </row>
    <row r="122" spans="1:13" hidden="1">
      <c r="B122" s="157">
        <v>43282</v>
      </c>
      <c r="C122" s="147">
        <f t="shared" si="10"/>
        <v>0</v>
      </c>
      <c r="D122" s="147">
        <f t="shared" si="11"/>
        <v>0</v>
      </c>
    </row>
    <row r="123" spans="1:13" hidden="1">
      <c r="B123" s="157">
        <v>43313</v>
      </c>
      <c r="C123" s="147">
        <f t="shared" si="10"/>
        <v>0</v>
      </c>
      <c r="D123" s="147">
        <f t="shared" si="11"/>
        <v>0</v>
      </c>
    </row>
    <row r="124" spans="1:13" hidden="1">
      <c r="B124" s="157">
        <v>43344</v>
      </c>
      <c r="C124" s="147">
        <f t="shared" si="10"/>
        <v>0</v>
      </c>
      <c r="D124" s="147">
        <f t="shared" si="11"/>
        <v>0</v>
      </c>
    </row>
    <row r="125" spans="1:13" hidden="1">
      <c r="B125" s="157">
        <v>43374</v>
      </c>
      <c r="C125" s="147">
        <f t="shared" si="10"/>
        <v>0</v>
      </c>
      <c r="D125" s="147">
        <f t="shared" si="11"/>
        <v>0</v>
      </c>
    </row>
    <row r="126" spans="1:13" hidden="1">
      <c r="B126" s="157">
        <v>43405</v>
      </c>
      <c r="C126" s="147">
        <f t="shared" si="10"/>
        <v>0</v>
      </c>
      <c r="D126" s="147">
        <f t="shared" si="11"/>
        <v>0</v>
      </c>
    </row>
    <row r="127" spans="1:13" hidden="1">
      <c r="B127" s="157">
        <v>43435</v>
      </c>
      <c r="C127" s="147">
        <f t="shared" si="10"/>
        <v>0</v>
      </c>
      <c r="D127" s="147">
        <f t="shared" si="11"/>
        <v>0</v>
      </c>
    </row>
    <row r="128" spans="1:13">
      <c r="A128" s="152"/>
      <c r="B128" s="127" t="s">
        <v>66</v>
      </c>
      <c r="C128" s="127" t="s">
        <v>67</v>
      </c>
      <c r="D128" s="127" t="s">
        <v>68</v>
      </c>
      <c r="E128" s="127" t="s">
        <v>69</v>
      </c>
      <c r="F128" s="127" t="s">
        <v>70</v>
      </c>
      <c r="G128" s="127" t="s">
        <v>71</v>
      </c>
      <c r="H128" s="127" t="s">
        <v>72</v>
      </c>
      <c r="I128" s="127" t="s">
        <v>73</v>
      </c>
      <c r="J128" s="127" t="s">
        <v>74</v>
      </c>
      <c r="K128" s="127" t="s">
        <v>75</v>
      </c>
      <c r="L128" s="127" t="s">
        <v>76</v>
      </c>
      <c r="M128" s="127" t="s">
        <v>77</v>
      </c>
    </row>
    <row r="129" spans="1:13">
      <c r="A129" s="153" t="s">
        <v>344</v>
      </c>
      <c r="B129" s="152"/>
      <c r="C129" s="154"/>
      <c r="D129" s="154"/>
      <c r="E129" s="154"/>
      <c r="F129" s="154"/>
      <c r="G129" s="152"/>
      <c r="H129" s="152"/>
      <c r="I129" s="152"/>
      <c r="J129" s="152"/>
      <c r="K129" s="152"/>
      <c r="L129" s="152"/>
      <c r="M129" s="152"/>
    </row>
    <row r="130" spans="1:13" ht="13.5">
      <c r="A130" s="240" t="s">
        <v>337</v>
      </c>
      <c r="B130" s="156">
        <f>$C45</f>
        <v>0</v>
      </c>
      <c r="C130" s="156">
        <f>$C46</f>
        <v>0</v>
      </c>
      <c r="D130" s="156">
        <f>$C47</f>
        <v>0</v>
      </c>
      <c r="E130" s="156">
        <f>$C48</f>
        <v>0</v>
      </c>
      <c r="F130" s="156">
        <f>$C49</f>
        <v>0</v>
      </c>
      <c r="G130" s="156">
        <f>$C50</f>
        <v>0</v>
      </c>
      <c r="H130" s="156">
        <f>$C51</f>
        <v>0</v>
      </c>
      <c r="I130" s="156">
        <f>$C52</f>
        <v>0</v>
      </c>
      <c r="J130" s="156">
        <f>$C53</f>
        <v>0</v>
      </c>
      <c r="K130" s="156">
        <f>$C54</f>
        <v>0</v>
      </c>
      <c r="L130" s="156">
        <f>$C55</f>
        <v>0</v>
      </c>
      <c r="M130" s="156">
        <f>$C56</f>
        <v>0</v>
      </c>
    </row>
    <row r="131" spans="1:13" ht="13.5">
      <c r="A131" s="240" t="s">
        <v>338</v>
      </c>
      <c r="B131" s="156">
        <f>$D45</f>
        <v>0</v>
      </c>
      <c r="C131" s="156">
        <f>$D46</f>
        <v>0</v>
      </c>
      <c r="D131" s="156">
        <f>$D47</f>
        <v>0</v>
      </c>
      <c r="E131" s="156">
        <f>$D48</f>
        <v>0</v>
      </c>
      <c r="F131" s="156">
        <f>$D49</f>
        <v>0</v>
      </c>
      <c r="G131" s="156">
        <f>$D50</f>
        <v>0</v>
      </c>
      <c r="H131" s="156">
        <f>$D51</f>
        <v>0</v>
      </c>
      <c r="I131" s="156">
        <f>$D52</f>
        <v>0</v>
      </c>
      <c r="J131" s="156">
        <f>$D53</f>
        <v>0</v>
      </c>
      <c r="K131" s="156">
        <f>$D54</f>
        <v>0</v>
      </c>
      <c r="L131" s="156">
        <f>$D55</f>
        <v>0</v>
      </c>
      <c r="M131" s="156">
        <f>$D56</f>
        <v>0</v>
      </c>
    </row>
    <row r="134" spans="1:13">
      <c r="A134" s="152"/>
      <c r="B134" s="126" t="s">
        <v>66</v>
      </c>
      <c r="C134" s="126" t="s">
        <v>67</v>
      </c>
      <c r="D134" s="126" t="s">
        <v>68</v>
      </c>
      <c r="E134" s="126" t="s">
        <v>69</v>
      </c>
      <c r="F134" s="126" t="s">
        <v>70</v>
      </c>
      <c r="G134" s="126" t="s">
        <v>71</v>
      </c>
      <c r="H134" s="126" t="s">
        <v>72</v>
      </c>
      <c r="I134" s="126" t="s">
        <v>73</v>
      </c>
      <c r="J134" s="126" t="s">
        <v>74</v>
      </c>
      <c r="K134" s="126" t="s">
        <v>75</v>
      </c>
      <c r="L134" s="126" t="s">
        <v>76</v>
      </c>
      <c r="M134" s="126" t="s">
        <v>77</v>
      </c>
    </row>
    <row r="135" spans="1:13">
      <c r="A135" s="153" t="s">
        <v>345</v>
      </c>
      <c r="B135" s="152"/>
      <c r="C135" s="154"/>
      <c r="D135" s="154"/>
      <c r="E135" s="154"/>
      <c r="F135" s="154"/>
      <c r="G135" s="152"/>
      <c r="H135" s="152"/>
      <c r="I135" s="152"/>
      <c r="J135" s="152"/>
      <c r="K135" s="152"/>
      <c r="L135" s="152"/>
      <c r="M135" s="152"/>
    </row>
    <row r="136" spans="1:13" ht="13.5">
      <c r="A136" s="240" t="s">
        <v>337</v>
      </c>
      <c r="B136" s="156">
        <f>$C57</f>
        <v>0</v>
      </c>
      <c r="C136" s="156">
        <f>$C58</f>
        <v>0</v>
      </c>
      <c r="D136" s="156">
        <f>$C59</f>
        <v>0</v>
      </c>
      <c r="E136" s="156">
        <f>$C60</f>
        <v>0</v>
      </c>
      <c r="F136" s="156">
        <f>$C61</f>
        <v>0</v>
      </c>
      <c r="G136" s="156">
        <f>$C62</f>
        <v>0</v>
      </c>
      <c r="H136" s="156">
        <f>$C63</f>
        <v>0</v>
      </c>
      <c r="I136" s="156">
        <f>$C64</f>
        <v>0</v>
      </c>
      <c r="J136" s="156">
        <f>$C65</f>
        <v>0</v>
      </c>
      <c r="K136" s="156">
        <f>$C66</f>
        <v>0</v>
      </c>
      <c r="L136" s="156">
        <f>$C67</f>
        <v>0</v>
      </c>
      <c r="M136" s="156">
        <f>$C68</f>
        <v>0</v>
      </c>
    </row>
    <row r="137" spans="1:13" ht="13.5">
      <c r="A137" s="240" t="s">
        <v>338</v>
      </c>
      <c r="B137" s="156">
        <f>$D57</f>
        <v>0</v>
      </c>
      <c r="C137" s="156">
        <f>$D58</f>
        <v>0</v>
      </c>
      <c r="D137" s="156">
        <f>$D59</f>
        <v>0</v>
      </c>
      <c r="E137" s="156">
        <f>$D60</f>
        <v>0</v>
      </c>
      <c r="F137" s="156">
        <f>$D61</f>
        <v>0</v>
      </c>
      <c r="G137" s="156">
        <f>$D62</f>
        <v>0</v>
      </c>
      <c r="H137" s="156">
        <f>$D63</f>
        <v>0</v>
      </c>
      <c r="I137" s="156">
        <f>$D64</f>
        <v>0</v>
      </c>
      <c r="J137" s="156">
        <f>$D65</f>
        <v>0</v>
      </c>
      <c r="K137" s="156">
        <f>$D66</f>
        <v>0</v>
      </c>
      <c r="L137" s="156">
        <f>$D67</f>
        <v>0</v>
      </c>
      <c r="M137" s="156">
        <f>$D68</f>
        <v>0</v>
      </c>
    </row>
  </sheetData>
  <mergeCells count="5">
    <mergeCell ref="A9:A20"/>
    <mergeCell ref="A21:A32"/>
    <mergeCell ref="A33:A44"/>
    <mergeCell ref="A45:A56"/>
    <mergeCell ref="A57:A6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DN7"/>
  <sheetViews>
    <sheetView zoomScale="90" zoomScaleNormal="90" workbookViewId="0">
      <pane xSplit="2" ySplit="1" topLeftCell="E2" activePane="bottomRight" state="frozen"/>
      <selection pane="bottomRight" activeCell="B4" sqref="B4"/>
      <selection pane="bottomLeft" activeCell="A2" sqref="A2"/>
      <selection pane="topRight" activeCell="C1" sqref="C1"/>
    </sheetView>
  </sheetViews>
  <sheetFormatPr defaultColWidth="8.7109375" defaultRowHeight="16.5"/>
  <cols>
    <col min="1" max="1" width="1.42578125" style="338" customWidth="1"/>
    <col min="2" max="2" width="27.7109375" style="337" customWidth="1"/>
    <col min="3" max="4" width="8.7109375" style="338"/>
    <col min="5" max="5" width="86.7109375" style="338" customWidth="1"/>
    <col min="6" max="6" width="11.7109375" style="338" bestFit="1" customWidth="1"/>
    <col min="7" max="7" width="9.85546875" style="338" customWidth="1"/>
    <col min="8" max="8" width="7" style="338" bestFit="1" customWidth="1"/>
    <col min="9" max="9" width="7.28515625" style="338" bestFit="1" customWidth="1"/>
    <col min="10" max="15" width="7.28515625" style="338" customWidth="1"/>
    <col min="16" max="74" width="7.28515625" style="338" bestFit="1" customWidth="1"/>
    <col min="75" max="76" width="6.28515625" style="338" bestFit="1" customWidth="1"/>
    <col min="77" max="77" width="5.85546875" style="338" bestFit="1" customWidth="1"/>
    <col min="78" max="79" width="6.28515625" style="338" bestFit="1" customWidth="1"/>
    <col min="80" max="80" width="6" style="338" bestFit="1" customWidth="1"/>
    <col min="81" max="82" width="6.140625" style="338" bestFit="1" customWidth="1"/>
    <col min="83" max="83" width="6" style="338" bestFit="1" customWidth="1"/>
    <col min="84" max="84" width="6.28515625" style="338" bestFit="1" customWidth="1"/>
    <col min="85" max="85" width="6.28515625" style="338" customWidth="1"/>
    <col min="86" max="86" width="5.7109375" style="338" bestFit="1" customWidth="1"/>
    <col min="87" max="88" width="6.28515625" style="338" bestFit="1" customWidth="1"/>
    <col min="89" max="89" width="5.85546875" style="338" bestFit="1" customWidth="1"/>
    <col min="90" max="91" width="6.28515625" style="338" bestFit="1" customWidth="1"/>
    <col min="92" max="92" width="6" style="338" bestFit="1" customWidth="1"/>
    <col min="93" max="94" width="6.140625" style="338" bestFit="1" customWidth="1"/>
    <col min="95" max="95" width="6" style="338" bestFit="1" customWidth="1"/>
    <col min="96" max="96" width="6.28515625" style="338" bestFit="1" customWidth="1"/>
    <col min="97" max="97" width="6.140625" style="338" bestFit="1" customWidth="1"/>
    <col min="98" max="98" width="5.7109375" style="338" bestFit="1" customWidth="1"/>
    <col min="99" max="100" width="6.28515625" style="338" bestFit="1" customWidth="1"/>
    <col min="101" max="101" width="5.85546875" style="338" bestFit="1" customWidth="1"/>
    <col min="102" max="103" width="6.28515625" style="338" bestFit="1" customWidth="1"/>
    <col min="104" max="104" width="6" style="338" bestFit="1" customWidth="1"/>
    <col min="105" max="106" width="6.140625" style="338" bestFit="1" customWidth="1"/>
    <col min="107" max="107" width="6" style="338" bestFit="1" customWidth="1"/>
    <col min="108" max="108" width="6.28515625" style="338" bestFit="1" customWidth="1"/>
    <col min="109" max="109" width="6.140625" style="338" bestFit="1" customWidth="1"/>
    <col min="110" max="110" width="5.7109375" style="338" bestFit="1" customWidth="1"/>
    <col min="111" max="112" width="6.28515625" style="338" bestFit="1" customWidth="1"/>
    <col min="113" max="113" width="5.85546875" style="338" bestFit="1" customWidth="1"/>
    <col min="114" max="16384" width="8.7109375" style="338"/>
  </cols>
  <sheetData>
    <row r="1" spans="2:118" ht="17.25" thickBot="1"/>
    <row r="2" spans="2:118" s="343" customFormat="1" ht="50.25" thickBot="1">
      <c r="B2" s="339" t="s">
        <v>252</v>
      </c>
      <c r="C2" s="340" t="s">
        <v>346</v>
      </c>
      <c r="D2" s="340" t="s">
        <v>254</v>
      </c>
      <c r="E2" s="340" t="s">
        <v>255</v>
      </c>
      <c r="F2" s="340" t="s">
        <v>256</v>
      </c>
      <c r="G2" s="341" t="s">
        <v>347</v>
      </c>
      <c r="H2" s="279" t="s">
        <v>66</v>
      </c>
      <c r="I2" s="280" t="s">
        <v>67</v>
      </c>
      <c r="J2" s="280" t="s">
        <v>68</v>
      </c>
      <c r="K2" s="280" t="s">
        <v>69</v>
      </c>
      <c r="L2" s="280" t="s">
        <v>70</v>
      </c>
      <c r="M2" s="280" t="s">
        <v>71</v>
      </c>
      <c r="N2" s="280" t="s">
        <v>72</v>
      </c>
      <c r="O2" s="280" t="s">
        <v>73</v>
      </c>
      <c r="P2" s="280" t="s">
        <v>74</v>
      </c>
      <c r="Q2" s="280" t="s">
        <v>75</v>
      </c>
      <c r="R2" s="280" t="s">
        <v>76</v>
      </c>
      <c r="S2" s="342" t="s">
        <v>77</v>
      </c>
      <c r="T2" s="272" t="s">
        <v>287</v>
      </c>
      <c r="U2" s="273" t="s">
        <v>288</v>
      </c>
      <c r="V2" s="273" t="s">
        <v>289</v>
      </c>
      <c r="W2" s="273" t="s">
        <v>290</v>
      </c>
      <c r="X2" s="273" t="s">
        <v>291</v>
      </c>
      <c r="Y2" s="273" t="s">
        <v>292</v>
      </c>
      <c r="Z2" s="273" t="s">
        <v>293</v>
      </c>
      <c r="AA2" s="273" t="s">
        <v>294</v>
      </c>
      <c r="AB2" s="273" t="s">
        <v>295</v>
      </c>
      <c r="AC2" s="273" t="s">
        <v>296</v>
      </c>
      <c r="AD2" s="273" t="s">
        <v>297</v>
      </c>
      <c r="AE2" s="274" t="s">
        <v>298</v>
      </c>
      <c r="AF2" s="275" t="s">
        <v>299</v>
      </c>
      <c r="AG2" s="276" t="s">
        <v>300</v>
      </c>
      <c r="AH2" s="276" t="s">
        <v>301</v>
      </c>
      <c r="AI2" s="276" t="s">
        <v>302</v>
      </c>
      <c r="AJ2" s="276" t="s">
        <v>303</v>
      </c>
      <c r="AK2" s="276" t="s">
        <v>304</v>
      </c>
      <c r="AL2" s="276" t="s">
        <v>305</v>
      </c>
      <c r="AM2" s="276" t="s">
        <v>306</v>
      </c>
      <c r="AN2" s="276" t="s">
        <v>307</v>
      </c>
      <c r="AO2" s="276" t="s">
        <v>308</v>
      </c>
      <c r="AP2" s="276" t="s">
        <v>309</v>
      </c>
      <c r="AQ2" s="277" t="s">
        <v>310</v>
      </c>
      <c r="AR2" s="278" t="s">
        <v>311</v>
      </c>
      <c r="AS2" s="273" t="s">
        <v>312</v>
      </c>
      <c r="AT2" s="273" t="s">
        <v>313</v>
      </c>
      <c r="AU2" s="273" t="s">
        <v>314</v>
      </c>
      <c r="AV2" s="273" t="s">
        <v>315</v>
      </c>
      <c r="AW2" s="273" t="s">
        <v>316</v>
      </c>
      <c r="AX2" s="273" t="s">
        <v>317</v>
      </c>
      <c r="AY2" s="273" t="s">
        <v>318</v>
      </c>
      <c r="AZ2" s="273" t="s">
        <v>319</v>
      </c>
      <c r="BA2" s="273" t="s">
        <v>320</v>
      </c>
      <c r="BB2" s="273" t="s">
        <v>321</v>
      </c>
      <c r="BC2" s="274" t="s">
        <v>322</v>
      </c>
      <c r="BD2" s="279" t="s">
        <v>323</v>
      </c>
      <c r="BE2" s="280" t="s">
        <v>324</v>
      </c>
      <c r="BF2" s="280" t="s">
        <v>325</v>
      </c>
      <c r="BG2" s="280" t="s">
        <v>326</v>
      </c>
      <c r="BH2" s="280" t="s">
        <v>327</v>
      </c>
      <c r="BI2" s="280" t="s">
        <v>328</v>
      </c>
      <c r="BJ2" s="280" t="s">
        <v>329</v>
      </c>
      <c r="BK2" s="280" t="s">
        <v>330</v>
      </c>
      <c r="BL2" s="280" t="s">
        <v>331</v>
      </c>
      <c r="BM2" s="280" t="s">
        <v>332</v>
      </c>
      <c r="BN2" s="280" t="s">
        <v>333</v>
      </c>
      <c r="BO2" s="281" t="s">
        <v>334</v>
      </c>
      <c r="BP2" s="275" t="s">
        <v>348</v>
      </c>
      <c r="BQ2" s="276" t="s">
        <v>349</v>
      </c>
      <c r="BR2" s="276" t="s">
        <v>350</v>
      </c>
      <c r="BS2" s="276" t="s">
        <v>351</v>
      </c>
      <c r="BT2" s="276" t="s">
        <v>352</v>
      </c>
      <c r="BU2" s="276" t="s">
        <v>353</v>
      </c>
      <c r="BV2" s="276" t="s">
        <v>354</v>
      </c>
      <c r="BW2" s="276" t="s">
        <v>355</v>
      </c>
      <c r="BX2" s="276" t="s">
        <v>356</v>
      </c>
      <c r="BY2" s="276" t="s">
        <v>357</v>
      </c>
      <c r="BZ2" s="276" t="s">
        <v>358</v>
      </c>
      <c r="CA2" s="277" t="s">
        <v>359</v>
      </c>
      <c r="CB2" s="279" t="s">
        <v>360</v>
      </c>
      <c r="CC2" s="280" t="s">
        <v>361</v>
      </c>
      <c r="CD2" s="280" t="s">
        <v>362</v>
      </c>
      <c r="CE2" s="280" t="s">
        <v>363</v>
      </c>
      <c r="CF2" s="280" t="s">
        <v>364</v>
      </c>
      <c r="CG2" s="280" t="s">
        <v>365</v>
      </c>
      <c r="CH2" s="280" t="s">
        <v>366</v>
      </c>
      <c r="CI2" s="280" t="s">
        <v>367</v>
      </c>
      <c r="CJ2" s="280" t="s">
        <v>368</v>
      </c>
      <c r="CK2" s="280" t="s">
        <v>369</v>
      </c>
      <c r="CL2" s="280" t="s">
        <v>370</v>
      </c>
      <c r="CM2" s="281" t="s">
        <v>371</v>
      </c>
      <c r="CN2" s="272" t="s">
        <v>372</v>
      </c>
      <c r="CO2" s="273" t="s">
        <v>373</v>
      </c>
      <c r="CP2" s="273" t="s">
        <v>374</v>
      </c>
      <c r="CQ2" s="273" t="s">
        <v>375</v>
      </c>
      <c r="CR2" s="273" t="s">
        <v>376</v>
      </c>
      <c r="CS2" s="273" t="s">
        <v>377</v>
      </c>
      <c r="CT2" s="273" t="s">
        <v>378</v>
      </c>
      <c r="CU2" s="273" t="s">
        <v>379</v>
      </c>
      <c r="CV2" s="273" t="s">
        <v>380</v>
      </c>
      <c r="CW2" s="273" t="s">
        <v>381</v>
      </c>
      <c r="CX2" s="273" t="s">
        <v>382</v>
      </c>
      <c r="CY2" s="282" t="s">
        <v>383</v>
      </c>
      <c r="CZ2" s="283" t="s">
        <v>384</v>
      </c>
      <c r="DA2" s="280" t="s">
        <v>385</v>
      </c>
      <c r="DB2" s="280" t="s">
        <v>386</v>
      </c>
      <c r="DC2" s="280" t="s">
        <v>387</v>
      </c>
      <c r="DD2" s="280" t="s">
        <v>388</v>
      </c>
      <c r="DE2" s="280" t="s">
        <v>389</v>
      </c>
      <c r="DF2" s="280" t="s">
        <v>390</v>
      </c>
      <c r="DG2" s="280" t="s">
        <v>391</v>
      </c>
      <c r="DH2" s="280" t="s">
        <v>392</v>
      </c>
      <c r="DI2" s="281" t="s">
        <v>393</v>
      </c>
    </row>
    <row r="3" spans="2:118">
      <c r="B3" s="344" t="s">
        <v>258</v>
      </c>
      <c r="C3" s="417">
        <f>12*2</f>
        <v>24</v>
      </c>
      <c r="D3" s="357"/>
      <c r="E3" s="357"/>
      <c r="F3" s="358">
        <v>3000</v>
      </c>
      <c r="G3" s="345">
        <f>ROUNDDOWN(F3/C3,2)</f>
        <v>125</v>
      </c>
      <c r="H3" s="291">
        <f>G3</f>
        <v>125</v>
      </c>
      <c r="I3" s="292">
        <f>IF(COUNT($H3:H3)+1&lt;=$C3,$G3,$F3-SUM($H3:H3))</f>
        <v>125</v>
      </c>
      <c r="J3" s="292">
        <f>IF(COUNT($H3:I3)+1&lt;=$C3,$G3,$F3-SUM($H3:I3))</f>
        <v>125</v>
      </c>
      <c r="K3" s="292">
        <f>IF(COUNT($H3:J3)+1&lt;=$C3,$G3,$F3-SUM($H3:J3))</f>
        <v>125</v>
      </c>
      <c r="L3" s="292">
        <f>IF(COUNT($H3:K3)+1&lt;=$C3,$G3,$F3-SUM($H3:K3))</f>
        <v>125</v>
      </c>
      <c r="M3" s="292">
        <f>IF(COUNT($H3:L3)+1&lt;=$C3,$G3,$F3-SUM($H3:L3))</f>
        <v>125</v>
      </c>
      <c r="N3" s="292">
        <f>IF(COUNT($H3:M3)+1&lt;=$C3,$G3,$F3-SUM($H3:M3))</f>
        <v>125</v>
      </c>
      <c r="O3" s="292">
        <f>IF(COUNT($H3:N3)+1&lt;=$C3,$G3,$F3-SUM($H3:N3))</f>
        <v>125</v>
      </c>
      <c r="P3" s="292">
        <f>IF(COUNT($H3:O3)+1&lt;=$C3,$G3,$F3-SUM($H3:O3))</f>
        <v>125</v>
      </c>
      <c r="Q3" s="292">
        <f>IF(COUNT($H3:P3)+1&lt;=$C3,$G3,$F3-SUM($H3:P3))</f>
        <v>125</v>
      </c>
      <c r="R3" s="292">
        <f>IF(COUNT($H3:Q3)+1&lt;=$C3,$G3,$F3-SUM($H3:Q3))</f>
        <v>125</v>
      </c>
      <c r="S3" s="346">
        <f>IF(COUNT($H3:R3)+1&lt;=$C3,$G3,$F3-SUM($H3:R3))</f>
        <v>125</v>
      </c>
      <c r="T3" s="284">
        <f>IF(COUNT($H3:S3)+1&lt;=$C3,$G3,$F3-SUM($H3:S3))</f>
        <v>125</v>
      </c>
      <c r="U3" s="285">
        <f>IF(COUNT($H3:T3)+1&lt;=$C3,$G3,$F3-SUM($H3:T3))</f>
        <v>125</v>
      </c>
      <c r="V3" s="285">
        <f>IF(COUNT($H3:U3)+1&lt;=$C3,$G3,$F3-SUM($H3:U3))</f>
        <v>125</v>
      </c>
      <c r="W3" s="285">
        <f>IF(COUNT($H3:V3)+1&lt;=$C3,$G3,$F3-SUM($H3:V3))</f>
        <v>125</v>
      </c>
      <c r="X3" s="285">
        <f>IF(COUNT($H3:W3)+1&lt;=$C3,$G3,$F3-SUM($H3:W3))</f>
        <v>125</v>
      </c>
      <c r="Y3" s="285">
        <f>IF(COUNT($H3:X3)+1&lt;=$C3,$G3,$F3-SUM($H3:X3))</f>
        <v>125</v>
      </c>
      <c r="Z3" s="285">
        <f>IF(COUNT($H3:Y3)+1&lt;=$C3,$G3,$F3-SUM($H3:Y3))</f>
        <v>125</v>
      </c>
      <c r="AA3" s="285">
        <f>IF(COUNT($H3:Z3)+1&lt;=$C3,$G3,$F3-SUM($H3:Z3))</f>
        <v>125</v>
      </c>
      <c r="AB3" s="285">
        <f>IF(COUNT($H3:AA3)+1&lt;=$C3,$G3,$F3-SUM($H3:AA3))</f>
        <v>125</v>
      </c>
      <c r="AC3" s="285">
        <f>IF(COUNT($H3:AB3)+1&lt;=$C3,$G3,$F3-SUM($H3:AB3))</f>
        <v>125</v>
      </c>
      <c r="AD3" s="285">
        <f>IF(COUNT($H3:AC3)+1&lt;=$C3,$G3,$F3-SUM($H3:AC3))</f>
        <v>125</v>
      </c>
      <c r="AE3" s="286">
        <f>IF(COUNT($H3:AD3)+1&lt;=$C3,$G3,$F3-SUM($H3:AD3))</f>
        <v>125</v>
      </c>
      <c r="AF3" s="287">
        <f>IF(COUNT($H3:AE3)+1&lt;=$C3,$G3,$F3-SUM($H3:AE3))</f>
        <v>0</v>
      </c>
      <c r="AG3" s="288">
        <f>IF(COUNT($H3:AF3)+1&lt;=$C3,$G3,$F3-SUM($H3:AF3))</f>
        <v>0</v>
      </c>
      <c r="AH3" s="288">
        <f>IF(COUNT($H3:AG3)+1&lt;=$C3,$G3,$F3-SUM($H3:AG3))</f>
        <v>0</v>
      </c>
      <c r="AI3" s="288">
        <f>IF(COUNT($H3:AH3)+1&lt;=$C3,$G3,$F3-SUM($H3:AH3))</f>
        <v>0</v>
      </c>
      <c r="AJ3" s="288">
        <f>IF(COUNT($H3:AI3)+1&lt;=$C3,$G3,$F3-SUM($H3:AI3))</f>
        <v>0</v>
      </c>
      <c r="AK3" s="288">
        <f>IF(COUNT($H3:AJ3)+1&lt;=$C3,$G3,$F3-SUM($H3:AJ3))</f>
        <v>0</v>
      </c>
      <c r="AL3" s="288">
        <f>IF(COUNT($H3:AK3)+1&lt;=$C3,$G3,$F3-SUM($H3:AK3))</f>
        <v>0</v>
      </c>
      <c r="AM3" s="288">
        <f>IF(COUNT($H3:AL3)+1&lt;=$C3,$G3,$F3-SUM($H3:AL3))</f>
        <v>0</v>
      </c>
      <c r="AN3" s="288">
        <f>IF(COUNT($H3:AM3)+1&lt;=$C3,$G3,$F3-SUM($H3:AM3))</f>
        <v>0</v>
      </c>
      <c r="AO3" s="288">
        <f>IF(COUNT($H3:AN3)+1&lt;=$C3,$G3,$F3-SUM($H3:AN3))</f>
        <v>0</v>
      </c>
      <c r="AP3" s="288">
        <f>IF(COUNT($H3:AO3)+1&lt;=$C3,$G3,$F3-SUM($H3:AO3))</f>
        <v>0</v>
      </c>
      <c r="AQ3" s="289">
        <f>IF(COUNT($H3:AP3)+1&lt;=$C3,$G3,$F3-SUM($H3:AP3))</f>
        <v>0</v>
      </c>
      <c r="AR3" s="290">
        <f>IF(COUNT($H3:AQ3)+1&lt;=$C3,$G3,$F3-SUM($H3:AQ3))</f>
        <v>0</v>
      </c>
      <c r="AS3" s="285">
        <f>IF(COUNT($H3:AR3)+1&lt;=$C3,$G3,$F3-SUM($H3:AR3))</f>
        <v>0</v>
      </c>
      <c r="AT3" s="285">
        <f>IF(COUNT($H3:AS3)+1&lt;=$C3,$G3,$F3-SUM($H3:AS3))</f>
        <v>0</v>
      </c>
      <c r="AU3" s="285">
        <f>IF(COUNT($H3:AT3)+1&lt;=$C3,$G3,$F3-SUM($H3:AT3))</f>
        <v>0</v>
      </c>
      <c r="AV3" s="285">
        <f>IF(COUNT($H3:AU3)+1&lt;=$C3,$G3,$F3-SUM($H3:AU3))</f>
        <v>0</v>
      </c>
      <c r="AW3" s="285">
        <f>IF(COUNT($H3:AV3)+1&lt;=$C3,$G3,$F3-SUM($H3:AV3))</f>
        <v>0</v>
      </c>
      <c r="AX3" s="285">
        <f>IF(COUNT($H3:AW3)+1&lt;=$C3,$G3,$F3-SUM($H3:AW3))</f>
        <v>0</v>
      </c>
      <c r="AY3" s="285">
        <f>IF(COUNT($H3:AX3)+1&lt;=$C3,$G3,$F3-SUM($H3:AX3))</f>
        <v>0</v>
      </c>
      <c r="AZ3" s="285">
        <f>IF(COUNT($H3:AY3)+1&lt;=$C3,$G3,$F3-SUM($H3:AY3))</f>
        <v>0</v>
      </c>
      <c r="BA3" s="285">
        <f>IF(COUNT($H3:AZ3)+1&lt;=$C3,$G3,$F3-SUM($H3:AZ3))</f>
        <v>0</v>
      </c>
      <c r="BB3" s="285">
        <f>IF(COUNT($H3:BA3)+1&lt;=$C3,$G3,$F3-SUM($H3:BA3))</f>
        <v>0</v>
      </c>
      <c r="BC3" s="286">
        <f>IF(COUNT($H3:BB3)+1&lt;=$C3,$G3,$F3-SUM($H3:BB3))</f>
        <v>0</v>
      </c>
      <c r="BD3" s="291">
        <f>IF(COUNT($H3:BC3)+1&lt;=$C3,$G3,$F3-SUM($H3:BC3))</f>
        <v>0</v>
      </c>
      <c r="BE3" s="292">
        <f>IF(COUNT($H3:BD3)+1&lt;=$C3,$G3,$F3-SUM($H3:BD3))</f>
        <v>0</v>
      </c>
      <c r="BF3" s="292">
        <f>IF(COUNT($H3:BE3)+1&lt;=$C3,$G3,$F3-SUM($H3:BE3))</f>
        <v>0</v>
      </c>
      <c r="BG3" s="292">
        <f>IF(COUNT($H3:BF3)+1&lt;=$C3,$G3,$F3-SUM($H3:BF3))</f>
        <v>0</v>
      </c>
      <c r="BH3" s="292">
        <f>IF(COUNT($H3:BG3)+1&lt;=$C3,$G3,$F3-SUM($H3:BG3))</f>
        <v>0</v>
      </c>
      <c r="BI3" s="292">
        <f>IF(COUNT($H3:BH3)+1&lt;=$C3,$G3,$F3-SUM($H3:BH3))</f>
        <v>0</v>
      </c>
      <c r="BJ3" s="292">
        <f>IF(COUNT($H3:BI3)+1&lt;=$C3,$G3,$F3-SUM($H3:BI3))</f>
        <v>0</v>
      </c>
      <c r="BK3" s="292">
        <f>IF(COUNT($H3:BJ3)+1&lt;=$C3,$G3,$F3-SUM($H3:BJ3))</f>
        <v>0</v>
      </c>
      <c r="BL3" s="292">
        <f>IF(COUNT($H3:BK3)+1&lt;=$C3,$G3,$F3-SUM($H3:BK3))</f>
        <v>0</v>
      </c>
      <c r="BM3" s="292">
        <f>IF(COUNT($H3:BL3)+1&lt;=$C3,$G3,$F3-SUM($H3:BL3))</f>
        <v>0</v>
      </c>
      <c r="BN3" s="292">
        <f>IF(COUNT($H3:BM3)+1&lt;=$C3,$G3,$F3-SUM($H3:BM3))</f>
        <v>0</v>
      </c>
      <c r="BO3" s="293">
        <f>IF(COUNT($H3:BN3)+1&lt;=$C3,$G3,$F3-SUM($H3:BN3))</f>
        <v>0</v>
      </c>
      <c r="BP3" s="287">
        <f>IF(COUNT($H3:BO3)+1&lt;=$C3,$G3,$F3-SUM($H3:BO3))</f>
        <v>0</v>
      </c>
      <c r="BQ3" s="288">
        <f>IF(COUNT($H3:BP3)+1&lt;=$C3,$G3,$F3-SUM($H3:BP3))</f>
        <v>0</v>
      </c>
      <c r="BR3" s="288">
        <f>IF(COUNT($H3:BQ3)+1&lt;=$C3,$G3,$F3-SUM($H3:BQ3))</f>
        <v>0</v>
      </c>
      <c r="BS3" s="288">
        <f>IF(COUNT($H3:BR3)+1&lt;=$C3,$G3,$F3-SUM($H3:BR3))</f>
        <v>0</v>
      </c>
      <c r="BT3" s="288">
        <f>IF(COUNT($H3:BS3)+1&lt;=$C3,$G3,$F3-SUM($H3:BS3))</f>
        <v>0</v>
      </c>
      <c r="BU3" s="288">
        <f>IF(COUNT($H3:BT3)+1&lt;=$C3,$G3,$F3-SUM($H3:BT3))</f>
        <v>0</v>
      </c>
      <c r="BV3" s="288">
        <f>IF(COUNT($H3:BU3)+1&lt;=$C3,$G3,$F3-SUM($H3:BU3))</f>
        <v>0</v>
      </c>
      <c r="BW3" s="288">
        <f>IF(COUNT($H3:BV3)+1&lt;=$C3,$G3,$F3-SUM($H3:BV3))</f>
        <v>0</v>
      </c>
      <c r="BX3" s="288">
        <f>IF(COUNT($H3:BW3)+1&lt;=$C3,$G3,$F3-SUM($H3:BW3))</f>
        <v>0</v>
      </c>
      <c r="BY3" s="288">
        <f>IF(COUNT($H3:BX3)+1&lt;=$C3,$G3,$F3-SUM($H3:BX3))</f>
        <v>0</v>
      </c>
      <c r="BZ3" s="288">
        <f>IF(COUNT($H3:BY3)+1&lt;=$C3,$G3,$F3-SUM($H3:BY3))</f>
        <v>0</v>
      </c>
      <c r="CA3" s="289">
        <f>IF(COUNT($H3:BZ3)+1&lt;=$C3,$G3,$F3-SUM($H3:BZ3))</f>
        <v>0</v>
      </c>
      <c r="CB3" s="291">
        <f>IF(COUNT($H3:CA3)+1&lt;=$C3,$G3,$F3-SUM($H3:CA3))</f>
        <v>0</v>
      </c>
      <c r="CC3" s="292">
        <f>IF(COUNT($H3:CB3)+1&lt;=$C3,$G3,$F3-SUM($H3:CB3))</f>
        <v>0</v>
      </c>
      <c r="CD3" s="292">
        <f>IF(COUNT($H3:CC3)+1&lt;=$C3,$G3,$F3-SUM($H3:CC3))</f>
        <v>0</v>
      </c>
      <c r="CE3" s="292">
        <f>IF(COUNT($H3:CD3)+1&lt;=$C3,$G3,$F3-SUM($H3:CD3))</f>
        <v>0</v>
      </c>
      <c r="CF3" s="292">
        <f>IF(COUNT($H3:CE3)+1&lt;=$C3,$G3,$F3-SUM($H3:CE3))</f>
        <v>0</v>
      </c>
      <c r="CG3" s="292">
        <f>IF(COUNT($H3:CF3)+1&lt;=$C3,$G3,$F3-SUM($H3:CF3))</f>
        <v>0</v>
      </c>
      <c r="CH3" s="292">
        <f>IF(COUNT($H3:CG3)+1&lt;=$C3,$G3,$F3-SUM($H3:CG3))</f>
        <v>0</v>
      </c>
      <c r="CI3" s="292">
        <f>IF(COUNT($H3:CH3)+1&lt;=$C3,$G3,$F3-SUM($H3:CH3))</f>
        <v>0</v>
      </c>
      <c r="CJ3" s="292">
        <f>IF(COUNT($H3:CI3)+1&lt;=$C3,$G3,$F3-SUM($H3:CI3))</f>
        <v>0</v>
      </c>
      <c r="CK3" s="292">
        <f>IF(COUNT($H3:CJ3)+1&lt;=$C3,$G3,$F3-SUM($H3:CJ3))</f>
        <v>0</v>
      </c>
      <c r="CL3" s="292">
        <f>IF(COUNT($H3:CK3)+1&lt;=$C3,$G3,$F3-SUM($H3:CK3))</f>
        <v>0</v>
      </c>
      <c r="CM3" s="293">
        <f>IF(COUNT($H3:CL3)+1&lt;=$C3,$G3,$F3-SUM($H3:CL3))</f>
        <v>0</v>
      </c>
      <c r="CN3" s="284">
        <f>IF(COUNT($H3:CM3)+1&lt;=$C3,$G3,$F3-SUM($H3:CM3))</f>
        <v>0</v>
      </c>
      <c r="CO3" s="285">
        <f>IF(COUNT($H3:CN3)+1&lt;=$C3,$G3,$F3-SUM($H3:CN3))</f>
        <v>0</v>
      </c>
      <c r="CP3" s="285">
        <f>IF(COUNT($H3:CO3)+1&lt;=$C3,$G3,$F3-SUM($H3:CO3))</f>
        <v>0</v>
      </c>
      <c r="CQ3" s="285">
        <f>IF(COUNT($H3:CP3)+1&lt;=$C3,$G3,$F3-SUM($H3:CP3))</f>
        <v>0</v>
      </c>
      <c r="CR3" s="285">
        <f>IF(COUNT($H3:CQ3)+1&lt;=$C3,$G3,$F3-SUM($H3:CQ3))</f>
        <v>0</v>
      </c>
      <c r="CS3" s="285">
        <f>IF(COUNT($H3:CR3)+1&lt;=$C3,$G3,$F3-SUM($H3:CR3))</f>
        <v>0</v>
      </c>
      <c r="CT3" s="285">
        <f>IF(COUNT($H3:CS3)+1&lt;=$C3,$G3,$F3-SUM($H3:CS3))</f>
        <v>0</v>
      </c>
      <c r="CU3" s="285">
        <f>IF(COUNT($H3:CT3)+1&lt;=$C3,$G3,$F3-SUM($H3:CT3))</f>
        <v>0</v>
      </c>
      <c r="CV3" s="285">
        <f>IF(COUNT($H3:CU3)+1&lt;=$C3,$G3,$F3-SUM($H3:CU3))</f>
        <v>0</v>
      </c>
      <c r="CW3" s="285">
        <f>IF(COUNT($H3:CV3)+1&lt;=$C3,$G3,$F3-SUM($H3:CV3))</f>
        <v>0</v>
      </c>
      <c r="CX3" s="285">
        <f>IF(COUNT($H3:CW3)+1&lt;=$C3,$G3,$F3-SUM($H3:CW3))</f>
        <v>0</v>
      </c>
      <c r="CY3" s="294">
        <f>IF(COUNT($H3:CX3)+1&lt;=$C3,$G3,$F3-SUM($H3:CX3))</f>
        <v>0</v>
      </c>
      <c r="CZ3" s="295">
        <f>IF(COUNT($H3:CY3)+1&lt;=$C3,$G3,$F3-SUM($H3:CY3))</f>
        <v>0</v>
      </c>
      <c r="DA3" s="292">
        <f>IF(COUNT($H3:CZ3)+1&lt;=$C3,$G3,$F3-SUM($H3:CZ3))</f>
        <v>0</v>
      </c>
      <c r="DB3" s="292">
        <f>IF(COUNT($H3:DA3)+1&lt;=$C3,$G3,$F3-SUM($H3:DA3))</f>
        <v>0</v>
      </c>
      <c r="DC3" s="292">
        <f>IF(COUNT($H3:DB3)+1&lt;=$C3,$G3,$F3-SUM($H3:DB3))</f>
        <v>0</v>
      </c>
      <c r="DD3" s="292">
        <f>IF(COUNT($H3:DC3)+1&lt;=$C3,$G3,$F3-SUM($H3:DC3))</f>
        <v>0</v>
      </c>
      <c r="DE3" s="292">
        <f>IF(COUNT($H3:DD3)+1&lt;=$C3,$G3,$F3-SUM($H3:DD3))</f>
        <v>0</v>
      </c>
      <c r="DF3" s="292">
        <f>IF(COUNT($H3:DE3)+1&lt;=$C3,$G3,$F3-SUM($H3:DE3))</f>
        <v>0</v>
      </c>
      <c r="DG3" s="292">
        <f>IF(COUNT($H3:DF3)+1&lt;=$C3,$G3,$F3-SUM($H3:DF3))</f>
        <v>0</v>
      </c>
      <c r="DH3" s="292">
        <f>IF(COUNT($H3:DG3)+1&lt;=$C3,$G3,$F3-SUM($H3:DG3))</f>
        <v>0</v>
      </c>
      <c r="DI3" s="293">
        <f>IF(COUNT($H3:DH3)+1&lt;=$C3,$G3,$F3-SUM($H3:DH3))</f>
        <v>0</v>
      </c>
    </row>
    <row r="4" spans="2:118">
      <c r="B4" s="344" t="s">
        <v>394</v>
      </c>
      <c r="C4" s="418">
        <v>12</v>
      </c>
      <c r="D4" s="360"/>
      <c r="E4" s="360"/>
      <c r="F4" s="361">
        <v>3000</v>
      </c>
      <c r="G4" s="348">
        <f t="shared" ref="G4:G6" si="0">ROUNDDOWN(F4/C4,2)</f>
        <v>250</v>
      </c>
      <c r="H4" s="303">
        <f t="shared" ref="H4:H6" si="1">G4</f>
        <v>250</v>
      </c>
      <c r="I4" s="304">
        <f>IF(COUNT($H4:H4)+1&lt;=$C4,$G4,$F4-SUM($H4:H4))</f>
        <v>250</v>
      </c>
      <c r="J4" s="304">
        <f>IF(COUNT($H4:I4)+1&lt;=$C4,$G4,$F4-SUM($H4:I4))</f>
        <v>250</v>
      </c>
      <c r="K4" s="304">
        <f>IF(COUNT($H4:J4)+1&lt;=$C4,$G4,$F4-SUM($H4:J4))</f>
        <v>250</v>
      </c>
      <c r="L4" s="304">
        <f>IF(COUNT($H4:K4)+1&lt;=$C4,$G4,$F4-SUM($H4:K4))</f>
        <v>250</v>
      </c>
      <c r="M4" s="304">
        <f>IF(COUNT($H4:L4)+1&lt;=$C4,$G4,$F4-SUM($H4:L4))</f>
        <v>250</v>
      </c>
      <c r="N4" s="304">
        <f>IF(COUNT($H4:M4)+1&lt;=$C4,$G4,$F4-SUM($H4:M4))</f>
        <v>250</v>
      </c>
      <c r="O4" s="304">
        <f>IF(COUNT($H4:N4)+1&lt;=$C4,$G4,$F4-SUM($H4:N4))</f>
        <v>250</v>
      </c>
      <c r="P4" s="304">
        <f>IF(COUNT($H4:O4)+1&lt;=$C4,$G4,$F4-SUM($H4:O4))</f>
        <v>250</v>
      </c>
      <c r="Q4" s="304">
        <f>IF(COUNT($H4:P4)+1&lt;=$C4,$G4,$F4-SUM($H4:P4))</f>
        <v>250</v>
      </c>
      <c r="R4" s="304">
        <f>IF(COUNT($H4:Q4)+1&lt;=$C4,$G4,$F4-SUM($H4:Q4))</f>
        <v>250</v>
      </c>
      <c r="S4" s="349">
        <f>IF(COUNT($H4:R4)+1&lt;=$C4,$G4,$F4-SUM($H4:R4))</f>
        <v>250</v>
      </c>
      <c r="T4" s="296">
        <f>IF(COUNT($H4:S4)+1&lt;=$C4,$G4,$F4-SUM($H4:S4))</f>
        <v>0</v>
      </c>
      <c r="U4" s="297">
        <f>IF(COUNT($H4:T4)+1&lt;=$C4,$G4,$F4-SUM($H4:T4))</f>
        <v>0</v>
      </c>
      <c r="V4" s="297">
        <f>IF(COUNT($H4:U4)+1&lt;=$C4,$G4,$F4-SUM($H4:U4))</f>
        <v>0</v>
      </c>
      <c r="W4" s="297">
        <f>IF(COUNT($H4:V4)+1&lt;=$C4,$G4,$F4-SUM($H4:V4))</f>
        <v>0</v>
      </c>
      <c r="X4" s="297">
        <f>IF(COUNT($H4:W4)+1&lt;=$C4,$G4,$F4-SUM($H4:W4))</f>
        <v>0</v>
      </c>
      <c r="Y4" s="297">
        <f>IF(COUNT($H4:X4)+1&lt;=$C4,$G4,$F4-SUM($H4:X4))</f>
        <v>0</v>
      </c>
      <c r="Z4" s="297">
        <f>IF(COUNT($H4:Y4)+1&lt;=$C4,$G4,$F4-SUM($H4:Y4))</f>
        <v>0</v>
      </c>
      <c r="AA4" s="297">
        <f>IF(COUNT($H4:Z4)+1&lt;=$C4,$G4,$F4-SUM($H4:Z4))</f>
        <v>0</v>
      </c>
      <c r="AB4" s="297">
        <f>IF(COUNT($H4:AA4)+1&lt;=$C4,$G4,$F4-SUM($H4:AA4))</f>
        <v>0</v>
      </c>
      <c r="AC4" s="297">
        <f>IF(COUNT($H4:AB4)+1&lt;=$C4,$G4,$F4-SUM($H4:AB4))</f>
        <v>0</v>
      </c>
      <c r="AD4" s="297">
        <f>IF(COUNT($H4:AC4)+1&lt;=$C4,$G4,$F4-SUM($H4:AC4))</f>
        <v>0</v>
      </c>
      <c r="AE4" s="298">
        <f>IF(COUNT($H4:AD4)+1&lt;=$C4,$G4,$F4-SUM($H4:AD4))</f>
        <v>0</v>
      </c>
      <c r="AF4" s="299">
        <f>IF(COUNT($H4:AE4)+1&lt;=$C4,$G4,$F4-SUM($H4:AE4))</f>
        <v>0</v>
      </c>
      <c r="AG4" s="300">
        <f>IF(COUNT($H4:AF4)+1&lt;=$C4,$G4,$F4-SUM($H4:AF4))</f>
        <v>0</v>
      </c>
      <c r="AH4" s="300">
        <f>IF(COUNT($H4:AG4)+1&lt;=$C4,$G4,$F4-SUM($H4:AG4))</f>
        <v>0</v>
      </c>
      <c r="AI4" s="300">
        <f>IF(COUNT($H4:AH4)+1&lt;=$C4,$G4,$F4-SUM($H4:AH4))</f>
        <v>0</v>
      </c>
      <c r="AJ4" s="300">
        <f>IF(COUNT($H4:AI4)+1&lt;=$C4,$G4,$F4-SUM($H4:AI4))</f>
        <v>0</v>
      </c>
      <c r="AK4" s="300">
        <f>IF(COUNT($H4:AJ4)+1&lt;=$C4,$G4,$F4-SUM($H4:AJ4))</f>
        <v>0</v>
      </c>
      <c r="AL4" s="300">
        <f>IF(COUNT($H4:AK4)+1&lt;=$C4,$G4,$F4-SUM($H4:AK4))</f>
        <v>0</v>
      </c>
      <c r="AM4" s="300">
        <f>IF(COUNT($H4:AL4)+1&lt;=$C4,$G4,$F4-SUM($H4:AL4))</f>
        <v>0</v>
      </c>
      <c r="AN4" s="300">
        <f>IF(COUNT($H4:AM4)+1&lt;=$C4,$G4,$F4-SUM($H4:AM4))</f>
        <v>0</v>
      </c>
      <c r="AO4" s="300">
        <f>IF(COUNT($H4:AN4)+1&lt;=$C4,$G4,$F4-SUM($H4:AN4))</f>
        <v>0</v>
      </c>
      <c r="AP4" s="300">
        <f>IF(COUNT($H4:AO4)+1&lt;=$C4,$G4,$F4-SUM($H4:AO4))</f>
        <v>0</v>
      </c>
      <c r="AQ4" s="301">
        <f>IF(COUNT($H4:AP4)+1&lt;=$C4,$G4,$F4-SUM($H4:AP4))</f>
        <v>0</v>
      </c>
      <c r="AR4" s="302">
        <f>IF(COUNT($H4:AQ4)+1&lt;=$C4,$G4,$F4-SUM($H4:AQ4))</f>
        <v>0</v>
      </c>
      <c r="AS4" s="297">
        <f>IF(COUNT($H4:AR4)+1&lt;=$C4,$G4,$F4-SUM($H4:AR4))</f>
        <v>0</v>
      </c>
      <c r="AT4" s="297">
        <f>IF(COUNT($H4:AS4)+1&lt;=$C4,$G4,$F4-SUM($H4:AS4))</f>
        <v>0</v>
      </c>
      <c r="AU4" s="297">
        <f>IF(COUNT($H4:AT4)+1&lt;=$C4,$G4,$F4-SUM($H4:AT4))</f>
        <v>0</v>
      </c>
      <c r="AV4" s="297">
        <f>IF(COUNT($H4:AU4)+1&lt;=$C4,$G4,$F4-SUM($H4:AU4))</f>
        <v>0</v>
      </c>
      <c r="AW4" s="297">
        <f>IF(COUNT($H4:AV4)+1&lt;=$C4,$G4,$F4-SUM($H4:AV4))</f>
        <v>0</v>
      </c>
      <c r="AX4" s="297">
        <f>IF(COUNT($H4:AW4)+1&lt;=$C4,$G4,$F4-SUM($H4:AW4))</f>
        <v>0</v>
      </c>
      <c r="AY4" s="297">
        <f>IF(COUNT($H4:AX4)+1&lt;=$C4,$G4,$F4-SUM($H4:AX4))</f>
        <v>0</v>
      </c>
      <c r="AZ4" s="297">
        <f>IF(COUNT($H4:AY4)+1&lt;=$C4,$G4,$F4-SUM($H4:AY4))</f>
        <v>0</v>
      </c>
      <c r="BA4" s="297">
        <f>IF(COUNT($H4:AZ4)+1&lt;=$C4,$G4,$F4-SUM($H4:AZ4))</f>
        <v>0</v>
      </c>
      <c r="BB4" s="297">
        <f>IF(COUNT($H4:BA4)+1&lt;=$C4,$G4,$F4-SUM($H4:BA4))</f>
        <v>0</v>
      </c>
      <c r="BC4" s="298">
        <f>IF(COUNT($H4:BB4)+1&lt;=$C4,$G4,$F4-SUM($H4:BB4))</f>
        <v>0</v>
      </c>
      <c r="BD4" s="303">
        <f>IF(COUNT($H4:BC4)+1&lt;=$C4,$G4,$F4-SUM($H4:BC4))</f>
        <v>0</v>
      </c>
      <c r="BE4" s="304">
        <f>IF(COUNT($H4:BD4)+1&lt;=$C4,$G4,$F4-SUM($H4:BD4))</f>
        <v>0</v>
      </c>
      <c r="BF4" s="304">
        <f>IF(COUNT($H4:BE4)+1&lt;=$C4,$G4,$F4-SUM($H4:BE4))</f>
        <v>0</v>
      </c>
      <c r="BG4" s="304">
        <f>IF(COUNT($H4:BF4)+1&lt;=$C4,$G4,$F4-SUM($H4:BF4))</f>
        <v>0</v>
      </c>
      <c r="BH4" s="304">
        <f>IF(COUNT($H4:BG4)+1&lt;=$C4,$G4,$F4-SUM($H4:BG4))</f>
        <v>0</v>
      </c>
      <c r="BI4" s="304">
        <f>IF(COUNT($H4:BH4)+1&lt;=$C4,$G4,$F4-SUM($H4:BH4))</f>
        <v>0</v>
      </c>
      <c r="BJ4" s="304">
        <f>IF(COUNT($H4:BI4)+1&lt;=$C4,$G4,$F4-SUM($H4:BI4))</f>
        <v>0</v>
      </c>
      <c r="BK4" s="304">
        <f>IF(COUNT($H4:BJ4)+1&lt;=$C4,$G4,$F4-SUM($H4:BJ4))</f>
        <v>0</v>
      </c>
      <c r="BL4" s="304">
        <f>IF(COUNT($H4:BK4)+1&lt;=$C4,$G4,$F4-SUM($H4:BK4))</f>
        <v>0</v>
      </c>
      <c r="BM4" s="304">
        <f>IF(COUNT($H4:BL4)+1&lt;=$C4,$G4,$F4-SUM($H4:BL4))</f>
        <v>0</v>
      </c>
      <c r="BN4" s="304">
        <f>IF(COUNT($H4:BM4)+1&lt;=$C4,$G4,$F4-SUM($H4:BM4))</f>
        <v>0</v>
      </c>
      <c r="BO4" s="305">
        <f>IF(COUNT($H4:BN4)+1&lt;=$C4,$G4,$F4-SUM($H4:BN4))</f>
        <v>0</v>
      </c>
      <c r="BP4" s="299">
        <f>IF(COUNT($H4:BO4)+1&lt;=$C4,$G4,$F4-SUM($H4:BO4))</f>
        <v>0</v>
      </c>
      <c r="BQ4" s="300">
        <f>IF(COUNT($H4:BP4)+1&lt;=$C4,$G4,$F4-SUM($H4:BP4))</f>
        <v>0</v>
      </c>
      <c r="BR4" s="300">
        <f>IF(COUNT($H4:BQ4)+1&lt;=$C4,$G4,$F4-SUM($H4:BQ4))</f>
        <v>0</v>
      </c>
      <c r="BS4" s="300">
        <f>IF(COUNT($H4:BR4)+1&lt;=$C4,$G4,$F4-SUM($H4:BR4))</f>
        <v>0</v>
      </c>
      <c r="BT4" s="300">
        <f>IF(COUNT($H4:BS4)+1&lt;=$C4,$G4,$F4-SUM($H4:BS4))</f>
        <v>0</v>
      </c>
      <c r="BU4" s="300">
        <f>IF(COUNT($H4:BT4)+1&lt;=$C4,$G4,$F4-SUM($H4:BT4))</f>
        <v>0</v>
      </c>
      <c r="BV4" s="300">
        <f>IF(COUNT($H4:BU4)+1&lt;=$C4,$G4,$F4-SUM($H4:BU4))</f>
        <v>0</v>
      </c>
      <c r="BW4" s="300">
        <f>IF(COUNT($H4:BV4)+1&lt;=$C4,$G4,$F4-SUM($H4:BV4))</f>
        <v>0</v>
      </c>
      <c r="BX4" s="300">
        <f>IF(COUNT($H4:BW4)+1&lt;=$C4,$G4,$F4-SUM($H4:BW4))</f>
        <v>0</v>
      </c>
      <c r="BY4" s="300">
        <f>IF(COUNT($H4:BX4)+1&lt;=$C4,$G4,$F4-SUM($H4:BX4))</f>
        <v>0</v>
      </c>
      <c r="BZ4" s="300">
        <f>IF(COUNT($H4:BY4)+1&lt;=$C4,$G4,$F4-SUM($H4:BY4))</f>
        <v>0</v>
      </c>
      <c r="CA4" s="301">
        <f>IF(COUNT($H4:BZ4)+1&lt;=$C4,$G4,$F4-SUM($H4:BZ4))</f>
        <v>0</v>
      </c>
      <c r="CB4" s="303">
        <f>IF(COUNT($H4:CA4)+1&lt;=$C4,$G4,$F4-SUM($H4:CA4))</f>
        <v>0</v>
      </c>
      <c r="CC4" s="304">
        <f>IF(COUNT($H4:CB4)+1&lt;=$C4,$G4,$F4-SUM($H4:CB4))</f>
        <v>0</v>
      </c>
      <c r="CD4" s="304">
        <f>IF(COUNT($H4:CC4)+1&lt;=$C4,$G4,$F4-SUM($H4:CC4))</f>
        <v>0</v>
      </c>
      <c r="CE4" s="304">
        <f>IF(COUNT($H4:CD4)+1&lt;=$C4,$G4,$F4-SUM($H4:CD4))</f>
        <v>0</v>
      </c>
      <c r="CF4" s="304">
        <f>IF(COUNT($H4:CE4)+1&lt;=$C4,$G4,$F4-SUM($H4:CE4))</f>
        <v>0</v>
      </c>
      <c r="CG4" s="304">
        <f>IF(COUNT($H4:CF4)+1&lt;=$C4,$G4,$F4-SUM($H4:CF4))</f>
        <v>0</v>
      </c>
      <c r="CH4" s="304">
        <f>IF(COUNT($H4:CG4)+1&lt;=$C4,$G4,$F4-SUM($H4:CG4))</f>
        <v>0</v>
      </c>
      <c r="CI4" s="304">
        <f>IF(COUNT($H4:CH4)+1&lt;=$C4,$G4,$F4-SUM($H4:CH4))</f>
        <v>0</v>
      </c>
      <c r="CJ4" s="304">
        <f>IF(COUNT($H4:CI4)+1&lt;=$C4,$G4,$F4-SUM($H4:CI4))</f>
        <v>0</v>
      </c>
      <c r="CK4" s="304">
        <f>IF(COUNT($H4:CJ4)+1&lt;=$C4,$G4,$F4-SUM($H4:CJ4))</f>
        <v>0</v>
      </c>
      <c r="CL4" s="304">
        <f>IF(COUNT($H4:CK4)+1&lt;=$C4,$G4,$F4-SUM($H4:CK4))</f>
        <v>0</v>
      </c>
      <c r="CM4" s="305">
        <f>IF(COUNT($H4:CL4)+1&lt;=$C4,$G4,$F4-SUM($H4:CL4))</f>
        <v>0</v>
      </c>
      <c r="CN4" s="296">
        <f>IF(COUNT($H4:CM4)+1&lt;=$C4,$G4,$F4-SUM($H4:CM4))</f>
        <v>0</v>
      </c>
      <c r="CO4" s="297">
        <f>IF(COUNT($H4:CN4)+1&lt;=$C4,$G4,$F4-SUM($H4:CN4))</f>
        <v>0</v>
      </c>
      <c r="CP4" s="297">
        <f>IF(COUNT($H4:CO4)+1&lt;=$C4,$G4,$F4-SUM($H4:CO4))</f>
        <v>0</v>
      </c>
      <c r="CQ4" s="297">
        <f>IF(COUNT($H4:CP4)+1&lt;=$C4,$G4,$F4-SUM($H4:CP4))</f>
        <v>0</v>
      </c>
      <c r="CR4" s="297">
        <f>IF(COUNT($H4:CQ4)+1&lt;=$C4,$G4,$F4-SUM($H4:CQ4))</f>
        <v>0</v>
      </c>
      <c r="CS4" s="297">
        <f>IF(COUNT($H4:CR4)+1&lt;=$C4,$G4,$F4-SUM($H4:CR4))</f>
        <v>0</v>
      </c>
      <c r="CT4" s="297">
        <f>IF(COUNT($H4:CS4)+1&lt;=$C4,$G4,$F4-SUM($H4:CS4))</f>
        <v>0</v>
      </c>
      <c r="CU4" s="297">
        <f>IF(COUNT($H4:CT4)+1&lt;=$C4,$G4,$F4-SUM($H4:CT4))</f>
        <v>0</v>
      </c>
      <c r="CV4" s="297">
        <f>IF(COUNT($H4:CU4)+1&lt;=$C4,$G4,$F4-SUM($H4:CU4))</f>
        <v>0</v>
      </c>
      <c r="CW4" s="297">
        <f>IF(COUNT($H4:CV4)+1&lt;=$C4,$G4,$F4-SUM($H4:CV4))</f>
        <v>0</v>
      </c>
      <c r="CX4" s="297">
        <f>IF(COUNT($H4:CW4)+1&lt;=$C4,$G4,$F4-SUM($H4:CW4))</f>
        <v>0</v>
      </c>
      <c r="CY4" s="306">
        <f>IF(COUNT($H4:CX4)+1&lt;=$C4,$G4,$F4-SUM($H4:CX4))</f>
        <v>0</v>
      </c>
      <c r="CZ4" s="307">
        <f>IF(COUNT($H4:CY4)+1&lt;=$C4,$G4,$F4-SUM($H4:CY4))</f>
        <v>0</v>
      </c>
      <c r="DA4" s="304">
        <f>IF(COUNT($H4:CZ4)+1&lt;=$C4,$G4,$F4-SUM($H4:CZ4))</f>
        <v>0</v>
      </c>
      <c r="DB4" s="304">
        <f>IF(COUNT($H4:DA4)+1&lt;=$C4,$G4,$F4-SUM($H4:DA4))</f>
        <v>0</v>
      </c>
      <c r="DC4" s="304">
        <f>IF(COUNT($H4:DB4)+1&lt;=$C4,$G4,$F4-SUM($H4:DB4))</f>
        <v>0</v>
      </c>
      <c r="DD4" s="304">
        <f>IF(COUNT($H4:DC4)+1&lt;=$C4,$G4,$F4-SUM($H4:DC4))</f>
        <v>0</v>
      </c>
      <c r="DE4" s="304">
        <f>IF(COUNT($H4:DD4)+1&lt;=$C4,$G4,$F4-SUM($H4:DD4))</f>
        <v>0</v>
      </c>
      <c r="DF4" s="304">
        <f>IF(COUNT($H4:DE4)+1&lt;=$C4,$G4,$F4-SUM($H4:DE4))</f>
        <v>0</v>
      </c>
      <c r="DG4" s="304">
        <f>IF(COUNT($H4:DF4)+1&lt;=$C4,$G4,$F4-SUM($H4:DF4))</f>
        <v>0</v>
      </c>
      <c r="DH4" s="304">
        <f>IF(COUNT($H4:DG4)+1&lt;=$C4,$G4,$F4-SUM($H4:DG4))</f>
        <v>0</v>
      </c>
      <c r="DI4" s="305">
        <f>IF(COUNT($H4:DH4)+1&lt;=$C4,$G4,$F4-SUM($H4:DH4))</f>
        <v>0</v>
      </c>
      <c r="DJ4" s="350"/>
      <c r="DK4" s="350"/>
      <c r="DL4" s="350"/>
      <c r="DM4" s="350"/>
      <c r="DN4" s="350"/>
    </row>
    <row r="5" spans="2:118">
      <c r="B5" s="347" t="s">
        <v>262</v>
      </c>
      <c r="C5" s="418">
        <v>12</v>
      </c>
      <c r="D5" s="359"/>
      <c r="E5" s="359"/>
      <c r="F5" s="361"/>
      <c r="G5" s="348">
        <f t="shared" si="0"/>
        <v>0</v>
      </c>
      <c r="H5" s="303">
        <f t="shared" si="1"/>
        <v>0</v>
      </c>
      <c r="I5" s="304">
        <f>IF(COUNT($H5:H5)+1&lt;=$C5,$G5,$F5-SUM($H5:H5))</f>
        <v>0</v>
      </c>
      <c r="J5" s="304">
        <f>IF(COUNT($H5:I5)+1&lt;=$C5,$G5,$F5-SUM($H5:I5))</f>
        <v>0</v>
      </c>
      <c r="K5" s="304">
        <f>IF(COUNT($H5:J5)+1&lt;=$C5,$G5,$F5-SUM($H5:J5))</f>
        <v>0</v>
      </c>
      <c r="L5" s="304">
        <f>IF(COUNT($H5:K5)+1&lt;=$C5,$G5,$F5-SUM($H5:K5))</f>
        <v>0</v>
      </c>
      <c r="M5" s="304">
        <f>IF(COUNT($H5:L5)+1&lt;=$C5,$G5,$F5-SUM($H5:L5))</f>
        <v>0</v>
      </c>
      <c r="N5" s="304">
        <f>IF(COUNT($H5:M5)+1&lt;=$C5,$G5,$F5-SUM($H5:M5))</f>
        <v>0</v>
      </c>
      <c r="O5" s="304">
        <f>IF(COUNT($H5:N5)+1&lt;=$C5,$G5,$F5-SUM($H5:N5))</f>
        <v>0</v>
      </c>
      <c r="P5" s="304">
        <f>IF(COUNT($H5:O5)+1&lt;=$C5,$G5,$F5-SUM($H5:O5))</f>
        <v>0</v>
      </c>
      <c r="Q5" s="304">
        <f>IF(COUNT($H5:P5)+1&lt;=$C5,$G5,$F5-SUM($H5:P5))</f>
        <v>0</v>
      </c>
      <c r="R5" s="304">
        <f>IF(COUNT($H5:Q5)+1&lt;=$C5,$G5,$F5-SUM($H5:Q5))</f>
        <v>0</v>
      </c>
      <c r="S5" s="349">
        <f>IF(COUNT($H5:R5)+1&lt;=$C5,$G5,$F5-SUM($H5:R5))</f>
        <v>0</v>
      </c>
      <c r="T5" s="296">
        <f>IF(COUNT($H5:S5)+1&lt;=$C5,$G5,$F5-SUM($H5:S5))</f>
        <v>0</v>
      </c>
      <c r="U5" s="297">
        <f>IF(COUNT($H5:T5)+1&lt;=$C5,$G5,$F5-SUM($H5:T5))</f>
        <v>0</v>
      </c>
      <c r="V5" s="297">
        <f>IF(COUNT($H5:U5)+1&lt;=$C5,$G5,$F5-SUM($H5:U5))</f>
        <v>0</v>
      </c>
      <c r="W5" s="297">
        <f>IF(COUNT($H5:V5)+1&lt;=$C5,$G5,$F5-SUM($H5:V5))</f>
        <v>0</v>
      </c>
      <c r="X5" s="297">
        <f>IF(COUNT($H5:W5)+1&lt;=$C5,$G5,$F5-SUM($H5:W5))</f>
        <v>0</v>
      </c>
      <c r="Y5" s="297">
        <f>IF(COUNT($H5:X5)+1&lt;=$C5,$G5,$F5-SUM($H5:X5))</f>
        <v>0</v>
      </c>
      <c r="Z5" s="297">
        <f>IF(COUNT($H5:Y5)+1&lt;=$C5,$G5,$F5-SUM($H5:Y5))</f>
        <v>0</v>
      </c>
      <c r="AA5" s="297">
        <f>IF(COUNT($H5:Z5)+1&lt;=$C5,$G5,$F5-SUM($H5:Z5))</f>
        <v>0</v>
      </c>
      <c r="AB5" s="297">
        <f>IF(COUNT($H5:AA5)+1&lt;=$C5,$G5,$F5-SUM($H5:AA5))</f>
        <v>0</v>
      </c>
      <c r="AC5" s="297">
        <f>IF(COUNT($H5:AB5)+1&lt;=$C5,$G5,$F5-SUM($H5:AB5))</f>
        <v>0</v>
      </c>
      <c r="AD5" s="297">
        <f>IF(COUNT($H5:AC5)+1&lt;=$C5,$G5,$F5-SUM($H5:AC5))</f>
        <v>0</v>
      </c>
      <c r="AE5" s="298">
        <f>IF(COUNT($H5:AD5)+1&lt;=$C5,$G5,$F5-SUM($H5:AD5))</f>
        <v>0</v>
      </c>
      <c r="AF5" s="299">
        <f>IF(COUNT($H5:AE5)+1&lt;=$C5,$G5,$F5-SUM($H5:AE5))</f>
        <v>0</v>
      </c>
      <c r="AG5" s="300">
        <f>IF(COUNT($H5:AF5)+1&lt;=$C5,$G5,$F5-SUM($H5:AF5))</f>
        <v>0</v>
      </c>
      <c r="AH5" s="300">
        <f>IF(COUNT($H5:AG5)+1&lt;=$C5,$G5,$F5-SUM($H5:AG5))</f>
        <v>0</v>
      </c>
      <c r="AI5" s="300">
        <f>IF(COUNT($H5:AH5)+1&lt;=$C5,$G5,$F5-SUM($H5:AH5))</f>
        <v>0</v>
      </c>
      <c r="AJ5" s="300">
        <f>IF(COUNT($H5:AI5)+1&lt;=$C5,$G5,$F5-SUM($H5:AI5))</f>
        <v>0</v>
      </c>
      <c r="AK5" s="300">
        <f>IF(COUNT($H5:AJ5)+1&lt;=$C5,$G5,$F5-SUM($H5:AJ5))</f>
        <v>0</v>
      </c>
      <c r="AL5" s="300">
        <f>IF(COUNT($H5:AK5)+1&lt;=$C5,$G5,$F5-SUM($H5:AK5))</f>
        <v>0</v>
      </c>
      <c r="AM5" s="300">
        <f>IF(COUNT($H5:AL5)+1&lt;=$C5,$G5,$F5-SUM($H5:AL5))</f>
        <v>0</v>
      </c>
      <c r="AN5" s="300">
        <f>IF(COUNT($H5:AM5)+1&lt;=$C5,$G5,$F5-SUM($H5:AM5))</f>
        <v>0</v>
      </c>
      <c r="AO5" s="300">
        <f>IF(COUNT($H5:AN5)+1&lt;=$C5,$G5,$F5-SUM($H5:AN5))</f>
        <v>0</v>
      </c>
      <c r="AP5" s="300">
        <f>IF(COUNT($H5:AO5)+1&lt;=$C5,$G5,$F5-SUM($H5:AO5))</f>
        <v>0</v>
      </c>
      <c r="AQ5" s="301">
        <f>IF(COUNT($H5:AP5)+1&lt;=$C5,$G5,$F5-SUM($H5:AP5))</f>
        <v>0</v>
      </c>
      <c r="AR5" s="302">
        <f>IF(COUNT($H5:AQ5)+1&lt;=$C5,$G5,$F5-SUM($H5:AQ5))</f>
        <v>0</v>
      </c>
      <c r="AS5" s="297">
        <f>IF(COUNT($H5:AR5)+1&lt;=$C5,$G5,$F5-SUM($H5:AR5))</f>
        <v>0</v>
      </c>
      <c r="AT5" s="297">
        <f>IF(COUNT($H5:AS5)+1&lt;=$C5,$G5,$F5-SUM($H5:AS5))</f>
        <v>0</v>
      </c>
      <c r="AU5" s="297">
        <f>IF(COUNT($H5:AT5)+1&lt;=$C5,$G5,$F5-SUM($H5:AT5))</f>
        <v>0</v>
      </c>
      <c r="AV5" s="297">
        <f>IF(COUNT($H5:AU5)+1&lt;=$C5,$G5,$F5-SUM($H5:AU5))</f>
        <v>0</v>
      </c>
      <c r="AW5" s="297">
        <f>IF(COUNT($H5:AV5)+1&lt;=$C5,$G5,$F5-SUM($H5:AV5))</f>
        <v>0</v>
      </c>
      <c r="AX5" s="297">
        <f>IF(COUNT($H5:AW5)+1&lt;=$C5,$G5,$F5-SUM($H5:AW5))</f>
        <v>0</v>
      </c>
      <c r="AY5" s="297">
        <f>IF(COUNT($H5:AX5)+1&lt;=$C5,$G5,$F5-SUM($H5:AX5))</f>
        <v>0</v>
      </c>
      <c r="AZ5" s="297">
        <f>IF(COUNT($H5:AY5)+1&lt;=$C5,$G5,$F5-SUM($H5:AY5))</f>
        <v>0</v>
      </c>
      <c r="BA5" s="297">
        <f>IF(COUNT($H5:AZ5)+1&lt;=$C5,$G5,$F5-SUM($H5:AZ5))</f>
        <v>0</v>
      </c>
      <c r="BB5" s="297">
        <f>IF(COUNT($H5:BA5)+1&lt;=$C5,$G5,$F5-SUM($H5:BA5))</f>
        <v>0</v>
      </c>
      <c r="BC5" s="298">
        <f>IF(COUNT($H5:BB5)+1&lt;=$C5,$G5,$F5-SUM($H5:BB5))</f>
        <v>0</v>
      </c>
      <c r="BD5" s="303">
        <f>IF(COUNT($H5:BC5)+1&lt;=$C5,$G5,$F5-SUM($H5:BC5))</f>
        <v>0</v>
      </c>
      <c r="BE5" s="304">
        <f>IF(COUNT($H5:BD5)+1&lt;=$C5,$G5,$F5-SUM($H5:BD5))</f>
        <v>0</v>
      </c>
      <c r="BF5" s="304">
        <f>IF(COUNT($H5:BE5)+1&lt;=$C5,$G5,$F5-SUM($H5:BE5))</f>
        <v>0</v>
      </c>
      <c r="BG5" s="304">
        <f>IF(COUNT($H5:BF5)+1&lt;=$C5,$G5,$F5-SUM($H5:BF5))</f>
        <v>0</v>
      </c>
      <c r="BH5" s="304">
        <f>IF(COUNT($H5:BG5)+1&lt;=$C5,$G5,$F5-SUM($H5:BG5))</f>
        <v>0</v>
      </c>
      <c r="BI5" s="304">
        <f>IF(COUNT($H5:BH5)+1&lt;=$C5,$G5,$F5-SUM($H5:BH5))</f>
        <v>0</v>
      </c>
      <c r="BJ5" s="304">
        <f>IF(COUNT($H5:BI5)+1&lt;=$C5,$G5,$F5-SUM($H5:BI5))</f>
        <v>0</v>
      </c>
      <c r="BK5" s="304">
        <f>IF(COUNT($H5:BJ5)+1&lt;=$C5,$G5,$F5-SUM($H5:BJ5))</f>
        <v>0</v>
      </c>
      <c r="BL5" s="304">
        <f>IF(COUNT($H5:BK5)+1&lt;=$C5,$G5,$F5-SUM($H5:BK5))</f>
        <v>0</v>
      </c>
      <c r="BM5" s="304">
        <f>IF(COUNT($H5:BL5)+1&lt;=$C5,$G5,$F5-SUM($H5:BL5))</f>
        <v>0</v>
      </c>
      <c r="BN5" s="304">
        <f>IF(COUNT($H5:BM5)+1&lt;=$C5,$G5,$F5-SUM($H5:BM5))</f>
        <v>0</v>
      </c>
      <c r="BO5" s="305">
        <f>IF(COUNT($H5:BN5)+1&lt;=$C5,$G5,$F5-SUM($H5:BN5))</f>
        <v>0</v>
      </c>
      <c r="BP5" s="299">
        <f>IF(COUNT($H5:BO5)+1&lt;=$C5,$G5,$F5-SUM($H5:BO5))</f>
        <v>0</v>
      </c>
      <c r="BQ5" s="300">
        <f>IF(COUNT($H5:BP5)+1&lt;=$C5,$G5,$F5-SUM($H5:BP5))</f>
        <v>0</v>
      </c>
      <c r="BR5" s="300">
        <f>IF(COUNT($H5:BQ5)+1&lt;=$C5,$G5,$F5-SUM($H5:BQ5))</f>
        <v>0</v>
      </c>
      <c r="BS5" s="300">
        <f>IF(COUNT($H5:BR5)+1&lt;=$C5,$G5,$F5-SUM($H5:BR5))</f>
        <v>0</v>
      </c>
      <c r="BT5" s="300">
        <f>IF(COUNT($H5:BS5)+1&lt;=$C5,$G5,$F5-SUM($H5:BS5))</f>
        <v>0</v>
      </c>
      <c r="BU5" s="300">
        <f>IF(COUNT($H5:BT5)+1&lt;=$C5,$G5,$F5-SUM($H5:BT5))</f>
        <v>0</v>
      </c>
      <c r="BV5" s="300">
        <f>IF(COUNT($H5:BU5)+1&lt;=$C5,$G5,$F5-SUM($H5:BU5))</f>
        <v>0</v>
      </c>
      <c r="BW5" s="300">
        <f>IF(COUNT($H5:BV5)+1&lt;=$C5,$G5,$F5-SUM($H5:BV5))</f>
        <v>0</v>
      </c>
      <c r="BX5" s="300">
        <f>IF(COUNT($H5:BW5)+1&lt;=$C5,$G5,$F5-SUM($H5:BW5))</f>
        <v>0</v>
      </c>
      <c r="BY5" s="300">
        <f>IF(COUNT($H5:BX5)+1&lt;=$C5,$G5,$F5-SUM($H5:BX5))</f>
        <v>0</v>
      </c>
      <c r="BZ5" s="300">
        <f>IF(COUNT($H5:BY5)+1&lt;=$C5,$G5,$F5-SUM($H5:BY5))</f>
        <v>0</v>
      </c>
      <c r="CA5" s="301">
        <f>IF(COUNT($H5:BZ5)+1&lt;=$C5,$G5,$F5-SUM($H5:BZ5))</f>
        <v>0</v>
      </c>
      <c r="CB5" s="303">
        <f>IF(COUNT($H5:CA5)+1&lt;=$C5,$G5,$F5-SUM($H5:CA5))</f>
        <v>0</v>
      </c>
      <c r="CC5" s="304">
        <f>IF(COUNT($H5:CB5)+1&lt;=$C5,$G5,$F5-SUM($H5:CB5))</f>
        <v>0</v>
      </c>
      <c r="CD5" s="304">
        <f>IF(COUNT($H5:CC5)+1&lt;=$C5,$G5,$F5-SUM($H5:CC5))</f>
        <v>0</v>
      </c>
      <c r="CE5" s="304">
        <f>IF(COUNT($H5:CD5)+1&lt;=$C5,$G5,$F5-SUM($H5:CD5))</f>
        <v>0</v>
      </c>
      <c r="CF5" s="304">
        <f>IF(COUNT($H5:CE5)+1&lt;=$C5,$G5,$F5-SUM($H5:CE5))</f>
        <v>0</v>
      </c>
      <c r="CG5" s="304">
        <f>IF(COUNT($H5:CF5)+1&lt;=$C5,$G5,$F5-SUM($H5:CF5))</f>
        <v>0</v>
      </c>
      <c r="CH5" s="304">
        <f>IF(COUNT($H5:CG5)+1&lt;=$C5,$G5,$F5-SUM($H5:CG5))</f>
        <v>0</v>
      </c>
      <c r="CI5" s="304">
        <f>IF(COUNT($H5:CH5)+1&lt;=$C5,$G5,$F5-SUM($H5:CH5))</f>
        <v>0</v>
      </c>
      <c r="CJ5" s="304">
        <f>IF(COUNT($H5:CI5)+1&lt;=$C5,$G5,$F5-SUM($H5:CI5))</f>
        <v>0</v>
      </c>
      <c r="CK5" s="304">
        <f>IF(COUNT($H5:CJ5)+1&lt;=$C5,$G5,$F5-SUM($H5:CJ5))</f>
        <v>0</v>
      </c>
      <c r="CL5" s="304">
        <f>IF(COUNT($H5:CK5)+1&lt;=$C5,$G5,$F5-SUM($H5:CK5))</f>
        <v>0</v>
      </c>
      <c r="CM5" s="305">
        <f>IF(COUNT($H5:CL5)+1&lt;=$C5,$G5,$F5-SUM($H5:CL5))</f>
        <v>0</v>
      </c>
      <c r="CN5" s="296">
        <f>IF(COUNT($H5:CM5)+1&lt;=$C5,$G5,$F5-SUM($H5:CM5))</f>
        <v>0</v>
      </c>
      <c r="CO5" s="297">
        <f>IF(COUNT($H5:CN5)+1&lt;=$C5,$G5,$F5-SUM($H5:CN5))</f>
        <v>0</v>
      </c>
      <c r="CP5" s="297">
        <f>IF(COUNT($H5:CO5)+1&lt;=$C5,$G5,$F5-SUM($H5:CO5))</f>
        <v>0</v>
      </c>
      <c r="CQ5" s="297">
        <f>IF(COUNT($H5:CP5)+1&lt;=$C5,$G5,$F5-SUM($H5:CP5))</f>
        <v>0</v>
      </c>
      <c r="CR5" s="297">
        <f>IF(COUNT($H5:CQ5)+1&lt;=$C5,$G5,$F5-SUM($H5:CQ5))</f>
        <v>0</v>
      </c>
      <c r="CS5" s="297">
        <f>IF(COUNT($H5:CR5)+1&lt;=$C5,$G5,$F5-SUM($H5:CR5))</f>
        <v>0</v>
      </c>
      <c r="CT5" s="297">
        <f>IF(COUNT($H5:CS5)+1&lt;=$C5,$G5,$F5-SUM($H5:CS5))</f>
        <v>0</v>
      </c>
      <c r="CU5" s="297">
        <f>IF(COUNT($H5:CT5)+1&lt;=$C5,$G5,$F5-SUM($H5:CT5))</f>
        <v>0</v>
      </c>
      <c r="CV5" s="297">
        <f>IF(COUNT($H5:CU5)+1&lt;=$C5,$G5,$F5-SUM($H5:CU5))</f>
        <v>0</v>
      </c>
      <c r="CW5" s="297">
        <f>IF(COUNT($H5:CV5)+1&lt;=$C5,$G5,$F5-SUM($H5:CV5))</f>
        <v>0</v>
      </c>
      <c r="CX5" s="297">
        <f>IF(COUNT($H5:CW5)+1&lt;=$C5,$G5,$F5-SUM($H5:CW5))</f>
        <v>0</v>
      </c>
      <c r="CY5" s="306">
        <f>IF(COUNT($H5:CX5)+1&lt;=$C5,$G5,$F5-SUM($H5:CX5))</f>
        <v>0</v>
      </c>
      <c r="CZ5" s="307">
        <f>IF(COUNT($H5:CY5)+1&lt;=$C5,$G5,$F5-SUM($H5:CY5))</f>
        <v>0</v>
      </c>
      <c r="DA5" s="304">
        <f>IF(COUNT($H5:CZ5)+1&lt;=$C5,$G5,$F5-SUM($H5:CZ5))</f>
        <v>0</v>
      </c>
      <c r="DB5" s="304">
        <f>IF(COUNT($H5:DA5)+1&lt;=$C5,$G5,$F5-SUM($H5:DA5))</f>
        <v>0</v>
      </c>
      <c r="DC5" s="304">
        <f>IF(COUNT($H5:DB5)+1&lt;=$C5,$G5,$F5-SUM($H5:DB5))</f>
        <v>0</v>
      </c>
      <c r="DD5" s="304">
        <f>IF(COUNT($H5:DC5)+1&lt;=$C5,$G5,$F5-SUM($H5:DC5))</f>
        <v>0</v>
      </c>
      <c r="DE5" s="304">
        <f>IF(COUNT($H5:DD5)+1&lt;=$C5,$G5,$F5-SUM($H5:DD5))</f>
        <v>0</v>
      </c>
      <c r="DF5" s="304">
        <f>IF(COUNT($H5:DE5)+1&lt;=$C5,$G5,$F5-SUM($H5:DE5))</f>
        <v>0</v>
      </c>
      <c r="DG5" s="304">
        <f>IF(COUNT($H5:DF5)+1&lt;=$C5,$G5,$F5-SUM($H5:DF5))</f>
        <v>0</v>
      </c>
      <c r="DH5" s="304">
        <f>IF(COUNT($H5:DG5)+1&lt;=$C5,$G5,$F5-SUM($H5:DG5))</f>
        <v>0</v>
      </c>
      <c r="DI5" s="305">
        <f>IF(COUNT($H5:DH5)+1&lt;=$C5,$G5,$F5-SUM($H5:DH5))</f>
        <v>0</v>
      </c>
    </row>
    <row r="6" spans="2:118" ht="17.25" thickBot="1">
      <c r="B6" s="347" t="s">
        <v>262</v>
      </c>
      <c r="C6" s="418">
        <v>12</v>
      </c>
      <c r="D6" s="359"/>
      <c r="E6" s="359"/>
      <c r="F6" s="361"/>
      <c r="G6" s="348">
        <f t="shared" si="0"/>
        <v>0</v>
      </c>
      <c r="H6" s="351">
        <f t="shared" si="1"/>
        <v>0</v>
      </c>
      <c r="I6" s="352">
        <f>IF(COUNT($H6:H6)+1&lt;=$C6,$G6,$F6-SUM($H6:H6))</f>
        <v>0</v>
      </c>
      <c r="J6" s="352">
        <f>IF(COUNT($H6:I6)+1&lt;=$C6,$G6,$F6-SUM($H6:I6))</f>
        <v>0</v>
      </c>
      <c r="K6" s="352">
        <f>IF(COUNT($H6:J6)+1&lt;=$C6,$G6,$F6-SUM($H6:J6))</f>
        <v>0</v>
      </c>
      <c r="L6" s="352">
        <f>IF(COUNT($H6:K6)+1&lt;=$C6,$G6,$F6-SUM($H6:K6))</f>
        <v>0</v>
      </c>
      <c r="M6" s="352">
        <f>IF(COUNT($H6:L6)+1&lt;=$C6,$G6,$F6-SUM($H6:L6))</f>
        <v>0</v>
      </c>
      <c r="N6" s="352">
        <f>IF(COUNT($H6:M6)+1&lt;=$C6,$G6,$F6-SUM($H6:M6))</f>
        <v>0</v>
      </c>
      <c r="O6" s="352">
        <f>IF(COUNT($H6:N6)+1&lt;=$C6,$G6,$F6-SUM($H6:N6))</f>
        <v>0</v>
      </c>
      <c r="P6" s="352">
        <f>IF(COUNT($H6:O6)+1&lt;=$C6,$G6,$F6-SUM($H6:O6))</f>
        <v>0</v>
      </c>
      <c r="Q6" s="352">
        <f>IF(COUNT($H6:P6)+1&lt;=$C6,$G6,$F6-SUM($H6:P6))</f>
        <v>0</v>
      </c>
      <c r="R6" s="352">
        <f>IF(COUNT($H6:Q6)+1&lt;=$C6,$G6,$F6-SUM($H6:Q6))</f>
        <v>0</v>
      </c>
      <c r="S6" s="353">
        <f>IF(COUNT($H6:R6)+1&lt;=$C6,$G6,$F6-SUM($H6:R6))</f>
        <v>0</v>
      </c>
      <c r="T6" s="308">
        <f>IF(COUNT($H6:S6)+1&lt;=$C6,$G6,$F6-SUM($H6:S6))</f>
        <v>0</v>
      </c>
      <c r="U6" s="309">
        <f>IF(COUNT($H6:T6)+1&lt;=$C6,$G6,$F6-SUM($H6:T6))</f>
        <v>0</v>
      </c>
      <c r="V6" s="309">
        <f>IF(COUNT($H6:U6)+1&lt;=$C6,$G6,$F6-SUM($H6:U6))</f>
        <v>0</v>
      </c>
      <c r="W6" s="309">
        <f>IF(COUNT($H6:V6)+1&lt;=$C6,$G6,$F6-SUM($H6:V6))</f>
        <v>0</v>
      </c>
      <c r="X6" s="309">
        <f>IF(COUNT($H6:W6)+1&lt;=$C6,$G6,$F6-SUM($H6:W6))</f>
        <v>0</v>
      </c>
      <c r="Y6" s="309">
        <f>IF(COUNT($H6:X6)+1&lt;=$C6,$G6,$F6-SUM($H6:X6))</f>
        <v>0</v>
      </c>
      <c r="Z6" s="309">
        <f>IF(COUNT($H6:Y6)+1&lt;=$C6,$G6,$F6-SUM($H6:Y6))</f>
        <v>0</v>
      </c>
      <c r="AA6" s="309">
        <f>IF(COUNT($H6:Z6)+1&lt;=$C6,$G6,$F6-SUM($H6:Z6))</f>
        <v>0</v>
      </c>
      <c r="AB6" s="309">
        <f>IF(COUNT($H6:AA6)+1&lt;=$C6,$G6,$F6-SUM($H6:AA6))</f>
        <v>0</v>
      </c>
      <c r="AC6" s="309">
        <f>IF(COUNT($H6:AB6)+1&lt;=$C6,$G6,$F6-SUM($H6:AB6))</f>
        <v>0</v>
      </c>
      <c r="AD6" s="309">
        <f>IF(COUNT($H6:AC6)+1&lt;=$C6,$G6,$F6-SUM($H6:AC6))</f>
        <v>0</v>
      </c>
      <c r="AE6" s="310">
        <f>IF(COUNT($H6:AD6)+1&lt;=$C6,$G6,$F6-SUM($H6:AD6))</f>
        <v>0</v>
      </c>
      <c r="AF6" s="311">
        <f>IF(COUNT($H6:AE6)+1&lt;=$C6,$G6,$F6-SUM($H6:AE6))</f>
        <v>0</v>
      </c>
      <c r="AG6" s="312">
        <f>IF(COUNT($H6:AF6)+1&lt;=$C6,$G6,$F6-SUM($H6:AF6))</f>
        <v>0</v>
      </c>
      <c r="AH6" s="312">
        <f>IF(COUNT($H6:AG6)+1&lt;=$C6,$G6,$F6-SUM($H6:AG6))</f>
        <v>0</v>
      </c>
      <c r="AI6" s="312">
        <f>IF(COUNT($H6:AH6)+1&lt;=$C6,$G6,$F6-SUM($H6:AH6))</f>
        <v>0</v>
      </c>
      <c r="AJ6" s="312">
        <f>IF(COUNT($H6:AI6)+1&lt;=$C6,$G6,$F6-SUM($H6:AI6))</f>
        <v>0</v>
      </c>
      <c r="AK6" s="312">
        <f>IF(COUNT($H6:AJ6)+1&lt;=$C6,$G6,$F6-SUM($H6:AJ6))</f>
        <v>0</v>
      </c>
      <c r="AL6" s="312">
        <f>IF(COUNT($H6:AK6)+1&lt;=$C6,$G6,$F6-SUM($H6:AK6))</f>
        <v>0</v>
      </c>
      <c r="AM6" s="312">
        <f>IF(COUNT($H6:AL6)+1&lt;=$C6,$G6,$F6-SUM($H6:AL6))</f>
        <v>0</v>
      </c>
      <c r="AN6" s="312">
        <f>IF(COUNT($H6:AM6)+1&lt;=$C6,$G6,$F6-SUM($H6:AM6))</f>
        <v>0</v>
      </c>
      <c r="AO6" s="312">
        <f>IF(COUNT($H6:AN6)+1&lt;=$C6,$G6,$F6-SUM($H6:AN6))</f>
        <v>0</v>
      </c>
      <c r="AP6" s="312">
        <f>IF(COUNT($H6:AO6)+1&lt;=$C6,$G6,$F6-SUM($H6:AO6))</f>
        <v>0</v>
      </c>
      <c r="AQ6" s="313">
        <f>IF(COUNT($H6:AP6)+1&lt;=$C6,$G6,$F6-SUM($H6:AP6))</f>
        <v>0</v>
      </c>
      <c r="AR6" s="314">
        <f>IF(COUNT($H6:AQ6)+1&lt;=$C6,$G6,$F6-SUM($H6:AQ6))</f>
        <v>0</v>
      </c>
      <c r="AS6" s="309">
        <f>IF(COUNT($H6:AR6)+1&lt;=$C6,$G6,$F6-SUM($H6:AR6))</f>
        <v>0</v>
      </c>
      <c r="AT6" s="309">
        <f>IF(COUNT($H6:AS6)+1&lt;=$C6,$G6,$F6-SUM($H6:AS6))</f>
        <v>0</v>
      </c>
      <c r="AU6" s="309">
        <f>IF(COUNT($H6:AT6)+1&lt;=$C6,$G6,$F6-SUM($H6:AT6))</f>
        <v>0</v>
      </c>
      <c r="AV6" s="309">
        <f>IF(COUNT($H6:AU6)+1&lt;=$C6,$G6,$F6-SUM($H6:AU6))</f>
        <v>0</v>
      </c>
      <c r="AW6" s="309">
        <f>IF(COUNT($H6:AV6)+1&lt;=$C6,$G6,$F6-SUM($H6:AV6))</f>
        <v>0</v>
      </c>
      <c r="AX6" s="309">
        <f>IF(COUNT($H6:AW6)+1&lt;=$C6,$G6,$F6-SUM($H6:AW6))</f>
        <v>0</v>
      </c>
      <c r="AY6" s="309">
        <f>IF(COUNT($H6:AX6)+1&lt;=$C6,$G6,$F6-SUM($H6:AX6))</f>
        <v>0</v>
      </c>
      <c r="AZ6" s="309">
        <f>IF(COUNT($H6:AY6)+1&lt;=$C6,$G6,$F6-SUM($H6:AY6))</f>
        <v>0</v>
      </c>
      <c r="BA6" s="309">
        <f>IF(COUNT($H6:AZ6)+1&lt;=$C6,$G6,$F6-SUM($H6:AZ6))</f>
        <v>0</v>
      </c>
      <c r="BB6" s="309">
        <f>IF(COUNT($H6:BA6)+1&lt;=$C6,$G6,$F6-SUM($H6:BA6))</f>
        <v>0</v>
      </c>
      <c r="BC6" s="310">
        <f>IF(COUNT($H6:BB6)+1&lt;=$C6,$G6,$F6-SUM($H6:BB6))</f>
        <v>0</v>
      </c>
      <c r="BD6" s="315">
        <f>IF(COUNT($H6:BC6)+1&lt;=$C6,$G6,$F6-SUM($H6:BC6))</f>
        <v>0</v>
      </c>
      <c r="BE6" s="316">
        <f>IF(COUNT($H6:BD6)+1&lt;=$C6,$G6,$F6-SUM($H6:BD6))</f>
        <v>0</v>
      </c>
      <c r="BF6" s="316">
        <f>IF(COUNT($H6:BE6)+1&lt;=$C6,$G6,$F6-SUM($H6:BE6))</f>
        <v>0</v>
      </c>
      <c r="BG6" s="316">
        <f>IF(COUNT($H6:BF6)+1&lt;=$C6,$G6,$F6-SUM($H6:BF6))</f>
        <v>0</v>
      </c>
      <c r="BH6" s="316">
        <f>IF(COUNT($H6:BG6)+1&lt;=$C6,$G6,$F6-SUM($H6:BG6))</f>
        <v>0</v>
      </c>
      <c r="BI6" s="316">
        <f>IF(COUNT($H6:BH6)+1&lt;=$C6,$G6,$F6-SUM($H6:BH6))</f>
        <v>0</v>
      </c>
      <c r="BJ6" s="316">
        <f>IF(COUNT($H6:BI6)+1&lt;=$C6,$G6,$F6-SUM($H6:BI6))</f>
        <v>0</v>
      </c>
      <c r="BK6" s="316">
        <f>IF(COUNT($H6:BJ6)+1&lt;=$C6,$G6,$F6-SUM($H6:BJ6))</f>
        <v>0</v>
      </c>
      <c r="BL6" s="316">
        <f>IF(COUNT($H6:BK6)+1&lt;=$C6,$G6,$F6-SUM($H6:BK6))</f>
        <v>0</v>
      </c>
      <c r="BM6" s="316">
        <f>IF(COUNT($H6:BL6)+1&lt;=$C6,$G6,$F6-SUM($H6:BL6))</f>
        <v>0</v>
      </c>
      <c r="BN6" s="316">
        <f>IF(COUNT($H6:BM6)+1&lt;=$C6,$G6,$F6-SUM($H6:BM6))</f>
        <v>0</v>
      </c>
      <c r="BO6" s="317">
        <f>IF(COUNT($H6:BN6)+1&lt;=$C6,$G6,$F6-SUM($H6:BN6))</f>
        <v>0</v>
      </c>
      <c r="BP6" s="311">
        <f>IF(COUNT($H6:BO6)+1&lt;=$C6,$G6,$F6-SUM($H6:BO6))</f>
        <v>0</v>
      </c>
      <c r="BQ6" s="312">
        <f>IF(COUNT($H6:BP6)+1&lt;=$C6,$G6,$F6-SUM($H6:BP6))</f>
        <v>0</v>
      </c>
      <c r="BR6" s="312">
        <f>IF(COUNT($H6:BQ6)+1&lt;=$C6,$G6,$F6-SUM($H6:BQ6))</f>
        <v>0</v>
      </c>
      <c r="BS6" s="312">
        <f>IF(COUNT($H6:BR6)+1&lt;=$C6,$G6,$F6-SUM($H6:BR6))</f>
        <v>0</v>
      </c>
      <c r="BT6" s="312">
        <f>IF(COUNT($H6:BS6)+1&lt;=$C6,$G6,$F6-SUM($H6:BS6))</f>
        <v>0</v>
      </c>
      <c r="BU6" s="312">
        <f>IF(COUNT($H6:BT6)+1&lt;=$C6,$G6,$F6-SUM($H6:BT6))</f>
        <v>0</v>
      </c>
      <c r="BV6" s="312">
        <f>IF(COUNT($H6:BU6)+1&lt;=$C6,$G6,$F6-SUM($H6:BU6))</f>
        <v>0</v>
      </c>
      <c r="BW6" s="312">
        <f>IF(COUNT($H6:BV6)+1&lt;=$C6,$G6,$F6-SUM($H6:BV6))</f>
        <v>0</v>
      </c>
      <c r="BX6" s="312">
        <f>IF(COUNT($H6:BW6)+1&lt;=$C6,$G6,$F6-SUM($H6:BW6))</f>
        <v>0</v>
      </c>
      <c r="BY6" s="312">
        <f>IF(COUNT($H6:BX6)+1&lt;=$C6,$G6,$F6-SUM($H6:BX6))</f>
        <v>0</v>
      </c>
      <c r="BZ6" s="312">
        <f>IF(COUNT($H6:BY6)+1&lt;=$C6,$G6,$F6-SUM($H6:BY6))</f>
        <v>0</v>
      </c>
      <c r="CA6" s="313">
        <f>IF(COUNT($H6:BZ6)+1&lt;=$C6,$G6,$F6-SUM($H6:BZ6))</f>
        <v>0</v>
      </c>
      <c r="CB6" s="315">
        <f>IF(COUNT($H6:CA6)+1&lt;=$C6,$G6,$F6-SUM($H6:CA6))</f>
        <v>0</v>
      </c>
      <c r="CC6" s="316">
        <f>IF(COUNT($H6:CB6)+1&lt;=$C6,$G6,$F6-SUM($H6:CB6))</f>
        <v>0</v>
      </c>
      <c r="CD6" s="316">
        <f>IF(COUNT($H6:CC6)+1&lt;=$C6,$G6,$F6-SUM($H6:CC6))</f>
        <v>0</v>
      </c>
      <c r="CE6" s="316">
        <f>IF(COUNT($H6:CD6)+1&lt;=$C6,$G6,$F6-SUM($H6:CD6))</f>
        <v>0</v>
      </c>
      <c r="CF6" s="316">
        <f>IF(COUNT($H6:CE6)+1&lt;=$C6,$G6,$F6-SUM($H6:CE6))</f>
        <v>0</v>
      </c>
      <c r="CG6" s="316">
        <f>IF(COUNT($H6:CF6)+1&lt;=$C6,$G6,$F6-SUM($H6:CF6))</f>
        <v>0</v>
      </c>
      <c r="CH6" s="316">
        <f>IF(COUNT($H6:CG6)+1&lt;=$C6,$G6,$F6-SUM($H6:CG6))</f>
        <v>0</v>
      </c>
      <c r="CI6" s="316">
        <f>IF(COUNT($H6:CH6)+1&lt;=$C6,$G6,$F6-SUM($H6:CH6))</f>
        <v>0</v>
      </c>
      <c r="CJ6" s="316">
        <f>IF(COUNT($H6:CI6)+1&lt;=$C6,$G6,$F6-SUM($H6:CI6))</f>
        <v>0</v>
      </c>
      <c r="CK6" s="316">
        <f>IF(COUNT($H6:CJ6)+1&lt;=$C6,$G6,$F6-SUM($H6:CJ6))</f>
        <v>0</v>
      </c>
      <c r="CL6" s="316">
        <f>IF(COUNT($H6:CK6)+1&lt;=$C6,$G6,$F6-SUM($H6:CK6))</f>
        <v>0</v>
      </c>
      <c r="CM6" s="317">
        <f>IF(COUNT($H6:CL6)+1&lt;=$C6,$G6,$F6-SUM($H6:CL6))</f>
        <v>0</v>
      </c>
      <c r="CN6" s="308">
        <f>IF(COUNT($H6:CM6)+1&lt;=$C6,$G6,$F6-SUM($H6:CM6))</f>
        <v>0</v>
      </c>
      <c r="CO6" s="309">
        <f>IF(COUNT($H6:CN6)+1&lt;=$C6,$G6,$F6-SUM($H6:CN6))</f>
        <v>0</v>
      </c>
      <c r="CP6" s="309">
        <f>IF(COUNT($H6:CO6)+1&lt;=$C6,$G6,$F6-SUM($H6:CO6))</f>
        <v>0</v>
      </c>
      <c r="CQ6" s="309">
        <f>IF(COUNT($H6:CP6)+1&lt;=$C6,$G6,$F6-SUM($H6:CP6))</f>
        <v>0</v>
      </c>
      <c r="CR6" s="309">
        <f>IF(COUNT($H6:CQ6)+1&lt;=$C6,$G6,$F6-SUM($H6:CQ6))</f>
        <v>0</v>
      </c>
      <c r="CS6" s="309">
        <f>IF(COUNT($H6:CR6)+1&lt;=$C6,$G6,$F6-SUM($H6:CR6))</f>
        <v>0</v>
      </c>
      <c r="CT6" s="309">
        <f>IF(COUNT($H6:CS6)+1&lt;=$C6,$G6,$F6-SUM($H6:CS6))</f>
        <v>0</v>
      </c>
      <c r="CU6" s="309">
        <f>IF(COUNT($H6:CT6)+1&lt;=$C6,$G6,$F6-SUM($H6:CT6))</f>
        <v>0</v>
      </c>
      <c r="CV6" s="309">
        <f>IF(COUNT($H6:CU6)+1&lt;=$C6,$G6,$F6-SUM($H6:CU6))</f>
        <v>0</v>
      </c>
      <c r="CW6" s="309">
        <f>IF(COUNT($H6:CV6)+1&lt;=$C6,$G6,$F6-SUM($H6:CV6))</f>
        <v>0</v>
      </c>
      <c r="CX6" s="309">
        <f>IF(COUNT($H6:CW6)+1&lt;=$C6,$G6,$F6-SUM($H6:CW6))</f>
        <v>0</v>
      </c>
      <c r="CY6" s="318">
        <f>IF(COUNT($H6:CX6)+1&lt;=$C6,$G6,$F6-SUM($H6:CX6))</f>
        <v>0</v>
      </c>
      <c r="CZ6" s="319">
        <f>IF(COUNT($H6:CY6)+1&lt;=$C6,$G6,$F6-SUM($H6:CY6))</f>
        <v>0</v>
      </c>
      <c r="DA6" s="316">
        <f>IF(COUNT($H6:CZ6)+1&lt;=$C6,$G6,$F6-SUM($H6:CZ6))</f>
        <v>0</v>
      </c>
      <c r="DB6" s="316">
        <f>IF(COUNT($H6:DA6)+1&lt;=$C6,$G6,$F6-SUM($H6:DA6))</f>
        <v>0</v>
      </c>
      <c r="DC6" s="316">
        <f>IF(COUNT($H6:DB6)+1&lt;=$C6,$G6,$F6-SUM($H6:DB6))</f>
        <v>0</v>
      </c>
      <c r="DD6" s="316">
        <f>IF(COUNT($H6:DC6)+1&lt;=$C6,$G6,$F6-SUM($H6:DC6))</f>
        <v>0</v>
      </c>
      <c r="DE6" s="316">
        <f>IF(COUNT($H6:DD6)+1&lt;=$C6,$G6,$F6-SUM($H6:DD6))</f>
        <v>0</v>
      </c>
      <c r="DF6" s="316">
        <f>IF(COUNT($H6:DE6)+1&lt;=$C6,$G6,$F6-SUM($H6:DE6))</f>
        <v>0</v>
      </c>
      <c r="DG6" s="316">
        <f>IF(COUNT($H6:DF6)+1&lt;=$C6,$G6,$F6-SUM($H6:DF6))</f>
        <v>0</v>
      </c>
      <c r="DH6" s="316">
        <f>IF(COUNT($H6:DG6)+1&lt;=$C6,$G6,$F6-SUM($H6:DG6))</f>
        <v>0</v>
      </c>
      <c r="DI6" s="317">
        <f>IF(COUNT($H6:DH6)+1&lt;=$C6,$G6,$F6-SUM($H6:DH6))</f>
        <v>0</v>
      </c>
    </row>
    <row r="7" spans="2:118" s="356" customFormat="1" ht="17.25" thickBot="1">
      <c r="B7" s="320" t="s">
        <v>147</v>
      </c>
      <c r="C7" s="354"/>
      <c r="D7" s="354"/>
      <c r="E7" s="354"/>
      <c r="F7" s="321">
        <f>SUM(F3:F6)</f>
        <v>6000</v>
      </c>
      <c r="G7" s="355">
        <f>SUM(G3:G6)</f>
        <v>375</v>
      </c>
      <c r="H7" s="322">
        <f t="shared" ref="H7:AM7" si="2">SUM(H3:H6)</f>
        <v>375</v>
      </c>
      <c r="I7" s="323">
        <f t="shared" si="2"/>
        <v>375</v>
      </c>
      <c r="J7" s="323">
        <f t="shared" si="2"/>
        <v>375</v>
      </c>
      <c r="K7" s="323">
        <f t="shared" si="2"/>
        <v>375</v>
      </c>
      <c r="L7" s="323">
        <f t="shared" si="2"/>
        <v>375</v>
      </c>
      <c r="M7" s="323">
        <f t="shared" si="2"/>
        <v>375</v>
      </c>
      <c r="N7" s="323">
        <f t="shared" si="2"/>
        <v>375</v>
      </c>
      <c r="O7" s="323">
        <f t="shared" si="2"/>
        <v>375</v>
      </c>
      <c r="P7" s="323">
        <f t="shared" si="2"/>
        <v>375</v>
      </c>
      <c r="Q7" s="323">
        <f t="shared" si="2"/>
        <v>375</v>
      </c>
      <c r="R7" s="323">
        <f t="shared" si="2"/>
        <v>375</v>
      </c>
      <c r="S7" s="324">
        <f t="shared" si="2"/>
        <v>375</v>
      </c>
      <c r="T7" s="325">
        <f t="shared" si="2"/>
        <v>125</v>
      </c>
      <c r="U7" s="326">
        <f t="shared" si="2"/>
        <v>125</v>
      </c>
      <c r="V7" s="326">
        <f t="shared" si="2"/>
        <v>125</v>
      </c>
      <c r="W7" s="326">
        <f t="shared" si="2"/>
        <v>125</v>
      </c>
      <c r="X7" s="326">
        <f t="shared" si="2"/>
        <v>125</v>
      </c>
      <c r="Y7" s="326">
        <f t="shared" si="2"/>
        <v>125</v>
      </c>
      <c r="Z7" s="326">
        <f t="shared" si="2"/>
        <v>125</v>
      </c>
      <c r="AA7" s="326">
        <f t="shared" si="2"/>
        <v>125</v>
      </c>
      <c r="AB7" s="326">
        <f t="shared" si="2"/>
        <v>125</v>
      </c>
      <c r="AC7" s="326">
        <f t="shared" si="2"/>
        <v>125</v>
      </c>
      <c r="AD7" s="326">
        <f t="shared" si="2"/>
        <v>125</v>
      </c>
      <c r="AE7" s="327">
        <f t="shared" si="2"/>
        <v>125</v>
      </c>
      <c r="AF7" s="328">
        <f t="shared" si="2"/>
        <v>0</v>
      </c>
      <c r="AG7" s="329">
        <f t="shared" si="2"/>
        <v>0</v>
      </c>
      <c r="AH7" s="329">
        <f t="shared" si="2"/>
        <v>0</v>
      </c>
      <c r="AI7" s="329">
        <f t="shared" si="2"/>
        <v>0</v>
      </c>
      <c r="AJ7" s="329">
        <f t="shared" si="2"/>
        <v>0</v>
      </c>
      <c r="AK7" s="329">
        <f t="shared" si="2"/>
        <v>0</v>
      </c>
      <c r="AL7" s="329">
        <f t="shared" si="2"/>
        <v>0</v>
      </c>
      <c r="AM7" s="329">
        <f t="shared" si="2"/>
        <v>0</v>
      </c>
      <c r="AN7" s="329">
        <f t="shared" ref="AN7:BS7" si="3">SUM(AN3:AN6)</f>
        <v>0</v>
      </c>
      <c r="AO7" s="329">
        <f t="shared" si="3"/>
        <v>0</v>
      </c>
      <c r="AP7" s="329">
        <f t="shared" si="3"/>
        <v>0</v>
      </c>
      <c r="AQ7" s="330">
        <f t="shared" si="3"/>
        <v>0</v>
      </c>
      <c r="AR7" s="331">
        <f t="shared" si="3"/>
        <v>0</v>
      </c>
      <c r="AS7" s="332">
        <f t="shared" si="3"/>
        <v>0</v>
      </c>
      <c r="AT7" s="332">
        <f t="shared" si="3"/>
        <v>0</v>
      </c>
      <c r="AU7" s="332">
        <f t="shared" si="3"/>
        <v>0</v>
      </c>
      <c r="AV7" s="332">
        <f t="shared" si="3"/>
        <v>0</v>
      </c>
      <c r="AW7" s="332">
        <f t="shared" si="3"/>
        <v>0</v>
      </c>
      <c r="AX7" s="332">
        <f t="shared" si="3"/>
        <v>0</v>
      </c>
      <c r="AY7" s="332">
        <f t="shared" si="3"/>
        <v>0</v>
      </c>
      <c r="AZ7" s="332">
        <f t="shared" si="3"/>
        <v>0</v>
      </c>
      <c r="BA7" s="332">
        <f t="shared" si="3"/>
        <v>0</v>
      </c>
      <c r="BB7" s="332">
        <f t="shared" si="3"/>
        <v>0</v>
      </c>
      <c r="BC7" s="332">
        <f t="shared" si="3"/>
        <v>0</v>
      </c>
      <c r="BD7" s="333">
        <f t="shared" si="3"/>
        <v>0</v>
      </c>
      <c r="BE7" s="334">
        <f t="shared" si="3"/>
        <v>0</v>
      </c>
      <c r="BF7" s="334">
        <f t="shared" si="3"/>
        <v>0</v>
      </c>
      <c r="BG7" s="334">
        <f t="shared" si="3"/>
        <v>0</v>
      </c>
      <c r="BH7" s="334">
        <f t="shared" si="3"/>
        <v>0</v>
      </c>
      <c r="BI7" s="334">
        <f t="shared" si="3"/>
        <v>0</v>
      </c>
      <c r="BJ7" s="334">
        <f t="shared" si="3"/>
        <v>0</v>
      </c>
      <c r="BK7" s="334">
        <f t="shared" si="3"/>
        <v>0</v>
      </c>
      <c r="BL7" s="334">
        <f t="shared" si="3"/>
        <v>0</v>
      </c>
      <c r="BM7" s="334">
        <f t="shared" si="3"/>
        <v>0</v>
      </c>
      <c r="BN7" s="334">
        <f t="shared" si="3"/>
        <v>0</v>
      </c>
      <c r="BO7" s="335">
        <f t="shared" si="3"/>
        <v>0</v>
      </c>
      <c r="BP7" s="328">
        <f t="shared" si="3"/>
        <v>0</v>
      </c>
      <c r="BQ7" s="329">
        <f t="shared" si="3"/>
        <v>0</v>
      </c>
      <c r="BR7" s="329">
        <f t="shared" si="3"/>
        <v>0</v>
      </c>
      <c r="BS7" s="329">
        <f t="shared" si="3"/>
        <v>0</v>
      </c>
      <c r="BT7" s="329">
        <f t="shared" ref="BT7:CY7" si="4">SUM(BT3:BT6)</f>
        <v>0</v>
      </c>
      <c r="BU7" s="329">
        <f t="shared" si="4"/>
        <v>0</v>
      </c>
      <c r="BV7" s="329">
        <f t="shared" si="4"/>
        <v>0</v>
      </c>
      <c r="BW7" s="329">
        <f t="shared" si="4"/>
        <v>0</v>
      </c>
      <c r="BX7" s="329">
        <f t="shared" si="4"/>
        <v>0</v>
      </c>
      <c r="BY7" s="329">
        <f t="shared" si="4"/>
        <v>0</v>
      </c>
      <c r="BZ7" s="329">
        <f t="shared" si="4"/>
        <v>0</v>
      </c>
      <c r="CA7" s="330">
        <f t="shared" si="4"/>
        <v>0</v>
      </c>
      <c r="CB7" s="333">
        <f t="shared" si="4"/>
        <v>0</v>
      </c>
      <c r="CC7" s="334">
        <f t="shared" si="4"/>
        <v>0</v>
      </c>
      <c r="CD7" s="334">
        <f t="shared" si="4"/>
        <v>0</v>
      </c>
      <c r="CE7" s="334">
        <f t="shared" si="4"/>
        <v>0</v>
      </c>
      <c r="CF7" s="334">
        <f t="shared" si="4"/>
        <v>0</v>
      </c>
      <c r="CG7" s="334">
        <f t="shared" si="4"/>
        <v>0</v>
      </c>
      <c r="CH7" s="334">
        <f t="shared" si="4"/>
        <v>0</v>
      </c>
      <c r="CI7" s="334">
        <f t="shared" si="4"/>
        <v>0</v>
      </c>
      <c r="CJ7" s="334">
        <f t="shared" si="4"/>
        <v>0</v>
      </c>
      <c r="CK7" s="334">
        <f t="shared" si="4"/>
        <v>0</v>
      </c>
      <c r="CL7" s="334">
        <f t="shared" si="4"/>
        <v>0</v>
      </c>
      <c r="CM7" s="335">
        <f t="shared" si="4"/>
        <v>0</v>
      </c>
      <c r="CN7" s="331">
        <f t="shared" si="4"/>
        <v>0</v>
      </c>
      <c r="CO7" s="332">
        <f t="shared" si="4"/>
        <v>0</v>
      </c>
      <c r="CP7" s="332">
        <f t="shared" si="4"/>
        <v>0</v>
      </c>
      <c r="CQ7" s="332">
        <f t="shared" si="4"/>
        <v>0</v>
      </c>
      <c r="CR7" s="332">
        <f t="shared" si="4"/>
        <v>0</v>
      </c>
      <c r="CS7" s="332">
        <f t="shared" si="4"/>
        <v>0</v>
      </c>
      <c r="CT7" s="332">
        <f t="shared" si="4"/>
        <v>0</v>
      </c>
      <c r="CU7" s="332">
        <f t="shared" si="4"/>
        <v>0</v>
      </c>
      <c r="CV7" s="332">
        <f t="shared" si="4"/>
        <v>0</v>
      </c>
      <c r="CW7" s="332">
        <f t="shared" si="4"/>
        <v>0</v>
      </c>
      <c r="CX7" s="332">
        <f t="shared" si="4"/>
        <v>0</v>
      </c>
      <c r="CY7" s="336">
        <f t="shared" si="4"/>
        <v>0</v>
      </c>
      <c r="CZ7" s="333">
        <f t="shared" ref="CZ7:DI7" si="5">SUM(CZ3:CZ6)</f>
        <v>0</v>
      </c>
      <c r="DA7" s="334">
        <f t="shared" si="5"/>
        <v>0</v>
      </c>
      <c r="DB7" s="334">
        <f t="shared" si="5"/>
        <v>0</v>
      </c>
      <c r="DC7" s="334">
        <f t="shared" si="5"/>
        <v>0</v>
      </c>
      <c r="DD7" s="334">
        <f t="shared" si="5"/>
        <v>0</v>
      </c>
      <c r="DE7" s="334">
        <f t="shared" si="5"/>
        <v>0</v>
      </c>
      <c r="DF7" s="334">
        <f t="shared" si="5"/>
        <v>0</v>
      </c>
      <c r="DG7" s="334">
        <f t="shared" si="5"/>
        <v>0</v>
      </c>
      <c r="DH7" s="334">
        <f t="shared" si="5"/>
        <v>0</v>
      </c>
      <c r="DI7" s="335">
        <f t="shared" si="5"/>
        <v>0</v>
      </c>
    </row>
  </sheetData>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872F0A23126944A1115D8B536C9873" ma:contentTypeVersion="4" ma:contentTypeDescription="Create a new document." ma:contentTypeScope="" ma:versionID="f5b24fe6428a5ce34acbd7844e6de5f6">
  <xsd:schema xmlns:xsd="http://www.w3.org/2001/XMLSchema" xmlns:xs="http://www.w3.org/2001/XMLSchema" xmlns:p="http://schemas.microsoft.com/office/2006/metadata/properties" xmlns:ns2="0c2a090c-80d2-4674-aab9-e2f91f7b1abc" targetNamespace="http://schemas.microsoft.com/office/2006/metadata/properties" ma:root="true" ma:fieldsID="54b84f43ff04c313311ac0c02ba3a8fa" ns2:_="">
    <xsd:import namespace="0c2a090c-80d2-4674-aab9-e2f91f7b1a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2a090c-80d2-4674-aab9-e2f91f7b1ab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BE24B4C-A522-459E-BB71-E10BA94F151F}"/>
</file>

<file path=customXml/itemProps2.xml><?xml version="1.0" encoding="utf-8"?>
<ds:datastoreItem xmlns:ds="http://schemas.openxmlformats.org/officeDocument/2006/customXml" ds:itemID="{29782916-C88C-40F6-A615-F0106751FDA9}"/>
</file>

<file path=customXml/itemProps3.xml><?xml version="1.0" encoding="utf-8"?>
<ds:datastoreItem xmlns:ds="http://schemas.openxmlformats.org/officeDocument/2006/customXml" ds:itemID="{E0F4987C-7EC8-45A2-8964-C97837F53B8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Violeta.Dumitrache</dc:creator>
  <cp:keywords/>
  <dc:description/>
  <cp:lastModifiedBy>ADRIAN-DANIEL TRIPA</cp:lastModifiedBy>
  <cp:revision/>
  <dcterms:created xsi:type="dcterms:W3CDTF">2018-06-11T08:06:18Z</dcterms:created>
  <dcterms:modified xsi:type="dcterms:W3CDTF">2022-01-16T16:30:49Z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0x01010081872F0A23126944A1115D8B536C9873</vt:lpwstr>
  </property>
</Properties>
</file>