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bio\Google Drive\Senai\Excel 2 - Iolanda\"/>
    </mc:Choice>
  </mc:AlternateContent>
  <xr:revisionPtr revIDLastSave="0" documentId="13_ncr:1_{D9502F1A-A004-4B61-A51C-E1D3CBA740FD}" xr6:coauthVersionLast="47" xr6:coauthVersionMax="47" xr10:uidLastSave="{00000000-0000-0000-0000-000000000000}"/>
  <bookViews>
    <workbookView xWindow="-120" yWindow="-120" windowWidth="20730" windowHeight="11040" xr2:uid="{A346C3AD-4635-4338-9FC7-F4CFD1B5F5C2}"/>
  </bookViews>
  <sheets>
    <sheet name="Planilha1" sheetId="1" r:id="rId1"/>
  </sheets>
  <definedNames>
    <definedName name="LUCRO">Planilha1!$H$6:$H$25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6" i="1"/>
  <c r="H30" i="1"/>
  <c r="H29" i="1"/>
  <c r="H28" i="1"/>
  <c r="H27" i="1"/>
  <c r="G27" i="1"/>
  <c r="G28" i="1"/>
  <c r="G29" i="1"/>
  <c r="G30" i="1"/>
  <c r="F30" i="1"/>
  <c r="F29" i="1"/>
  <c r="F28" i="1"/>
  <c r="F27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6" i="1"/>
  <c r="E12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6" i="1"/>
</calcChain>
</file>

<file path=xl/sharedStrings.xml><?xml version="1.0" encoding="utf-8"?>
<sst xmlns="http://schemas.openxmlformats.org/spreadsheetml/2006/main" count="91" uniqueCount="70">
  <si>
    <t>Produtos em Estoque - Alimentos - Av.</t>
  </si>
  <si>
    <t>Código</t>
  </si>
  <si>
    <t>Produto</t>
  </si>
  <si>
    <t>Descrição</t>
  </si>
  <si>
    <t>Lucro</t>
  </si>
  <si>
    <t>Data de 
Validade</t>
  </si>
  <si>
    <t>Qtde em 
Estoque</t>
  </si>
  <si>
    <t>Lucro 
Esperado</t>
  </si>
  <si>
    <t>Lucro 
Somado a 
R$300</t>
  </si>
  <si>
    <t>Unidade 
Medida</t>
  </si>
  <si>
    <t>Preço 
de Custo</t>
  </si>
  <si>
    <t>Preço de 
Venda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</si>
  <si>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</si>
  <si>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</si>
  <si>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</si>
  <si>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</si>
  <si>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</si>
  <si>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</si>
  <si>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</si>
  <si>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</si>
  <si>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</si>
  <si>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</si>
  <si>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</si>
  <si>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</si>
  <si>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</si>
  <si>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</si>
  <si>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</si>
  <si>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</si>
  <si>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</si>
  <si>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</si>
  <si>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</si>
  <si>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</si>
  <si>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Sal</t>
  </si>
  <si>
    <t>Arroz</t>
  </si>
  <si>
    <t>Feijão</t>
  </si>
  <si>
    <t>Açucar</t>
  </si>
  <si>
    <t>Farinha</t>
  </si>
  <si>
    <t>Leite</t>
  </si>
  <si>
    <t>Óleo</t>
  </si>
  <si>
    <t>Bolacha</t>
  </si>
  <si>
    <t>Refrigerante</t>
  </si>
  <si>
    <t>Iogurte</t>
  </si>
  <si>
    <t>Milho</t>
  </si>
  <si>
    <t>Ervilha</t>
  </si>
  <si>
    <t>Ovo</t>
  </si>
  <si>
    <t>Adoçante</t>
  </si>
  <si>
    <t>Suco</t>
  </si>
  <si>
    <t>Requeijão</t>
  </si>
  <si>
    <t>Café</t>
  </si>
  <si>
    <t>Achocolatado</t>
  </si>
  <si>
    <t>Queijo</t>
  </si>
  <si>
    <t>Presunto</t>
  </si>
  <si>
    <t>sc</t>
  </si>
  <si>
    <t>cx</t>
  </si>
  <si>
    <t>pct</t>
  </si>
  <si>
    <t>un</t>
  </si>
  <si>
    <t>dz</t>
  </si>
  <si>
    <t>Unidades de Medida</t>
  </si>
  <si>
    <t>lt</t>
  </si>
  <si>
    <t>Caixa</t>
  </si>
  <si>
    <t>Dúzia</t>
  </si>
  <si>
    <t>Lata</t>
  </si>
  <si>
    <t>Pacote</t>
  </si>
  <si>
    <t>Saco</t>
  </si>
  <si>
    <t>Unidade</t>
  </si>
  <si>
    <t>Aluna: Iolanda Carvalho</t>
  </si>
  <si>
    <t>Total</t>
  </si>
  <si>
    <t>Média</t>
  </si>
  <si>
    <t>Maior Valor</t>
  </si>
  <si>
    <t>Menor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</si>
</sst>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[$-416]d\-mmm\-yy;@"/>
    <numFmt numFmtId="165" formatCode=";;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E6A2"/>
        <bgColor indexed="64"/>
      </patternFill>
    </fill>
    <fill>
      <patternFill patternType="solid">
        <fgColor rgb="FFF5F9FD"/>
        <bgColor indexed="64"/>
      </patternFill>
    </fill>
    <fill>
      <patternFill patternType="solid">
        <fgColor rgb="FFA6BCEC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49" fontId="0" fillId="4" borderId="6" xfId="0" applyNumberFormat="1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0" fontId="0" fillId="3" borderId="12" xfId="0" applyFill="1" applyBorder="1"/>
    <xf numFmtId="0" fontId="0" fillId="3" borderId="12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1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3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3" borderId="12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3" borderId="12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2" xfId="0" applyFill="1" applyBorder="1"/>
    <xf numFmtId="44" fontId="0" fillId="3" borderId="12" xfId="0" applyNumberFormat="1" applyFill="1" applyBorder="1"/>
    <xf numFmtId="44" fontId="0" fillId="4" borderId="1" xfId="0" applyNumberFormat="1" applyFill="1" applyBorder="1"/>
    <xf numFmtId="44" fontId="0" fillId="3" borderId="1" xfId="0" applyNumberFormat="1" applyFill="1" applyBorder="1"/>
    <xf numFmtId="44" fontId="0" fillId="4" borderId="9" xfId="0" applyNumberFormat="1" applyFill="1" applyBorder="1"/>
    <xf numFmtId="44" fontId="0" fillId="4" borderId="12" xfId="0" applyNumberFormat="1" applyFill="1" applyBorder="1"/>
    <xf numFmtId="164" fontId="0" fillId="3" borderId="12" xfId="0" applyNumberFormat="1" applyFill="1" applyBorder="1"/>
    <xf numFmtId="164" fontId="0" fillId="4" borderId="12" xfId="0" applyNumberFormat="1" applyFill="1" applyBorder="1"/>
    <xf numFmtId="44" fontId="0" fillId="0" borderId="1" xfId="0" applyNumberFormat="1" applyBorder="1"/>
    <xf numFmtId="44" fontId="0" fillId="0" borderId="16" xfId="0" applyNumberFormat="1" applyBorder="1"/>
    <xf numFmtId="44" fontId="6" fillId="0" borderId="17" xfId="0" applyNumberFormat="1" applyFont="1" applyBorder="1"/>
    <xf numFmtId="44" fontId="6" fillId="0" borderId="7" xfId="0" applyNumberFormat="1" applyFont="1" applyBorder="1"/>
    <xf numFmtId="44" fontId="0" fillId="0" borderId="9" xfId="0" applyNumberFormat="1" applyBorder="1"/>
    <xf numFmtId="44" fontId="6" fillId="0" borderId="10" xfId="0" applyNumberFormat="1" applyFont="1" applyBorder="1"/>
    <xf numFmtId="44" fontId="0" fillId="0" borderId="18" xfId="0" applyNumberFormat="1" applyBorder="1"/>
    <xf numFmtId="44" fontId="0" fillId="0" borderId="19" xfId="0" applyNumberFormat="1" applyBorder="1"/>
    <xf numFmtId="44" fontId="0" fillId="0" borderId="20" xfId="0" applyNumberForma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44" fontId="0" fillId="3" borderId="13" xfId="0" applyNumberFormat="1" applyFill="1" applyBorder="1"/>
    <xf numFmtId="165" fontId="0" fillId="0" borderId="0" xfId="0" applyNumberFormat="1" applyAlignment="1">
      <alignment horizontal="center" vertical="center"/>
    </xf>
    <xf numFmtId="0" fontId="0" fillId="4" borderId="24" xfId="0" applyFill="1" applyBorder="1"/>
    <xf numFmtId="44" fontId="0" fillId="4" borderId="24" xfId="0" applyNumberFormat="1" applyFill="1" applyBorder="1"/>
    <xf numFmtId="164" fontId="0" fillId="4" borderId="24" xfId="0" applyNumberFormat="1" applyFill="1" applyBorder="1"/>
    <xf numFmtId="44" fontId="0" fillId="4" borderId="13" xfId="0" applyNumberFormat="1" applyFill="1" applyBorder="1"/>
    <xf numFmtId="44" fontId="0" fillId="4" borderId="25" xfId="0" applyNumberFormat="1" applyFill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BCEC"/>
      <color rgb="FFF5F9FD"/>
      <color rgb="FFF1F7FD"/>
      <color rgb="FFE9F2FB"/>
      <color rgb="FFF8E6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9D039-9DCA-4184-8F35-78825D50D815}">
  <dimension ref="A1:O30"/>
  <sheetViews>
    <sheetView tabSelected="1" zoomScale="85" zoomScaleNormal="85" workbookViewId="0">
      <selection sqref="A1:B1"/>
    </sheetView>
  </sheetViews>
  <sheetFormatPr defaultRowHeight="15" x14ac:dyDescent="0.25"/>
  <cols>
    <col min="1" max="1" width="12.7109375" customWidth="1"/>
    <col min="2" max="2" width="17.140625" customWidth="1"/>
    <col min="3" max="12" width="12.7109375" customWidth="1"/>
    <col min="14" max="15" width="10.85546875" customWidth="1"/>
  </cols>
  <sheetData>
    <row r="1" spans="1:15" ht="15" customHeight="1" x14ac:dyDescent="0.25">
      <c r="A1" s="59" t="s">
        <v>65</v>
      </c>
      <c r="B1" s="59"/>
    </row>
    <row r="2" spans="1:15" ht="15" customHeight="1" thickBot="1" x14ac:dyDescent="0.3"/>
    <row r="3" spans="1:15" ht="20.25" customHeight="1" thickBot="1" x14ac:dyDescent="0.3">
      <c r="A3" s="56" t="s">
        <v>0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8"/>
    </row>
    <row r="4" spans="1:15" ht="15.75" thickBot="1" x14ac:dyDescent="0.3"/>
    <row r="5" spans="1:15" ht="45.75" thickBot="1" x14ac:dyDescent="0.3">
      <c r="A5" s="10" t="s">
        <v>1</v>
      </c>
      <c r="B5" s="10" t="s">
        <v>2</v>
      </c>
      <c r="C5" s="11" t="s">
        <v>9</v>
      </c>
      <c r="D5" s="11" t="s">
        <v>6</v>
      </c>
      <c r="E5" s="10" t="s">
        <v>3</v>
      </c>
      <c r="F5" s="11" t="s">
        <v>10</v>
      </c>
      <c r="G5" s="11" t="s">
        <v>11</v>
      </c>
      <c r="H5" s="11" t="s">
        <v>4</v>
      </c>
      <c r="I5" s="11" t="s">
        <v>5</v>
      </c>
      <c r="J5" s="11" t="s">
        <v>6</v>
      </c>
      <c r="K5" s="11" t="s">
        <v>7</v>
      </c>
      <c r="L5" s="12" t="s">
        <v>8</v>
      </c>
      <c r="N5" s="48">
        <v>300</v>
      </c>
    </row>
    <row r="6" spans="1:15" x14ac:dyDescent="0.25">
      <c r="A6" s="7" t="s">
        <v>12</v>
      </c>
      <c r="B6" s="23" t="s">
        <v>32</v>
      </c>
      <c r="C6" s="19" t="s">
        <v>52</v>
      </c>
      <c r="D6" s="9">
        <v>15</v>
      </c>
      <c r="E6" s="8" t="str">
        <f>CONCATENATE(D6, " ", VLOOKUP(C6,N$9:O$14,2,0), IF(D6&gt;1, "s", ""))</f>
        <v>15 Sacos</v>
      </c>
      <c r="F6" s="28">
        <v>0.5</v>
      </c>
      <c r="G6" s="28">
        <f>F6+(F6*60%)</f>
        <v>0.8</v>
      </c>
      <c r="H6" s="28">
        <f>(G6-F6)*D6</f>
        <v>4.5000000000000009</v>
      </c>
      <c r="I6" s="33">
        <v>41963</v>
      </c>
      <c r="J6" s="9">
        <v>48</v>
      </c>
      <c r="K6" s="28">
        <f>H6+10</f>
        <v>14.5</v>
      </c>
      <c r="L6" s="47">
        <f>H6+N$5</f>
        <v>304.5</v>
      </c>
    </row>
    <row r="7" spans="1:15" ht="15.75" thickBot="1" x14ac:dyDescent="0.3">
      <c r="A7" s="4" t="s">
        <v>13</v>
      </c>
      <c r="B7" s="24" t="s">
        <v>33</v>
      </c>
      <c r="C7" s="20" t="s">
        <v>52</v>
      </c>
      <c r="D7" s="2">
        <v>20</v>
      </c>
      <c r="E7" s="27" t="str">
        <f t="shared" ref="E7:E25" si="0">CONCATENATE(D7, " ", VLOOKUP(C7,N$9:O$14,2,0), IF(D7&gt;1, "s", ""))</f>
        <v>20 Sacos</v>
      </c>
      <c r="F7" s="29">
        <v>7.5</v>
      </c>
      <c r="G7" s="32">
        <f t="shared" ref="G7:G25" si="1">F7+(F7*60%)</f>
        <v>12</v>
      </c>
      <c r="H7" s="32">
        <f t="shared" ref="H7:H25" si="2">(G7-F7)*D7</f>
        <v>90</v>
      </c>
      <c r="I7" s="34">
        <v>41856</v>
      </c>
      <c r="J7" s="2">
        <v>22</v>
      </c>
      <c r="K7" s="32">
        <f t="shared" ref="K7:K25" si="3">H7+10</f>
        <v>100</v>
      </c>
      <c r="L7" s="52">
        <f t="shared" ref="L7:L25" si="4">H7+N$5</f>
        <v>390</v>
      </c>
    </row>
    <row r="8" spans="1:15" ht="15.75" thickBot="1" x14ac:dyDescent="0.3">
      <c r="A8" s="3" t="s">
        <v>14</v>
      </c>
      <c r="B8" s="25" t="s">
        <v>34</v>
      </c>
      <c r="C8" s="21" t="s">
        <v>52</v>
      </c>
      <c r="D8" s="1">
        <v>28</v>
      </c>
      <c r="E8" s="8" t="str">
        <f t="shared" si="0"/>
        <v>28 Sacos</v>
      </c>
      <c r="F8" s="30">
        <v>1.8</v>
      </c>
      <c r="G8" s="28">
        <f t="shared" si="1"/>
        <v>2.88</v>
      </c>
      <c r="H8" s="28">
        <f t="shared" si="2"/>
        <v>30.239999999999995</v>
      </c>
      <c r="I8" s="33">
        <v>42038</v>
      </c>
      <c r="J8" s="1">
        <v>37</v>
      </c>
      <c r="K8" s="28">
        <f t="shared" si="3"/>
        <v>40.239999999999995</v>
      </c>
      <c r="L8" s="47">
        <f t="shared" si="4"/>
        <v>330.24</v>
      </c>
      <c r="N8" s="54" t="s">
        <v>57</v>
      </c>
      <c r="O8" s="55"/>
    </row>
    <row r="9" spans="1:15" x14ac:dyDescent="0.25">
      <c r="A9" s="4" t="s">
        <v>15</v>
      </c>
      <c r="B9" s="24" t="s">
        <v>35</v>
      </c>
      <c r="C9" s="20" t="s">
        <v>52</v>
      </c>
      <c r="D9" s="2">
        <v>19</v>
      </c>
      <c r="E9" s="27" t="str">
        <f t="shared" si="0"/>
        <v>19 Sacos</v>
      </c>
      <c r="F9" s="29">
        <v>0.6</v>
      </c>
      <c r="G9" s="32">
        <f t="shared" si="1"/>
        <v>0.96</v>
      </c>
      <c r="H9" s="32">
        <f t="shared" si="2"/>
        <v>6.84</v>
      </c>
      <c r="I9" s="34">
        <v>41987</v>
      </c>
      <c r="J9" s="2">
        <v>47</v>
      </c>
      <c r="K9" s="32">
        <f t="shared" si="3"/>
        <v>16.84</v>
      </c>
      <c r="L9" s="52">
        <f t="shared" si="4"/>
        <v>306.83999999999997</v>
      </c>
      <c r="N9" s="13" t="s">
        <v>53</v>
      </c>
      <c r="O9" s="16" t="s">
        <v>59</v>
      </c>
    </row>
    <row r="10" spans="1:15" x14ac:dyDescent="0.25">
      <c r="A10" s="3" t="s">
        <v>16</v>
      </c>
      <c r="B10" s="25" t="s">
        <v>36</v>
      </c>
      <c r="C10" s="21" t="s">
        <v>52</v>
      </c>
      <c r="D10" s="1">
        <v>10</v>
      </c>
      <c r="E10" s="8" t="str">
        <f t="shared" si="0"/>
        <v>10 Sacos</v>
      </c>
      <c r="F10" s="30">
        <v>0.8</v>
      </c>
      <c r="G10" s="28">
        <f t="shared" si="1"/>
        <v>1.28</v>
      </c>
      <c r="H10" s="28">
        <f t="shared" si="2"/>
        <v>4.8</v>
      </c>
      <c r="I10" s="33">
        <v>42285</v>
      </c>
      <c r="J10" s="1">
        <v>31</v>
      </c>
      <c r="K10" s="28">
        <f t="shared" si="3"/>
        <v>14.8</v>
      </c>
      <c r="L10" s="47">
        <f t="shared" si="4"/>
        <v>304.8</v>
      </c>
      <c r="N10" s="14" t="s">
        <v>56</v>
      </c>
      <c r="O10" s="17" t="s">
        <v>60</v>
      </c>
    </row>
    <row r="11" spans="1:15" x14ac:dyDescent="0.25">
      <c r="A11" s="4" t="s">
        <v>17</v>
      </c>
      <c r="B11" s="24" t="s">
        <v>37</v>
      </c>
      <c r="C11" s="20" t="s">
        <v>53</v>
      </c>
      <c r="D11" s="2">
        <v>40</v>
      </c>
      <c r="E11" s="27" t="str">
        <f t="shared" si="0"/>
        <v>40 Caixas</v>
      </c>
      <c r="F11" s="29">
        <v>0.9</v>
      </c>
      <c r="G11" s="32">
        <f t="shared" si="1"/>
        <v>1.44</v>
      </c>
      <c r="H11" s="32">
        <f t="shared" si="2"/>
        <v>21.599999999999998</v>
      </c>
      <c r="I11" s="34">
        <v>41926</v>
      </c>
      <c r="J11" s="2">
        <v>59</v>
      </c>
      <c r="K11" s="32">
        <f t="shared" si="3"/>
        <v>31.599999999999998</v>
      </c>
      <c r="L11" s="52">
        <f t="shared" si="4"/>
        <v>321.60000000000002</v>
      </c>
      <c r="N11" s="14" t="s">
        <v>58</v>
      </c>
      <c r="O11" s="17" t="s">
        <v>61</v>
      </c>
    </row>
    <row r="12" spans="1:15" x14ac:dyDescent="0.25">
      <c r="A12" s="3" t="s">
        <v>18</v>
      </c>
      <c r="B12" s="25" t="s">
        <v>38</v>
      </c>
      <c r="C12" s="21" t="s">
        <v>58</v>
      </c>
      <c r="D12" s="1">
        <v>1</v>
      </c>
      <c r="E12" s="8" t="str">
        <f t="shared" si="0"/>
        <v>1 Lata</v>
      </c>
      <c r="F12" s="30">
        <v>1.2</v>
      </c>
      <c r="G12" s="28">
        <f t="shared" si="1"/>
        <v>1.92</v>
      </c>
      <c r="H12" s="28">
        <f t="shared" si="2"/>
        <v>0.72</v>
      </c>
      <c r="I12" s="33">
        <v>42029</v>
      </c>
      <c r="J12" s="1">
        <v>15</v>
      </c>
      <c r="K12" s="28">
        <f t="shared" si="3"/>
        <v>10.72</v>
      </c>
      <c r="L12" s="47">
        <f t="shared" si="4"/>
        <v>300.72000000000003</v>
      </c>
      <c r="N12" s="14" t="s">
        <v>54</v>
      </c>
      <c r="O12" s="17" t="s">
        <v>62</v>
      </c>
    </row>
    <row r="13" spans="1:15" x14ac:dyDescent="0.25">
      <c r="A13" s="4" t="s">
        <v>19</v>
      </c>
      <c r="B13" s="24" t="s">
        <v>39</v>
      </c>
      <c r="C13" s="20" t="s">
        <v>54</v>
      </c>
      <c r="D13" s="2">
        <v>22</v>
      </c>
      <c r="E13" s="27" t="str">
        <f t="shared" si="0"/>
        <v>22 Pacotes</v>
      </c>
      <c r="F13" s="29">
        <v>0.7</v>
      </c>
      <c r="G13" s="32">
        <f t="shared" si="1"/>
        <v>1.1199999999999999</v>
      </c>
      <c r="H13" s="32">
        <f t="shared" si="2"/>
        <v>9.2399999999999984</v>
      </c>
      <c r="I13" s="34">
        <v>42093</v>
      </c>
      <c r="J13" s="2">
        <v>46</v>
      </c>
      <c r="K13" s="32">
        <f t="shared" si="3"/>
        <v>19.239999999999998</v>
      </c>
      <c r="L13" s="52">
        <f t="shared" si="4"/>
        <v>309.24</v>
      </c>
      <c r="N13" s="14" t="s">
        <v>52</v>
      </c>
      <c r="O13" s="17" t="s">
        <v>63</v>
      </c>
    </row>
    <row r="14" spans="1:15" ht="15.75" thickBot="1" x14ac:dyDescent="0.3">
      <c r="A14" s="3" t="s">
        <v>20</v>
      </c>
      <c r="B14" s="25" t="s">
        <v>40</v>
      </c>
      <c r="C14" s="21" t="s">
        <v>55</v>
      </c>
      <c r="D14" s="1">
        <v>15</v>
      </c>
      <c r="E14" s="8" t="str">
        <f t="shared" si="0"/>
        <v>15 Unidades</v>
      </c>
      <c r="F14" s="30">
        <v>1.1000000000000001</v>
      </c>
      <c r="G14" s="28">
        <f t="shared" si="1"/>
        <v>1.7600000000000002</v>
      </c>
      <c r="H14" s="28">
        <f t="shared" si="2"/>
        <v>9.9000000000000021</v>
      </c>
      <c r="I14" s="33">
        <v>42350</v>
      </c>
      <c r="J14" s="1">
        <v>30</v>
      </c>
      <c r="K14" s="28">
        <f t="shared" si="3"/>
        <v>19.900000000000002</v>
      </c>
      <c r="L14" s="47">
        <f t="shared" si="4"/>
        <v>309.89999999999998</v>
      </c>
      <c r="N14" s="15" t="s">
        <v>55</v>
      </c>
      <c r="O14" s="18" t="s">
        <v>64</v>
      </c>
    </row>
    <row r="15" spans="1:15" x14ac:dyDescent="0.25">
      <c r="A15" s="4" t="s">
        <v>21</v>
      </c>
      <c r="B15" s="24" t="s">
        <v>41</v>
      </c>
      <c r="C15" s="20" t="s">
        <v>55</v>
      </c>
      <c r="D15" s="2">
        <v>16</v>
      </c>
      <c r="E15" s="27" t="str">
        <f t="shared" si="0"/>
        <v>16 Unidades</v>
      </c>
      <c r="F15" s="29">
        <v>1.3</v>
      </c>
      <c r="G15" s="32">
        <f t="shared" si="1"/>
        <v>2.08</v>
      </c>
      <c r="H15" s="32">
        <f t="shared" si="2"/>
        <v>12.48</v>
      </c>
      <c r="I15" s="34">
        <v>38259</v>
      </c>
      <c r="J15" s="2">
        <v>29</v>
      </c>
      <c r="K15" s="32">
        <f t="shared" si="3"/>
        <v>22.48</v>
      </c>
      <c r="L15" s="52">
        <f t="shared" si="4"/>
        <v>312.48</v>
      </c>
    </row>
    <row r="16" spans="1:15" x14ac:dyDescent="0.25">
      <c r="A16" s="3" t="s">
        <v>22</v>
      </c>
      <c r="B16" s="25" t="s">
        <v>42</v>
      </c>
      <c r="C16" s="21" t="s">
        <v>58</v>
      </c>
      <c r="D16" s="1">
        <v>23</v>
      </c>
      <c r="E16" s="8" t="str">
        <f t="shared" si="0"/>
        <v>23 Latas</v>
      </c>
      <c r="F16" s="30">
        <v>0.3</v>
      </c>
      <c r="G16" s="28">
        <f t="shared" si="1"/>
        <v>0.48</v>
      </c>
      <c r="H16" s="28">
        <f t="shared" si="2"/>
        <v>4.1399999999999997</v>
      </c>
      <c r="I16" s="33">
        <v>42043</v>
      </c>
      <c r="J16" s="1">
        <v>79</v>
      </c>
      <c r="K16" s="28">
        <f t="shared" si="3"/>
        <v>14.14</v>
      </c>
      <c r="L16" s="47">
        <f t="shared" si="4"/>
        <v>304.14</v>
      </c>
    </row>
    <row r="17" spans="1:12" x14ac:dyDescent="0.25">
      <c r="A17" s="4" t="s">
        <v>23</v>
      </c>
      <c r="B17" s="24" t="s">
        <v>43</v>
      </c>
      <c r="C17" s="20" t="s">
        <v>58</v>
      </c>
      <c r="D17" s="2">
        <v>30</v>
      </c>
      <c r="E17" s="27" t="str">
        <f t="shared" si="0"/>
        <v>30 Latas</v>
      </c>
      <c r="F17" s="29">
        <v>0.4</v>
      </c>
      <c r="G17" s="32">
        <f t="shared" si="1"/>
        <v>0.64</v>
      </c>
      <c r="H17" s="32">
        <f t="shared" si="2"/>
        <v>7.1999999999999993</v>
      </c>
      <c r="I17" s="34">
        <v>41963</v>
      </c>
      <c r="J17" s="2">
        <v>72</v>
      </c>
      <c r="K17" s="32">
        <f t="shared" si="3"/>
        <v>17.2</v>
      </c>
      <c r="L17" s="52">
        <f t="shared" si="4"/>
        <v>307.2</v>
      </c>
    </row>
    <row r="18" spans="1:12" x14ac:dyDescent="0.25">
      <c r="A18" s="3" t="s">
        <v>24</v>
      </c>
      <c r="B18" s="25" t="s">
        <v>44</v>
      </c>
      <c r="C18" s="21" t="s">
        <v>56</v>
      </c>
      <c r="D18" s="1">
        <v>46</v>
      </c>
      <c r="E18" s="8" t="str">
        <f t="shared" si="0"/>
        <v>46 Dúzias</v>
      </c>
      <c r="F18" s="30">
        <v>0.7</v>
      </c>
      <c r="G18" s="28">
        <f t="shared" si="1"/>
        <v>1.1199999999999999</v>
      </c>
      <c r="H18" s="28">
        <f t="shared" si="2"/>
        <v>19.319999999999997</v>
      </c>
      <c r="I18" s="33">
        <v>41922</v>
      </c>
      <c r="J18" s="1">
        <v>70</v>
      </c>
      <c r="K18" s="28">
        <f t="shared" si="3"/>
        <v>29.319999999999997</v>
      </c>
      <c r="L18" s="47">
        <f t="shared" si="4"/>
        <v>319.32</v>
      </c>
    </row>
    <row r="19" spans="1:12" x14ac:dyDescent="0.25">
      <c r="A19" s="4" t="s">
        <v>25</v>
      </c>
      <c r="B19" s="24" t="s">
        <v>45</v>
      </c>
      <c r="C19" s="20" t="s">
        <v>55</v>
      </c>
      <c r="D19" s="2">
        <v>40</v>
      </c>
      <c r="E19" s="27" t="str">
        <f t="shared" si="0"/>
        <v>40 Unidades</v>
      </c>
      <c r="F19" s="29">
        <v>0.9</v>
      </c>
      <c r="G19" s="32">
        <f t="shared" si="1"/>
        <v>1.44</v>
      </c>
      <c r="H19" s="32">
        <f t="shared" si="2"/>
        <v>21.599999999999998</v>
      </c>
      <c r="I19" s="34">
        <v>41881</v>
      </c>
      <c r="J19" s="2">
        <v>59</v>
      </c>
      <c r="K19" s="32">
        <f t="shared" si="3"/>
        <v>31.599999999999998</v>
      </c>
      <c r="L19" s="52">
        <f t="shared" si="4"/>
        <v>321.60000000000002</v>
      </c>
    </row>
    <row r="20" spans="1:12" x14ac:dyDescent="0.25">
      <c r="A20" s="3" t="s">
        <v>26</v>
      </c>
      <c r="B20" s="25" t="s">
        <v>46</v>
      </c>
      <c r="C20" s="21" t="s">
        <v>54</v>
      </c>
      <c r="D20" s="1">
        <v>38</v>
      </c>
      <c r="E20" s="8" t="str">
        <f t="shared" si="0"/>
        <v>38 Pacotes</v>
      </c>
      <c r="F20" s="30">
        <v>0.3</v>
      </c>
      <c r="G20" s="28">
        <f t="shared" si="1"/>
        <v>0.48</v>
      </c>
      <c r="H20" s="28">
        <f t="shared" si="2"/>
        <v>6.84</v>
      </c>
      <c r="I20" s="33">
        <v>41894</v>
      </c>
      <c r="J20" s="1">
        <v>91</v>
      </c>
      <c r="K20" s="28">
        <f t="shared" si="3"/>
        <v>16.84</v>
      </c>
      <c r="L20" s="47">
        <f t="shared" si="4"/>
        <v>306.83999999999997</v>
      </c>
    </row>
    <row r="21" spans="1:12" x14ac:dyDescent="0.25">
      <c r="A21" s="4" t="s">
        <v>27</v>
      </c>
      <c r="B21" s="24" t="s">
        <v>47</v>
      </c>
      <c r="C21" s="20" t="s">
        <v>55</v>
      </c>
      <c r="D21" s="2">
        <v>25</v>
      </c>
      <c r="E21" s="27" t="str">
        <f t="shared" si="0"/>
        <v>25 Unidades</v>
      </c>
      <c r="F21" s="29">
        <v>1.8</v>
      </c>
      <c r="G21" s="32">
        <f t="shared" si="1"/>
        <v>2.88</v>
      </c>
      <c r="H21" s="32">
        <f t="shared" si="2"/>
        <v>26.999999999999996</v>
      </c>
      <c r="I21" s="34">
        <v>42055</v>
      </c>
      <c r="J21" s="2">
        <v>34</v>
      </c>
      <c r="K21" s="32">
        <f t="shared" si="3"/>
        <v>37</v>
      </c>
      <c r="L21" s="52">
        <f t="shared" si="4"/>
        <v>327</v>
      </c>
    </row>
    <row r="22" spans="1:12" x14ac:dyDescent="0.25">
      <c r="A22" s="3" t="s">
        <v>28</v>
      </c>
      <c r="B22" s="25" t="s">
        <v>48</v>
      </c>
      <c r="C22" s="21" t="s">
        <v>54</v>
      </c>
      <c r="D22" s="1">
        <v>17</v>
      </c>
      <c r="E22" s="8" t="str">
        <f t="shared" si="0"/>
        <v>17 Pacotes</v>
      </c>
      <c r="F22" s="30">
        <v>1.5</v>
      </c>
      <c r="G22" s="28">
        <f t="shared" si="1"/>
        <v>2.4</v>
      </c>
      <c r="H22" s="28">
        <f t="shared" si="2"/>
        <v>15.299999999999999</v>
      </c>
      <c r="I22" s="33">
        <v>42102</v>
      </c>
      <c r="J22" s="1">
        <v>28</v>
      </c>
      <c r="K22" s="28">
        <f t="shared" si="3"/>
        <v>25.299999999999997</v>
      </c>
      <c r="L22" s="47">
        <f t="shared" si="4"/>
        <v>315.3</v>
      </c>
    </row>
    <row r="23" spans="1:12" x14ac:dyDescent="0.25">
      <c r="A23" s="4" t="s">
        <v>29</v>
      </c>
      <c r="B23" s="24" t="s">
        <v>49</v>
      </c>
      <c r="C23" s="20" t="s">
        <v>55</v>
      </c>
      <c r="D23" s="2">
        <v>42</v>
      </c>
      <c r="E23" s="27" t="str">
        <f t="shared" si="0"/>
        <v>42 Unidades</v>
      </c>
      <c r="F23" s="29">
        <v>1.9</v>
      </c>
      <c r="G23" s="32">
        <f t="shared" si="1"/>
        <v>3.04</v>
      </c>
      <c r="H23" s="32">
        <f t="shared" si="2"/>
        <v>47.88</v>
      </c>
      <c r="I23" s="34">
        <v>41829</v>
      </c>
      <c r="J23" s="2">
        <v>51</v>
      </c>
      <c r="K23" s="32">
        <f t="shared" si="3"/>
        <v>57.88</v>
      </c>
      <c r="L23" s="52">
        <f t="shared" si="4"/>
        <v>347.88</v>
      </c>
    </row>
    <row r="24" spans="1:12" x14ac:dyDescent="0.25">
      <c r="A24" s="3" t="s">
        <v>30</v>
      </c>
      <c r="B24" s="25" t="s">
        <v>50</v>
      </c>
      <c r="C24" s="21" t="s">
        <v>55</v>
      </c>
      <c r="D24" s="1">
        <v>30</v>
      </c>
      <c r="E24" s="8" t="str">
        <f t="shared" si="0"/>
        <v>30 Unidades</v>
      </c>
      <c r="F24" s="30">
        <v>5.4</v>
      </c>
      <c r="G24" s="28">
        <f t="shared" si="1"/>
        <v>8.64</v>
      </c>
      <c r="H24" s="28">
        <f t="shared" si="2"/>
        <v>97.2</v>
      </c>
      <c r="I24" s="33">
        <v>41986</v>
      </c>
      <c r="J24" s="1">
        <v>33</v>
      </c>
      <c r="K24" s="28">
        <f t="shared" si="3"/>
        <v>107.2</v>
      </c>
      <c r="L24" s="47">
        <f t="shared" si="4"/>
        <v>397.2</v>
      </c>
    </row>
    <row r="25" spans="1:12" ht="15.75" thickBot="1" x14ac:dyDescent="0.3">
      <c r="A25" s="5" t="s">
        <v>31</v>
      </c>
      <c r="B25" s="26" t="s">
        <v>51</v>
      </c>
      <c r="C25" s="22" t="s">
        <v>55</v>
      </c>
      <c r="D25" s="6">
        <v>12</v>
      </c>
      <c r="E25" s="49" t="str">
        <f t="shared" si="0"/>
        <v>12 Unidades</v>
      </c>
      <c r="F25" s="31">
        <v>3.8</v>
      </c>
      <c r="G25" s="50">
        <f t="shared" si="1"/>
        <v>6.08</v>
      </c>
      <c r="H25" s="50">
        <f t="shared" si="2"/>
        <v>27.360000000000003</v>
      </c>
      <c r="I25" s="51">
        <v>42093</v>
      </c>
      <c r="J25" s="6">
        <v>16</v>
      </c>
      <c r="K25" s="50">
        <f t="shared" si="3"/>
        <v>37.36</v>
      </c>
      <c r="L25" s="53">
        <f t="shared" si="4"/>
        <v>327.36</v>
      </c>
    </row>
    <row r="26" spans="1:12" ht="15.75" thickBot="1" x14ac:dyDescent="0.3"/>
    <row r="27" spans="1:12" x14ac:dyDescent="0.25">
      <c r="E27" s="44" t="s">
        <v>66</v>
      </c>
      <c r="F27" s="41">
        <f>SUM(F6:F25)</f>
        <v>33.399999999999991</v>
      </c>
      <c r="G27" s="36">
        <f>SUM(G6:G25)</f>
        <v>53.440000000000005</v>
      </c>
      <c r="H27" s="37">
        <f>SUM(LUCRO)</f>
        <v>464.15999999999997</v>
      </c>
    </row>
    <row r="28" spans="1:12" x14ac:dyDescent="0.25">
      <c r="E28" s="45" t="s">
        <v>67</v>
      </c>
      <c r="F28" s="42">
        <f>AVERAGE(F6:F25)</f>
        <v>1.6699999999999995</v>
      </c>
      <c r="G28" s="35">
        <f>AVERAGE(G6:G25)</f>
        <v>2.6720000000000002</v>
      </c>
      <c r="H28" s="38">
        <f>AVERAGE(LUCRO)</f>
        <v>23.207999999999998</v>
      </c>
    </row>
    <row r="29" spans="1:12" x14ac:dyDescent="0.25">
      <c r="E29" s="45" t="s">
        <v>68</v>
      </c>
      <c r="F29" s="42">
        <f>MAX(F6:F25)</f>
        <v>7.5</v>
      </c>
      <c r="G29" s="35">
        <f>MAX(G6:G25)</f>
        <v>12</v>
      </c>
      <c r="H29" s="38">
        <f>MAX(LUCRO)</f>
        <v>97.2</v>
      </c>
    </row>
    <row r="30" spans="1:12" ht="15.75" thickBot="1" x14ac:dyDescent="0.3">
      <c r="E30" s="46" t="s">
        <v>69</v>
      </c>
      <c r="F30" s="43">
        <f>MIN(F6:F25)</f>
        <v>0.3</v>
      </c>
      <c r="G30" s="39">
        <f>MIN(G6:G25)</f>
        <v>0.48</v>
      </c>
      <c r="H30" s="40">
        <f>MIN(LUCRO)</f>
        <v>0.72</v>
      </c>
    </row>
  </sheetData>
  <mergeCells count="3">
    <mergeCell ref="N8:O8"/>
    <mergeCell ref="A3:L3"/>
    <mergeCell ref="A1:B1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A6 A7:A2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LUCRO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Bélica Armas</dc:creator>
  <cp:lastModifiedBy>Fábio Pereira Gomes</cp:lastModifiedBy>
  <dcterms:created xsi:type="dcterms:W3CDTF">2024-04-11T00:21:16Z</dcterms:created>
  <dcterms:modified xsi:type="dcterms:W3CDTF">2024-04-15T13:47:25Z</dcterms:modified>
</cp:coreProperties>
</file>