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ábio Pereira Gomes\Meu Drive\Senai\Informática Aplicada\"/>
    </mc:Choice>
  </mc:AlternateContent>
  <xr:revisionPtr revIDLastSave="0" documentId="13_ncr:1_{F2D8BE39-C23E-4427-AEDC-0618113DA75F}" xr6:coauthVersionLast="47" xr6:coauthVersionMax="47" xr10:uidLastSave="{00000000-0000-0000-0000-000000000000}"/>
  <bookViews>
    <workbookView xWindow="-120" yWindow="-120" windowWidth="29040" windowHeight="15720" xr2:uid="{8A91D5F0-E5F0-4D22-A958-256018F3601C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Exercício 7" sheetId="7" r:id="rId7"/>
    <sheet name="Exercício 8" sheetId="8" r:id="rId8"/>
    <sheet name="Exercício 9" sheetId="9" r:id="rId9"/>
    <sheet name="Exercício 10" sheetId="10" r:id="rId10"/>
    <sheet name="Exercício 11" sheetId="11" r:id="rId11"/>
    <sheet name="Exercício 12" sheetId="12" r:id="rId12"/>
    <sheet name="Exercício 13" sheetId="13" r:id="rId13"/>
    <sheet name="Exercício 14.1" sheetId="14" r:id="rId14"/>
    <sheet name="Exercício 14.2" sheetId="17" r:id="rId15"/>
  </sheets>
  <definedNames>
    <definedName name="_xlcn.WorksheetConnection_Exercício14.1A3F601" hidden="1">'Exercício 14.1'!$A$3:$F$60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Exercício 14.1!$A$3:$F$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B17" i="2"/>
  <c r="C16" i="2"/>
  <c r="D16" i="2"/>
  <c r="E16" i="2"/>
  <c r="F16" i="2"/>
  <c r="G16" i="2"/>
  <c r="B16" i="2"/>
  <c r="B3" i="12"/>
  <c r="D5" i="11"/>
  <c r="D6" i="11"/>
  <c r="D7" i="11"/>
  <c r="D8" i="11"/>
  <c r="D4" i="1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4" i="10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" i="3"/>
  <c r="K7" i="2"/>
  <c r="K11" i="2"/>
  <c r="K14" i="2"/>
  <c r="K6" i="2"/>
  <c r="J9" i="2"/>
  <c r="J10" i="2"/>
  <c r="J13" i="2"/>
  <c r="J14" i="2"/>
  <c r="I9" i="2"/>
  <c r="I13" i="2"/>
  <c r="H7" i="2"/>
  <c r="J7" i="2" s="1"/>
  <c r="H8" i="2"/>
  <c r="K8" i="2" s="1"/>
  <c r="H9" i="2"/>
  <c r="K9" i="2" s="1"/>
  <c r="H10" i="2"/>
  <c r="I10" i="2" s="1"/>
  <c r="H11" i="2"/>
  <c r="J11" i="2" s="1"/>
  <c r="H12" i="2"/>
  <c r="K12" i="2" s="1"/>
  <c r="H13" i="2"/>
  <c r="K13" i="2" s="1"/>
  <c r="H14" i="2"/>
  <c r="I14" i="2" s="1"/>
  <c r="H6" i="2"/>
  <c r="J6" i="2" s="1"/>
  <c r="B14" i="1"/>
  <c r="K10" i="2" l="1"/>
  <c r="I6" i="2"/>
  <c r="I11" i="2"/>
  <c r="I7" i="2"/>
  <c r="J12" i="2"/>
  <c r="J8" i="2"/>
  <c r="I12" i="2"/>
  <c r="I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65EEBA-E544-4248-A353-90E035A62DC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59C8A4-3EF3-4C15-8021-3AC48CA41B40}" name="WorksheetConnection_Exercício 14.1!$A$3:$F$60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Exercício14.1A3F601"/>
        </x15:connection>
      </ext>
    </extLst>
  </connection>
</connections>
</file>

<file path=xl/sharedStrings.xml><?xml version="1.0" encoding="utf-8"?>
<sst xmlns="http://schemas.openxmlformats.org/spreadsheetml/2006/main" count="367" uniqueCount="229">
  <si>
    <t>ITEM</t>
  </si>
  <si>
    <t>VALOR</t>
  </si>
  <si>
    <t>Estacionamento</t>
  </si>
  <si>
    <t>Combustível</t>
  </si>
  <si>
    <t>Alojamento</t>
  </si>
  <si>
    <t>Telefone</t>
  </si>
  <si>
    <t>Academia</t>
  </si>
  <si>
    <t>Seguro</t>
  </si>
  <si>
    <t>Plano de Saúde</t>
  </si>
  <si>
    <t>Despesas totais</t>
  </si>
  <si>
    <t>Prestações</t>
  </si>
  <si>
    <t>Aluna: Iolanda Carvalho</t>
  </si>
  <si>
    <t>Produtos</t>
  </si>
  <si>
    <t>Seg</t>
  </si>
  <si>
    <t>Ter</t>
  </si>
  <si>
    <t>Qua</t>
  </si>
  <si>
    <t>Qui</t>
  </si>
  <si>
    <t>Sex</t>
  </si>
  <si>
    <t>Valor Unitário</t>
  </si>
  <si>
    <t>Total de Vendas</t>
  </si>
  <si>
    <t>Valor de Venda</t>
  </si>
  <si>
    <t>Média Semanal</t>
  </si>
  <si>
    <t>Classificação</t>
  </si>
  <si>
    <t>Pastelaria Sallgado Pimenta</t>
  </si>
  <si>
    <t>Croissant</t>
  </si>
  <si>
    <t>Bola de Berlim</t>
  </si>
  <si>
    <t>Jesuíta</t>
  </si>
  <si>
    <t>Mil Folhas</t>
  </si>
  <si>
    <t>Queque de Noz</t>
  </si>
  <si>
    <t>Pastel de Nata</t>
  </si>
  <si>
    <t>Rim</t>
  </si>
  <si>
    <t>Romeu e Julieta</t>
  </si>
  <si>
    <t>Brevidade</t>
  </si>
  <si>
    <t>Máximo de Vendas</t>
  </si>
  <si>
    <t>Mínimo de Vendas</t>
  </si>
  <si>
    <t>Euro:</t>
  </si>
  <si>
    <t>&gt;=1230</t>
  </si>
  <si>
    <t>Meta Alcançada</t>
  </si>
  <si>
    <t>&lt;1230</t>
  </si>
  <si>
    <t>Abaixo da Meta</t>
  </si>
  <si>
    <t>Paciente</t>
  </si>
  <si>
    <t>Altura</t>
  </si>
  <si>
    <t>Peso</t>
  </si>
  <si>
    <t>IMC</t>
  </si>
  <si>
    <t>Natanael Figueira</t>
  </si>
  <si>
    <t>Ronaldo Jabuti</t>
  </si>
  <si>
    <t>Taturana Ribeiro</t>
  </si>
  <si>
    <t>Lambarildo Crustáceo</t>
  </si>
  <si>
    <t>Jussara Jurássica Paleozoíca</t>
  </si>
  <si>
    <t>Astrogildo Astronauta</t>
  </si>
  <si>
    <t>Antunes Saturnino Marciano</t>
  </si>
  <si>
    <t>Rinocaco Marreta</t>
  </si>
  <si>
    <t>Saturnino Júpter Marciano Galáxia</t>
  </si>
  <si>
    <t>Moreira Montanha Evereste</t>
  </si>
  <si>
    <t>Danubia Sorriso Feliz</t>
  </si>
  <si>
    <t>Preciosa Zanelli Souza</t>
  </si>
  <si>
    <t>Luan Calisto Europa Fobos</t>
  </si>
  <si>
    <t>Suzana Sonora Silva</t>
  </si>
  <si>
    <t>Norbert Norte No Norte</t>
  </si>
  <si>
    <t>Antenor Parabólico Antena Satélites</t>
  </si>
  <si>
    <t>Samaritano Américo Asiático</t>
  </si>
  <si>
    <t>Joao Pessoa Paris</t>
  </si>
  <si>
    <t>Gilberto Gente Gentil</t>
  </si>
  <si>
    <t>Amazonas Rio do Brasil Pimpão</t>
  </si>
  <si>
    <t>Céu Azul do Sol Poente</t>
  </si>
  <si>
    <t>Dezêncio Feverêncio de Oitenta e Cinco</t>
  </si>
  <si>
    <t>Oceano Atlântico Linhares dos Trópicos</t>
  </si>
  <si>
    <t>Niverlino Inverno</t>
  </si>
  <si>
    <t>Marta da Mata Matipó</t>
  </si>
  <si>
    <t>Etervelino Interno de Fora</t>
  </si>
  <si>
    <t>Renilto Wilton de Moura</t>
  </si>
  <si>
    <t>Renato Pordeus Furtado</t>
  </si>
  <si>
    <t>Remédio Amargo</t>
  </si>
  <si>
    <t>Vicente Mais ou Menos de Souza</t>
  </si>
  <si>
    <t>Mimaré Índio Brasileiro de Campos</t>
  </si>
  <si>
    <t>Jack Mata Matador da Mata</t>
  </si>
  <si>
    <t>Rocambole Simionato</t>
  </si>
  <si>
    <t>Necrotério Pereira da Silva</t>
  </si>
  <si>
    <t>Nicrécia Nicronica Nikon Panhtosha</t>
  </si>
  <si>
    <t>Valtair Fumaça Vazza Pontes</t>
  </si>
  <si>
    <t>Universo Cândido</t>
  </si>
  <si>
    <t>Jonelson Carajás Franco</t>
  </si>
  <si>
    <t>Dolores Fuertes de Barriga</t>
  </si>
  <si>
    <t>Misael Miserável Paixão</t>
  </si>
  <si>
    <t>Código Produto</t>
  </si>
  <si>
    <t>Quantidade Estoque</t>
  </si>
  <si>
    <t>Quantidade Produção</t>
  </si>
  <si>
    <t>Quantida Estoque</t>
  </si>
  <si>
    <t>Sinal</t>
  </si>
  <si>
    <t>G4897447</t>
  </si>
  <si>
    <t>Q8575714</t>
  </si>
  <si>
    <t>G8738464</t>
  </si>
  <si>
    <t>R5991497</t>
  </si>
  <si>
    <t>E9785968</t>
  </si>
  <si>
    <t>N7128655</t>
  </si>
  <si>
    <t>F3426772</t>
  </si>
  <si>
    <t>S7743256</t>
  </si>
  <si>
    <t>T5932237</t>
  </si>
  <si>
    <t>C8853934</t>
  </si>
  <si>
    <t>L6859913</t>
  </si>
  <si>
    <t>Z1326868</t>
  </si>
  <si>
    <t>T5175217</t>
  </si>
  <si>
    <t>Q2736547</t>
  </si>
  <si>
    <t>800 &gt;= Estoque</t>
  </si>
  <si>
    <t>550 &lt;= Estoque &lt; 800</t>
  </si>
  <si>
    <t>Estoque &lt; 550</t>
  </si>
  <si>
    <t>Ângulo</t>
  </si>
  <si>
    <t>Seno</t>
  </si>
  <si>
    <t>ID</t>
  </si>
  <si>
    <t>Nome</t>
  </si>
  <si>
    <t>Sobrenome</t>
  </si>
  <si>
    <t>Nome Completo</t>
  </si>
  <si>
    <t>Zamorano</t>
  </si>
  <si>
    <t>Alice</t>
  </si>
  <si>
    <t>Erikatombe</t>
  </si>
  <si>
    <t>Lukaco</t>
  </si>
  <si>
    <t>Fernando</t>
  </si>
  <si>
    <t>Sorrento</t>
  </si>
  <si>
    <t>Garamond</t>
  </si>
  <si>
    <t>Chamonix</t>
  </si>
  <si>
    <t>Ccaquinho</t>
  </si>
  <si>
    <t>Wild Hiccup</t>
  </si>
  <si>
    <t>Que fórmula deve ser colocada em uma célula do Microsoft Excel 2010 para que o resultado seja sempre a
soma dos valores das duas células, F7 e H7, garantindo-se que os valores das células F7 e H7 são numéricos?</t>
  </si>
  <si>
    <t>Resposta:</t>
  </si>
  <si>
    <t>Letra B -&gt; "=SOMA (F7;H7)"</t>
  </si>
  <si>
    <t>Núm_Reg.</t>
  </si>
  <si>
    <t>Data_Nasc.</t>
  </si>
  <si>
    <t>Sede</t>
  </si>
  <si>
    <t>Salário</t>
  </si>
  <si>
    <t>Contrato</t>
  </si>
  <si>
    <t>Quantas pessoas atuam em cada sede?</t>
  </si>
  <si>
    <t>Qual o valor total gasto em salário para cada tipo de contrato?</t>
  </si>
  <si>
    <t>Pedro Henrique Figueira</t>
  </si>
  <si>
    <t>Cecília Oliveira</t>
  </si>
  <si>
    <t>João Martins</t>
  </si>
  <si>
    <t>Lorenzo Menino</t>
  </si>
  <si>
    <t>Joaquim Falqueto</t>
  </si>
  <si>
    <t>Maria Clara Coentrão</t>
  </si>
  <si>
    <t>Diego Amorim</t>
  </si>
  <si>
    <t>Felipe Nascimento</t>
  </si>
  <si>
    <t>Cauã Bragança</t>
  </si>
  <si>
    <t>Maitê Coutinho</t>
  </si>
  <si>
    <t>Matheus Hernandes</t>
  </si>
  <si>
    <t>Catarina Vicente</t>
  </si>
  <si>
    <t>Clara Quasímodo</t>
  </si>
  <si>
    <t>Murilo Coentrão</t>
  </si>
  <si>
    <t>Gael Monteiro</t>
  </si>
  <si>
    <t>Bernardo Coentrão</t>
  </si>
  <si>
    <t>João Amorim</t>
  </si>
  <si>
    <t>Laura Esteves</t>
  </si>
  <si>
    <t>João Pedro Oliva</t>
  </si>
  <si>
    <t>Eduardo Rolembergue</t>
  </si>
  <si>
    <t>Bryan Castilho</t>
  </si>
  <si>
    <t>Maria Cecília Aragão</t>
  </si>
  <si>
    <t>Antonella André</t>
  </si>
  <si>
    <t>Alexandre Garcia</t>
  </si>
  <si>
    <t>Ilma Lopes</t>
  </si>
  <si>
    <t>Gustavo Gomes</t>
  </si>
  <si>
    <t>Juliana Abrantes</t>
  </si>
  <si>
    <t>Rebeca Castro</t>
  </si>
  <si>
    <t>Euclides Jascinto</t>
  </si>
  <si>
    <t>Amadeu Mauricio</t>
  </si>
  <si>
    <t>José Augusto</t>
  </si>
  <si>
    <t>Teko Barbosa</t>
  </si>
  <si>
    <t>Edgar Serafim</t>
  </si>
  <si>
    <t>João Paulo Abreu</t>
  </si>
  <si>
    <t>Ana Gabriela Fernandes</t>
  </si>
  <si>
    <t>Marcelina Souza</t>
  </si>
  <si>
    <t>Enzo Soares</t>
  </si>
  <si>
    <t>Júlia de Castro</t>
  </si>
  <si>
    <t>Anderson Silva</t>
  </si>
  <si>
    <t>Daniela Gonçalves</t>
  </si>
  <si>
    <t>Lucas Rodrigues</t>
  </si>
  <si>
    <t>Sabrina Queiroga</t>
  </si>
  <si>
    <t>Fábio Conceição</t>
  </si>
  <si>
    <t>Gabriel Santos</t>
  </si>
  <si>
    <t>Bernardo Rael</t>
  </si>
  <si>
    <t>Pablo Vittar</t>
  </si>
  <si>
    <t>Cristiano Castro</t>
  </si>
  <si>
    <t>Letícia Figueiredo</t>
  </si>
  <si>
    <t>Jóse João da Silva</t>
  </si>
  <si>
    <t>José Carlos Carvalho</t>
  </si>
  <si>
    <t>Filipe Barral</t>
  </si>
  <si>
    <t>Leonardo Reis</t>
  </si>
  <si>
    <t>Igor Guimarães</t>
  </si>
  <si>
    <t>Mateus Ribeiro</t>
  </si>
  <si>
    <t>Daniel Ramires</t>
  </si>
  <si>
    <t>Pedro Gustavo</t>
  </si>
  <si>
    <t>Guilherme Maurício</t>
  </si>
  <si>
    <t>Espírito Santo</t>
  </si>
  <si>
    <t>Rio de Janeiro</t>
  </si>
  <si>
    <t>Santa Catarina</t>
  </si>
  <si>
    <t>Distrito Federal</t>
  </si>
  <si>
    <t>São Paulo</t>
  </si>
  <si>
    <t>Amazonas</t>
  </si>
  <si>
    <t>Tocantins</t>
  </si>
  <si>
    <t>Amapá</t>
  </si>
  <si>
    <t>Paraná</t>
  </si>
  <si>
    <t>Goiás</t>
  </si>
  <si>
    <t>Maranhão</t>
  </si>
  <si>
    <t>Ceará</t>
  </si>
  <si>
    <t>Minas Gerais</t>
  </si>
  <si>
    <t>Mato Grosso</t>
  </si>
  <si>
    <t>Natal</t>
  </si>
  <si>
    <t>Eventual</t>
  </si>
  <si>
    <t>Autônomo</t>
  </si>
  <si>
    <t>Teletrabalho</t>
  </si>
  <si>
    <t>Total Geral</t>
  </si>
  <si>
    <t>Soma de Salário</t>
  </si>
  <si>
    <t>Sedes</t>
  </si>
  <si>
    <t>Forma de Contrato</t>
  </si>
  <si>
    <t>Qtde. de Funcionários por Sede</t>
  </si>
  <si>
    <t>No a função “SE” verifica se uma condição foi satisfeita e retorna um valor se for VERDADEIRO e retorna um outro valor se for FALSO. Os valores retornados pela função e a condição lógica a ser considerada devem ser informados pelo usuário do sistema.</t>
  </si>
  <si>
    <t>Letra A -&gt; "Certo"</t>
  </si>
  <si>
    <t>No Microsoft Excel 2010, quando se deseja criar um gráfico de barras para representar visualmente os dados de uma planilha, deve se selecionar, na faixa
de opções, a guia:</t>
  </si>
  <si>
    <t>Letra C -&gt; "Inserir"</t>
  </si>
  <si>
    <t>A confeitaria de uma pequena cidade realiza o controle de vendas através de uma planilha, como podemos observar abaixo:</t>
  </si>
  <si>
    <t>Letra -&gt; "=SOMA(E3:E7)"</t>
  </si>
  <si>
    <t>Em uma planilha do Microsoft Excel, ao elaborar uma tabela,
o atalho “Ctrl + N” executa o comando de:</t>
  </si>
  <si>
    <t>Letra A -&gt; "Aplicar ou remover formatação em negrito."</t>
  </si>
  <si>
    <t>SF</t>
  </si>
  <si>
    <t>AKUMA39</t>
  </si>
  <si>
    <t>ASE</t>
  </si>
  <si>
    <t>ADCO</t>
  </si>
  <si>
    <t>ST</t>
  </si>
  <si>
    <t>Qual funcionalidade do Excel você deve usar para criar listas suspensas?</t>
  </si>
  <si>
    <t>Letra B -&gt; "Validação de Dados"</t>
  </si>
  <si>
    <t>Qtde. de produtos que alcançaram a meta:</t>
  </si>
  <si>
    <t>Qtde. de produtos que não alcançaram a meta: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</si>
</sst>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€-2]\ * #,##0.00_-;\-[$€-2]\ * #,##0.00_-;_-[$€-2]\ * &quot;-&quot;??_-;_-@_-"/>
    <numFmt numFmtId="165" formatCode=";;"/>
    <numFmt numFmtId="166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4F9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0DD7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C8C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 diagonalUp="1">
      <left/>
      <right/>
      <top/>
      <bottom/>
      <diagonal style="medium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textRotation="45"/>
    </xf>
    <xf numFmtId="44" fontId="0" fillId="6" borderId="1" xfId="0" applyNumberFormat="1" applyFill="1" applyBorder="1"/>
    <xf numFmtId="0" fontId="0" fillId="5" borderId="3" xfId="0" applyFill="1" applyBorder="1"/>
    <xf numFmtId="0" fontId="0" fillId="5" borderId="4" xfId="0" applyFill="1" applyBorder="1"/>
    <xf numFmtId="44" fontId="0" fillId="6" borderId="5" xfId="0" applyNumberFormat="1" applyFill="1" applyBorder="1"/>
    <xf numFmtId="44" fontId="0" fillId="6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11" xfId="0" applyFill="1" applyBorder="1" applyAlignment="1">
      <alignment horizontal="center" vertical="center" textRotation="45"/>
    </xf>
    <xf numFmtId="0" fontId="0" fillId="3" borderId="12" xfId="0" applyFill="1" applyBorder="1" applyAlignment="1">
      <alignment horizontal="center" vertical="center" textRotation="45"/>
    </xf>
    <xf numFmtId="0" fontId="1" fillId="7" borderId="6" xfId="0" applyFont="1" applyFill="1" applyBorder="1"/>
    <xf numFmtId="44" fontId="1" fillId="7" borderId="7" xfId="0" applyNumberFormat="1" applyFont="1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0" fontId="4" fillId="8" borderId="14" xfId="0" applyFont="1" applyFill="1" applyBorder="1" applyAlignment="1">
      <alignment horizontal="left" vertical="center"/>
    </xf>
    <xf numFmtId="44" fontId="0" fillId="0" borderId="13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8" xfId="0" applyBorder="1"/>
    <xf numFmtId="0" fontId="0" fillId="0" borderId="23" xfId="0" applyBorder="1"/>
    <xf numFmtId="0" fontId="3" fillId="7" borderId="14" xfId="0" applyFont="1" applyFill="1" applyBorder="1"/>
    <xf numFmtId="0" fontId="0" fillId="0" borderId="20" xfId="0" applyBorder="1"/>
    <xf numFmtId="44" fontId="0" fillId="0" borderId="20" xfId="0" applyNumberFormat="1" applyBorder="1"/>
    <xf numFmtId="0" fontId="3" fillId="7" borderId="14" xfId="0" applyFont="1" applyFill="1" applyBorder="1" applyAlignment="1">
      <alignment horizontal="center" vertical="center"/>
    </xf>
    <xf numFmtId="165" fontId="3" fillId="7" borderId="14" xfId="0" applyNumberFormat="1" applyFont="1" applyFill="1" applyBorder="1" applyAlignment="1">
      <alignment vertical="center"/>
    </xf>
    <xf numFmtId="166" fontId="0" fillId="0" borderId="14" xfId="0" applyNumberFormat="1" applyBorder="1"/>
    <xf numFmtId="164" fontId="0" fillId="0" borderId="20" xfId="0" applyNumberFormat="1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10" borderId="15" xfId="0" applyFill="1" applyBorder="1"/>
    <xf numFmtId="2" fontId="0" fillId="11" borderId="24" xfId="0" applyNumberFormat="1" applyFill="1" applyBorder="1" applyAlignment="1">
      <alignment horizontal="center"/>
    </xf>
    <xf numFmtId="0" fontId="0" fillId="10" borderId="25" xfId="0" applyFill="1" applyBorder="1"/>
    <xf numFmtId="2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2" fontId="0" fillId="11" borderId="27" xfId="0" applyNumberFormat="1" applyFill="1" applyBorder="1" applyAlignment="1">
      <alignment horizontal="center"/>
    </xf>
    <xf numFmtId="0" fontId="0" fillId="10" borderId="19" xfId="0" applyFill="1" applyBorder="1"/>
    <xf numFmtId="2" fontId="0" fillId="11" borderId="21" xfId="0" applyNumberFormat="1" applyFill="1" applyBorder="1" applyAlignment="1">
      <alignment horizontal="center"/>
    </xf>
    <xf numFmtId="0" fontId="3" fillId="9" borderId="14" xfId="0" applyFont="1" applyFill="1" applyBorder="1" applyAlignment="1">
      <alignment horizontal="center" vertical="center"/>
    </xf>
    <xf numFmtId="0" fontId="2" fillId="0" borderId="0" xfId="0" applyFont="1"/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4" fillId="12" borderId="6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/>
    <xf numFmtId="1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24" xfId="0" applyBorder="1"/>
    <xf numFmtId="1" fontId="0" fillId="0" borderId="17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/>
    <xf numFmtId="0" fontId="3" fillId="15" borderId="14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4" xfId="0" pivotButton="1" applyBorder="1" applyAlignment="1">
      <alignment horizontal="center"/>
    </xf>
    <xf numFmtId="44" fontId="0" fillId="0" borderId="14" xfId="0" applyNumberFormat="1" applyBorder="1"/>
    <xf numFmtId="0" fontId="0" fillId="0" borderId="3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2" xfId="0" applyBorder="1" applyAlignment="1">
      <alignment horizontal="left"/>
    </xf>
    <xf numFmtId="44" fontId="0" fillId="0" borderId="31" xfId="0" applyNumberFormat="1" applyBorder="1"/>
    <xf numFmtId="44" fontId="0" fillId="0" borderId="10" xfId="0" applyNumberFormat="1" applyBorder="1"/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44" fontId="0" fillId="0" borderId="36" xfId="0" applyNumberFormat="1" applyBorder="1"/>
    <xf numFmtId="44" fontId="0" fillId="0" borderId="37" xfId="0" applyNumberFormat="1" applyBorder="1"/>
    <xf numFmtId="44" fontId="0" fillId="0" borderId="26" xfId="0" applyNumberFormat="1" applyBorder="1"/>
    <xf numFmtId="164" fontId="0" fillId="0" borderId="26" xfId="0" applyNumberFormat="1" applyBorder="1"/>
    <xf numFmtId="0" fontId="0" fillId="0" borderId="2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44" fontId="0" fillId="0" borderId="0" xfId="0" applyNumberFormat="1"/>
    <xf numFmtId="0" fontId="4" fillId="0" borderId="0" xfId="0" applyFont="1" applyAlignment="1">
      <alignment vertic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2" xfId="0" applyBorder="1" applyAlignment="1">
      <alignment horizontal="center" textRotation="45"/>
    </xf>
    <xf numFmtId="0" fontId="2" fillId="0" borderId="0" xfId="0" applyFont="1" applyAlignment="1">
      <alignment horizontal="left"/>
    </xf>
    <xf numFmtId="0" fontId="3" fillId="7" borderId="6" xfId="0" applyFont="1" applyFill="1" applyBorder="1" applyAlignment="1">
      <alignment horizontal="left"/>
    </xf>
    <xf numFmtId="0" fontId="3" fillId="7" borderId="38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0" xfId="0" applyFont="1" applyAlignment="1">
      <alignment horizontal="left"/>
    </xf>
    <xf numFmtId="0" fontId="4" fillId="8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3" fillId="16" borderId="14" xfId="0" applyFont="1" applyFill="1" applyBorder="1" applyAlignment="1">
      <alignment horizontal="left"/>
    </xf>
  </cellXfs>
  <cellStyles count="1">
    <cellStyle name="Normal" xfId="0" builtinId="0"/>
  </cellStyles>
  <dxfs count="37">
    <dxf>
      <font>
        <b/>
        <i val="0"/>
        <u val="none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border>
        <bottom style="medium">
          <color indexed="64"/>
        </bottom>
        <vertical style="medium">
          <color indexed="64"/>
        </vertical>
      </border>
    </dxf>
    <dxf>
      <border>
        <bottom style="medium">
          <color indexed="64"/>
        </bottom>
        <vertical style="medium">
          <color indexed="64"/>
        </vertical>
      </border>
    </dxf>
    <dxf>
      <border>
        <top style="medium">
          <color indexed="64"/>
        </top>
        <vertical style="medium">
          <color indexed="64"/>
        </vertical>
      </border>
    </dxf>
    <dxf>
      <border>
        <top style="medium">
          <color indexed="64"/>
        </top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medium">
          <color indexed="64"/>
        </bottom>
        <vertical style="medium">
          <color indexed="64"/>
        </vertical>
      </border>
    </dxf>
    <dxf>
      <border>
        <bottom style="medium">
          <color indexed="64"/>
        </bottom>
        <vertical style="medium">
          <color indexed="64"/>
        </vertical>
      </border>
    </dxf>
    <dxf>
      <border>
        <top style="medium">
          <color indexed="64"/>
        </top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vertical style="medium">
          <color indexed="64"/>
        </vertical>
      </border>
    </dxf>
    <dxf>
      <border>
        <top style="medium">
          <color indexed="64"/>
        </top>
        <vertical style="medium">
          <color indexed="64"/>
        </vertical>
      </border>
    </dxf>
    <dxf>
      <border>
        <bottom style="medium">
          <color indexed="64"/>
        </bottom>
        <vertical style="medium">
          <color indexed="64"/>
        </vertical>
      </border>
    </dxf>
    <dxf>
      <border>
        <bottom style="medium">
          <color indexed="64"/>
        </bottom>
        <vertical style="medium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D9C8C1"/>
      <color rgb="FFCEB8AE"/>
      <color rgb="FFFFDA65"/>
      <color rgb="FFB0DD7F"/>
      <color rgb="FFFF9FC6"/>
      <color rgb="FFFF4F96"/>
      <color rgb="FFFF00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do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27-4167-9935-A23C0873D6A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D82-40E9-B2D7-908848F581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27-4167-9935-A23C0873D6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27-4167-9935-A23C0873D6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A27-4167-9935-A23C0873D6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A27-4167-9935-A23C0873D6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A27-4167-9935-A23C0873D6AC}"/>
              </c:ext>
            </c:extLst>
          </c:dPt>
          <c:dPt>
            <c:idx val="7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82-40E9-B2D7-908848F58123}"/>
              </c:ext>
            </c:extLst>
          </c:dPt>
          <c:cat>
            <c:strRef>
              <c:f>('Exercício 1'!$A$4:$A$10,'Exercício 1'!$A$12)</c:f>
              <c:strCache>
                <c:ptCount val="8"/>
                <c:pt idx="0">
                  <c:v>Estacionamento</c:v>
                </c:pt>
                <c:pt idx="1">
                  <c:v>Combustível</c:v>
                </c:pt>
                <c:pt idx="2">
                  <c:v>Alojamento</c:v>
                </c:pt>
                <c:pt idx="3">
                  <c:v>Prestações</c:v>
                </c:pt>
                <c:pt idx="4">
                  <c:v>Telefone</c:v>
                </c:pt>
                <c:pt idx="5">
                  <c:v>Academia</c:v>
                </c:pt>
                <c:pt idx="6">
                  <c:v>Seguro</c:v>
                </c:pt>
                <c:pt idx="7">
                  <c:v>Plano de Saúde</c:v>
                </c:pt>
              </c:strCache>
            </c:strRef>
          </c:cat>
          <c:val>
            <c:numRef>
              <c:f>('Exercício 1'!$B$4:$B$10,'Exercício 1'!$B$12)</c:f>
              <c:numCache>
                <c:formatCode>_("R$"* #,##0.00_);_("R$"* \(#,##0.00\);_("R$"* "-"??_);_(@_)</c:formatCode>
                <c:ptCount val="8"/>
                <c:pt idx="0">
                  <c:v>120</c:v>
                </c:pt>
                <c:pt idx="1">
                  <c:v>830</c:v>
                </c:pt>
                <c:pt idx="2">
                  <c:v>500</c:v>
                </c:pt>
                <c:pt idx="3">
                  <c:v>2320</c:v>
                </c:pt>
                <c:pt idx="4">
                  <c:v>130</c:v>
                </c:pt>
                <c:pt idx="5">
                  <c:v>125</c:v>
                </c:pt>
                <c:pt idx="6">
                  <c:v>250</c:v>
                </c:pt>
                <c:pt idx="7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2-40E9-B2D7-908848F5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5-4560-AAE1-E0CC9CA2C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5-4560-AAE1-E0CC9CA2C2E2}"/>
              </c:ext>
            </c:extLst>
          </c:dPt>
          <c:cat>
            <c:strRef>
              <c:f>'Exercício 2'!$H$20:$H$21</c:f>
              <c:strCache>
                <c:ptCount val="2"/>
                <c:pt idx="0">
                  <c:v>Qtde. de produtos que alcançaram a meta:</c:v>
                </c:pt>
                <c:pt idx="1">
                  <c:v>Qtde. de produtos que não alcançaram a meta:</c:v>
                </c:pt>
              </c:strCache>
            </c:strRef>
          </c:cat>
          <c:val>
            <c:numRef>
              <c:f>('Exercício 2'!$K$20,'Exercício 2'!$K$21)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D-4771-AA5E-DA74434D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E075-4560-AAE1-E0CC9CA2C2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E075-4560-AAE1-E0CC9CA2C2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'Exercício 2'!$H$20:$H$21</c15:sqref>
                        </c15:formulaRef>
                      </c:ext>
                    </c:extLst>
                    <c:strCache>
                      <c:ptCount val="2"/>
                      <c:pt idx="0">
                        <c:v>Qtde. de produtos que alcançaram a meta:</c:v>
                      </c:pt>
                      <c:pt idx="1">
                        <c:v>Qtde. de produtos que não alcançaram a meta: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('Exercício 2'!$I$20,'Exercício 2'!$I$21)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2D-4771-AA5E-DA74434DDC77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E075-4560-AAE1-E0CC9CA2C2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E075-4560-AAE1-E0CC9CA2C2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'Exercício 2'!$H$20:$H$21</c15:sqref>
                        </c15:formulaRef>
                      </c:ext>
                    </c:extLst>
                    <c:strCache>
                      <c:ptCount val="2"/>
                      <c:pt idx="0">
                        <c:v>Qtde. de produtos que alcançaram a meta:</c:v>
                      </c:pt>
                      <c:pt idx="1">
                        <c:v>Qtde. de produtos que não alcançaram a meta: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('Exercício 2'!$J$20,'Exercício 2'!$J$21)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2D-4771-AA5E-DA74434DDC77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dos Pacientes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8575">
          <a:noFill/>
        </a:ln>
        <a:effectLst/>
        <a:sp3d/>
      </c:spPr>
    </c:sideWall>
    <c:backWall>
      <c:thickness val="0"/>
      <c:spPr>
        <a:noFill/>
        <a:ln w="28575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'Exercício 3'!$B$3</c:f>
              <c:strCache>
                <c:ptCount val="1"/>
                <c:pt idx="0">
                  <c:v>Altura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'Exercício 3'!$A$4:$A$43</c:f>
              <c:strCache>
                <c:ptCount val="40"/>
                <c:pt idx="0">
                  <c:v>Natanael Figueira</c:v>
                </c:pt>
                <c:pt idx="1">
                  <c:v>Ronaldo Jabuti</c:v>
                </c:pt>
                <c:pt idx="2">
                  <c:v>Taturana Ribeiro</c:v>
                </c:pt>
                <c:pt idx="3">
                  <c:v>Lambarildo Crustáceo</c:v>
                </c:pt>
                <c:pt idx="4">
                  <c:v>Jussara Jurássica Paleozoíca</c:v>
                </c:pt>
                <c:pt idx="5">
                  <c:v>Astrogildo Astronauta</c:v>
                </c:pt>
                <c:pt idx="6">
                  <c:v>Antunes Saturnino Marciano</c:v>
                </c:pt>
                <c:pt idx="7">
                  <c:v>Rinocaco Marreta</c:v>
                </c:pt>
                <c:pt idx="8">
                  <c:v>Saturnino Júpter Marciano Galáxia</c:v>
                </c:pt>
                <c:pt idx="9">
                  <c:v>Moreira Montanha Evereste</c:v>
                </c:pt>
                <c:pt idx="10">
                  <c:v>Danubia Sorriso Feliz</c:v>
                </c:pt>
                <c:pt idx="11">
                  <c:v>Preciosa Zanelli Souza</c:v>
                </c:pt>
                <c:pt idx="12">
                  <c:v>Luan Calisto Europa Fobos</c:v>
                </c:pt>
                <c:pt idx="13">
                  <c:v>Suzana Sonora Silva</c:v>
                </c:pt>
                <c:pt idx="14">
                  <c:v>Norbert Norte No Norte</c:v>
                </c:pt>
                <c:pt idx="15">
                  <c:v>Antenor Parabólico Antena Satélites</c:v>
                </c:pt>
                <c:pt idx="16">
                  <c:v>Samaritano Américo Asiático</c:v>
                </c:pt>
                <c:pt idx="17">
                  <c:v>Joao Pessoa Paris</c:v>
                </c:pt>
                <c:pt idx="18">
                  <c:v>Gilberto Gente Gentil</c:v>
                </c:pt>
                <c:pt idx="19">
                  <c:v>Amazonas Rio do Brasil Pimpão</c:v>
                </c:pt>
                <c:pt idx="20">
                  <c:v>Céu Azul do Sol Poente</c:v>
                </c:pt>
                <c:pt idx="21">
                  <c:v>Dezêncio Feverêncio de Oitenta e Cinco</c:v>
                </c:pt>
                <c:pt idx="22">
                  <c:v>Oceano Atlântico Linhares dos Trópicos</c:v>
                </c:pt>
                <c:pt idx="23">
                  <c:v>Niverlino Inverno</c:v>
                </c:pt>
                <c:pt idx="24">
                  <c:v>Marta da Mata Matipó</c:v>
                </c:pt>
                <c:pt idx="25">
                  <c:v>Etervelino Interno de Fora</c:v>
                </c:pt>
                <c:pt idx="26">
                  <c:v>Renilto Wilton de Moura</c:v>
                </c:pt>
                <c:pt idx="27">
                  <c:v>Renato Pordeus Furtado</c:v>
                </c:pt>
                <c:pt idx="28">
                  <c:v>Remédio Amargo</c:v>
                </c:pt>
                <c:pt idx="29">
                  <c:v>Vicente Mais ou Menos de Souza</c:v>
                </c:pt>
                <c:pt idx="30">
                  <c:v>Mimaré Índio Brasileiro de Campos</c:v>
                </c:pt>
                <c:pt idx="31">
                  <c:v>Jack Mata Matador da Mata</c:v>
                </c:pt>
                <c:pt idx="32">
                  <c:v>Rocambole Simionato</c:v>
                </c:pt>
                <c:pt idx="33">
                  <c:v>Necrotério Pereira da Silva</c:v>
                </c:pt>
                <c:pt idx="34">
                  <c:v>Nicrécia Nicronica Nikon Panhtosha</c:v>
                </c:pt>
                <c:pt idx="35">
                  <c:v>Valtair Fumaça Vazza Pontes</c:v>
                </c:pt>
                <c:pt idx="36">
                  <c:v>Universo Cândido</c:v>
                </c:pt>
                <c:pt idx="37">
                  <c:v>Jonelson Carajás Franco</c:v>
                </c:pt>
                <c:pt idx="38">
                  <c:v>Dolores Fuertes de Barriga</c:v>
                </c:pt>
                <c:pt idx="39">
                  <c:v>Misael Miserável Paixão</c:v>
                </c:pt>
              </c:strCache>
            </c:strRef>
          </c:cat>
          <c:val>
            <c:numRef>
              <c:f>'Exercício 3'!$B$4:$B$43</c:f>
              <c:numCache>
                <c:formatCode>0.00</c:formatCode>
                <c:ptCount val="40"/>
                <c:pt idx="0">
                  <c:v>1.78</c:v>
                </c:pt>
                <c:pt idx="1">
                  <c:v>1.95</c:v>
                </c:pt>
                <c:pt idx="2">
                  <c:v>1.62</c:v>
                </c:pt>
                <c:pt idx="3">
                  <c:v>2.0499999999999998</c:v>
                </c:pt>
                <c:pt idx="4">
                  <c:v>1.77</c:v>
                </c:pt>
                <c:pt idx="5">
                  <c:v>2.25</c:v>
                </c:pt>
                <c:pt idx="6">
                  <c:v>1.8</c:v>
                </c:pt>
                <c:pt idx="7">
                  <c:v>1.82</c:v>
                </c:pt>
                <c:pt idx="8">
                  <c:v>1.91</c:v>
                </c:pt>
                <c:pt idx="9">
                  <c:v>1.25</c:v>
                </c:pt>
                <c:pt idx="10">
                  <c:v>1.8</c:v>
                </c:pt>
                <c:pt idx="11">
                  <c:v>1.56</c:v>
                </c:pt>
                <c:pt idx="12">
                  <c:v>1.9</c:v>
                </c:pt>
                <c:pt idx="13">
                  <c:v>1.67</c:v>
                </c:pt>
                <c:pt idx="14">
                  <c:v>1.71</c:v>
                </c:pt>
                <c:pt idx="15">
                  <c:v>1.87</c:v>
                </c:pt>
                <c:pt idx="16">
                  <c:v>1.83</c:v>
                </c:pt>
                <c:pt idx="17">
                  <c:v>1.87</c:v>
                </c:pt>
                <c:pt idx="18">
                  <c:v>1.69</c:v>
                </c:pt>
                <c:pt idx="19">
                  <c:v>1.99</c:v>
                </c:pt>
                <c:pt idx="20">
                  <c:v>1.76</c:v>
                </c:pt>
                <c:pt idx="21">
                  <c:v>1.69</c:v>
                </c:pt>
                <c:pt idx="22">
                  <c:v>2.0699999999999998</c:v>
                </c:pt>
                <c:pt idx="23">
                  <c:v>2.04</c:v>
                </c:pt>
                <c:pt idx="24">
                  <c:v>1.83</c:v>
                </c:pt>
                <c:pt idx="25">
                  <c:v>1.64</c:v>
                </c:pt>
                <c:pt idx="26">
                  <c:v>1.81</c:v>
                </c:pt>
                <c:pt idx="27">
                  <c:v>1.75</c:v>
                </c:pt>
                <c:pt idx="28">
                  <c:v>1.84</c:v>
                </c:pt>
                <c:pt idx="29">
                  <c:v>1.67</c:v>
                </c:pt>
                <c:pt idx="30">
                  <c:v>1.75</c:v>
                </c:pt>
                <c:pt idx="31">
                  <c:v>1.88</c:v>
                </c:pt>
                <c:pt idx="32">
                  <c:v>1.71</c:v>
                </c:pt>
                <c:pt idx="33">
                  <c:v>1.82</c:v>
                </c:pt>
                <c:pt idx="34">
                  <c:v>1.57</c:v>
                </c:pt>
                <c:pt idx="35">
                  <c:v>1.62</c:v>
                </c:pt>
                <c:pt idx="36">
                  <c:v>1.97</c:v>
                </c:pt>
                <c:pt idx="37">
                  <c:v>2.09</c:v>
                </c:pt>
                <c:pt idx="38">
                  <c:v>1.69</c:v>
                </c:pt>
                <c:pt idx="39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4989-8606-A71EFA1E1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7481151"/>
        <c:axId val="1207485951"/>
        <c:axId val="0"/>
      </c:bar3DChart>
      <c:catAx>
        <c:axId val="120748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485951"/>
        <c:crosses val="autoZero"/>
        <c:auto val="1"/>
        <c:lblAlgn val="ctr"/>
        <c:lblOffset val="100"/>
        <c:noMultiLvlLbl val="0"/>
      </c:catAx>
      <c:valAx>
        <c:axId val="1207485951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48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 dos Pacientes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'Exercício 3'!$C$3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'Exercício 3'!$A$4:$A$43</c:f>
              <c:strCache>
                <c:ptCount val="40"/>
                <c:pt idx="0">
                  <c:v>Natanael Figueira</c:v>
                </c:pt>
                <c:pt idx="1">
                  <c:v>Ronaldo Jabuti</c:v>
                </c:pt>
                <c:pt idx="2">
                  <c:v>Taturana Ribeiro</c:v>
                </c:pt>
                <c:pt idx="3">
                  <c:v>Lambarildo Crustáceo</c:v>
                </c:pt>
                <c:pt idx="4">
                  <c:v>Jussara Jurássica Paleozoíca</c:v>
                </c:pt>
                <c:pt idx="5">
                  <c:v>Astrogildo Astronauta</c:v>
                </c:pt>
                <c:pt idx="6">
                  <c:v>Antunes Saturnino Marciano</c:v>
                </c:pt>
                <c:pt idx="7">
                  <c:v>Rinocaco Marreta</c:v>
                </c:pt>
                <c:pt idx="8">
                  <c:v>Saturnino Júpter Marciano Galáxia</c:v>
                </c:pt>
                <c:pt idx="9">
                  <c:v>Moreira Montanha Evereste</c:v>
                </c:pt>
                <c:pt idx="10">
                  <c:v>Danubia Sorriso Feliz</c:v>
                </c:pt>
                <c:pt idx="11">
                  <c:v>Preciosa Zanelli Souza</c:v>
                </c:pt>
                <c:pt idx="12">
                  <c:v>Luan Calisto Europa Fobos</c:v>
                </c:pt>
                <c:pt idx="13">
                  <c:v>Suzana Sonora Silva</c:v>
                </c:pt>
                <c:pt idx="14">
                  <c:v>Norbert Norte No Norte</c:v>
                </c:pt>
                <c:pt idx="15">
                  <c:v>Antenor Parabólico Antena Satélites</c:v>
                </c:pt>
                <c:pt idx="16">
                  <c:v>Samaritano Américo Asiático</c:v>
                </c:pt>
                <c:pt idx="17">
                  <c:v>Joao Pessoa Paris</c:v>
                </c:pt>
                <c:pt idx="18">
                  <c:v>Gilberto Gente Gentil</c:v>
                </c:pt>
                <c:pt idx="19">
                  <c:v>Amazonas Rio do Brasil Pimpão</c:v>
                </c:pt>
                <c:pt idx="20">
                  <c:v>Céu Azul do Sol Poente</c:v>
                </c:pt>
                <c:pt idx="21">
                  <c:v>Dezêncio Feverêncio de Oitenta e Cinco</c:v>
                </c:pt>
                <c:pt idx="22">
                  <c:v>Oceano Atlântico Linhares dos Trópicos</c:v>
                </c:pt>
                <c:pt idx="23">
                  <c:v>Niverlino Inverno</c:v>
                </c:pt>
                <c:pt idx="24">
                  <c:v>Marta da Mata Matipó</c:v>
                </c:pt>
                <c:pt idx="25">
                  <c:v>Etervelino Interno de Fora</c:v>
                </c:pt>
                <c:pt idx="26">
                  <c:v>Renilto Wilton de Moura</c:v>
                </c:pt>
                <c:pt idx="27">
                  <c:v>Renato Pordeus Furtado</c:v>
                </c:pt>
                <c:pt idx="28">
                  <c:v>Remédio Amargo</c:v>
                </c:pt>
                <c:pt idx="29">
                  <c:v>Vicente Mais ou Menos de Souza</c:v>
                </c:pt>
                <c:pt idx="30">
                  <c:v>Mimaré Índio Brasileiro de Campos</c:v>
                </c:pt>
                <c:pt idx="31">
                  <c:v>Jack Mata Matador da Mata</c:v>
                </c:pt>
                <c:pt idx="32">
                  <c:v>Rocambole Simionato</c:v>
                </c:pt>
                <c:pt idx="33">
                  <c:v>Necrotério Pereira da Silva</c:v>
                </c:pt>
                <c:pt idx="34">
                  <c:v>Nicrécia Nicronica Nikon Panhtosha</c:v>
                </c:pt>
                <c:pt idx="35">
                  <c:v>Valtair Fumaça Vazza Pontes</c:v>
                </c:pt>
                <c:pt idx="36">
                  <c:v>Universo Cândido</c:v>
                </c:pt>
                <c:pt idx="37">
                  <c:v>Jonelson Carajás Franco</c:v>
                </c:pt>
                <c:pt idx="38">
                  <c:v>Dolores Fuertes de Barriga</c:v>
                </c:pt>
                <c:pt idx="39">
                  <c:v>Misael Miserável Paixão</c:v>
                </c:pt>
              </c:strCache>
            </c:strRef>
          </c:cat>
          <c:val>
            <c:numRef>
              <c:f>'Exercício 3'!$C$4:$C$43</c:f>
              <c:numCache>
                <c:formatCode>General</c:formatCode>
                <c:ptCount val="40"/>
                <c:pt idx="0">
                  <c:v>85</c:v>
                </c:pt>
                <c:pt idx="1">
                  <c:v>96</c:v>
                </c:pt>
                <c:pt idx="2">
                  <c:v>45</c:v>
                </c:pt>
                <c:pt idx="3">
                  <c:v>115</c:v>
                </c:pt>
                <c:pt idx="4">
                  <c:v>75</c:v>
                </c:pt>
                <c:pt idx="5">
                  <c:v>138</c:v>
                </c:pt>
                <c:pt idx="6">
                  <c:v>86</c:v>
                </c:pt>
                <c:pt idx="7">
                  <c:v>93</c:v>
                </c:pt>
                <c:pt idx="8">
                  <c:v>89</c:v>
                </c:pt>
                <c:pt idx="9">
                  <c:v>42</c:v>
                </c:pt>
                <c:pt idx="10">
                  <c:v>76</c:v>
                </c:pt>
                <c:pt idx="11">
                  <c:v>67</c:v>
                </c:pt>
                <c:pt idx="12">
                  <c:v>84</c:v>
                </c:pt>
                <c:pt idx="13">
                  <c:v>63</c:v>
                </c:pt>
                <c:pt idx="14">
                  <c:v>87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77</c:v>
                </c:pt>
                <c:pt idx="19">
                  <c:v>89</c:v>
                </c:pt>
                <c:pt idx="20">
                  <c:v>76</c:v>
                </c:pt>
                <c:pt idx="21">
                  <c:v>52</c:v>
                </c:pt>
                <c:pt idx="22">
                  <c:v>83</c:v>
                </c:pt>
                <c:pt idx="23">
                  <c:v>98</c:v>
                </c:pt>
                <c:pt idx="24">
                  <c:v>73</c:v>
                </c:pt>
                <c:pt idx="25">
                  <c:v>61</c:v>
                </c:pt>
                <c:pt idx="26">
                  <c:v>95.5</c:v>
                </c:pt>
                <c:pt idx="27">
                  <c:v>78</c:v>
                </c:pt>
                <c:pt idx="28">
                  <c:v>73</c:v>
                </c:pt>
                <c:pt idx="29">
                  <c:v>96</c:v>
                </c:pt>
                <c:pt idx="30">
                  <c:v>105</c:v>
                </c:pt>
                <c:pt idx="31">
                  <c:v>78</c:v>
                </c:pt>
                <c:pt idx="32">
                  <c:v>69</c:v>
                </c:pt>
                <c:pt idx="33">
                  <c:v>93</c:v>
                </c:pt>
                <c:pt idx="34">
                  <c:v>48</c:v>
                </c:pt>
                <c:pt idx="35">
                  <c:v>185</c:v>
                </c:pt>
                <c:pt idx="36">
                  <c:v>204</c:v>
                </c:pt>
                <c:pt idx="37">
                  <c:v>81</c:v>
                </c:pt>
                <c:pt idx="38">
                  <c:v>64</c:v>
                </c:pt>
                <c:pt idx="3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5F8-994D-845EAEBF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7704831"/>
        <c:axId val="1207701471"/>
        <c:axId val="886296111"/>
      </c:bar3DChart>
      <c:catAx>
        <c:axId val="12077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01471"/>
        <c:crosses val="autoZero"/>
        <c:auto val="1"/>
        <c:lblAlgn val="ctr"/>
        <c:lblOffset val="100"/>
        <c:noMultiLvlLbl val="0"/>
      </c:catAx>
      <c:valAx>
        <c:axId val="120770147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04831"/>
        <c:crosses val="autoZero"/>
        <c:crossBetween val="between"/>
      </c:valAx>
      <c:serAx>
        <c:axId val="88629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0147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 dos Pacientes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'Exercício 3'!$D$3</c:f>
              <c:strCache>
                <c:ptCount val="1"/>
                <c:pt idx="0">
                  <c:v>IMC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'Exercício 3'!$A$4:$A$43</c:f>
              <c:strCache>
                <c:ptCount val="40"/>
                <c:pt idx="0">
                  <c:v>Natanael Figueira</c:v>
                </c:pt>
                <c:pt idx="1">
                  <c:v>Ronaldo Jabuti</c:v>
                </c:pt>
                <c:pt idx="2">
                  <c:v>Taturana Ribeiro</c:v>
                </c:pt>
                <c:pt idx="3">
                  <c:v>Lambarildo Crustáceo</c:v>
                </c:pt>
                <c:pt idx="4">
                  <c:v>Jussara Jurássica Paleozoíca</c:v>
                </c:pt>
                <c:pt idx="5">
                  <c:v>Astrogildo Astronauta</c:v>
                </c:pt>
                <c:pt idx="6">
                  <c:v>Antunes Saturnino Marciano</c:v>
                </c:pt>
                <c:pt idx="7">
                  <c:v>Rinocaco Marreta</c:v>
                </c:pt>
                <c:pt idx="8">
                  <c:v>Saturnino Júpter Marciano Galáxia</c:v>
                </c:pt>
                <c:pt idx="9">
                  <c:v>Moreira Montanha Evereste</c:v>
                </c:pt>
                <c:pt idx="10">
                  <c:v>Danubia Sorriso Feliz</c:v>
                </c:pt>
                <c:pt idx="11">
                  <c:v>Preciosa Zanelli Souza</c:v>
                </c:pt>
                <c:pt idx="12">
                  <c:v>Luan Calisto Europa Fobos</c:v>
                </c:pt>
                <c:pt idx="13">
                  <c:v>Suzana Sonora Silva</c:v>
                </c:pt>
                <c:pt idx="14">
                  <c:v>Norbert Norte No Norte</c:v>
                </c:pt>
                <c:pt idx="15">
                  <c:v>Antenor Parabólico Antena Satélites</c:v>
                </c:pt>
                <c:pt idx="16">
                  <c:v>Samaritano Américo Asiático</c:v>
                </c:pt>
                <c:pt idx="17">
                  <c:v>Joao Pessoa Paris</c:v>
                </c:pt>
                <c:pt idx="18">
                  <c:v>Gilberto Gente Gentil</c:v>
                </c:pt>
                <c:pt idx="19">
                  <c:v>Amazonas Rio do Brasil Pimpão</c:v>
                </c:pt>
                <c:pt idx="20">
                  <c:v>Céu Azul do Sol Poente</c:v>
                </c:pt>
                <c:pt idx="21">
                  <c:v>Dezêncio Feverêncio de Oitenta e Cinco</c:v>
                </c:pt>
                <c:pt idx="22">
                  <c:v>Oceano Atlântico Linhares dos Trópicos</c:v>
                </c:pt>
                <c:pt idx="23">
                  <c:v>Niverlino Inverno</c:v>
                </c:pt>
                <c:pt idx="24">
                  <c:v>Marta da Mata Matipó</c:v>
                </c:pt>
                <c:pt idx="25">
                  <c:v>Etervelino Interno de Fora</c:v>
                </c:pt>
                <c:pt idx="26">
                  <c:v>Renilto Wilton de Moura</c:v>
                </c:pt>
                <c:pt idx="27">
                  <c:v>Renato Pordeus Furtado</c:v>
                </c:pt>
                <c:pt idx="28">
                  <c:v>Remédio Amargo</c:v>
                </c:pt>
                <c:pt idx="29">
                  <c:v>Vicente Mais ou Menos de Souza</c:v>
                </c:pt>
                <c:pt idx="30">
                  <c:v>Mimaré Índio Brasileiro de Campos</c:v>
                </c:pt>
                <c:pt idx="31">
                  <c:v>Jack Mata Matador da Mata</c:v>
                </c:pt>
                <c:pt idx="32">
                  <c:v>Rocambole Simionato</c:v>
                </c:pt>
                <c:pt idx="33">
                  <c:v>Necrotério Pereira da Silva</c:v>
                </c:pt>
                <c:pt idx="34">
                  <c:v>Nicrécia Nicronica Nikon Panhtosha</c:v>
                </c:pt>
                <c:pt idx="35">
                  <c:v>Valtair Fumaça Vazza Pontes</c:v>
                </c:pt>
                <c:pt idx="36">
                  <c:v>Universo Cândido</c:v>
                </c:pt>
                <c:pt idx="37">
                  <c:v>Jonelson Carajás Franco</c:v>
                </c:pt>
                <c:pt idx="38">
                  <c:v>Dolores Fuertes de Barriga</c:v>
                </c:pt>
                <c:pt idx="39">
                  <c:v>Misael Miserável Paixão</c:v>
                </c:pt>
              </c:strCache>
            </c:strRef>
          </c:cat>
          <c:val>
            <c:numRef>
              <c:f>'Exercício 3'!$D$4:$D$43</c:f>
              <c:numCache>
                <c:formatCode>0.00</c:formatCode>
                <c:ptCount val="40"/>
                <c:pt idx="0">
                  <c:v>26.82742078020452</c:v>
                </c:pt>
                <c:pt idx="1">
                  <c:v>25.246548323471401</c:v>
                </c:pt>
                <c:pt idx="2">
                  <c:v>17.146776406035663</c:v>
                </c:pt>
                <c:pt idx="3">
                  <c:v>27.364663890541348</c:v>
                </c:pt>
                <c:pt idx="4">
                  <c:v>23.93948099205209</c:v>
                </c:pt>
                <c:pt idx="5">
                  <c:v>27.25925925925926</c:v>
                </c:pt>
                <c:pt idx="6">
                  <c:v>26.543209876543209</c:v>
                </c:pt>
                <c:pt idx="7">
                  <c:v>28.076319285110493</c:v>
                </c:pt>
                <c:pt idx="8">
                  <c:v>24.39626106740495</c:v>
                </c:pt>
                <c:pt idx="9">
                  <c:v>26.88</c:v>
                </c:pt>
                <c:pt idx="10">
                  <c:v>23.456790123456788</c:v>
                </c:pt>
                <c:pt idx="11">
                  <c:v>27.531229454306374</c:v>
                </c:pt>
                <c:pt idx="12">
                  <c:v>23.26869806094183</c:v>
                </c:pt>
                <c:pt idx="13">
                  <c:v>22.589551436050055</c:v>
                </c:pt>
                <c:pt idx="14">
                  <c:v>29.75274443418488</c:v>
                </c:pt>
                <c:pt idx="15">
                  <c:v>21.447567845806283</c:v>
                </c:pt>
                <c:pt idx="16">
                  <c:v>21.49959688255845</c:v>
                </c:pt>
                <c:pt idx="17">
                  <c:v>19.731762418141781</c:v>
                </c:pt>
                <c:pt idx="18">
                  <c:v>26.959840341724732</c:v>
                </c:pt>
                <c:pt idx="19">
                  <c:v>22.474179944950883</c:v>
                </c:pt>
                <c:pt idx="20">
                  <c:v>24.535123966942148</c:v>
                </c:pt>
                <c:pt idx="21">
                  <c:v>18.206645425580341</c:v>
                </c:pt>
                <c:pt idx="22">
                  <c:v>19.370347032602865</c:v>
                </c:pt>
                <c:pt idx="23">
                  <c:v>23.548635140330642</c:v>
                </c:pt>
                <c:pt idx="24">
                  <c:v>21.798202394816204</c:v>
                </c:pt>
                <c:pt idx="25">
                  <c:v>22.679952409280194</c:v>
                </c:pt>
                <c:pt idx="26">
                  <c:v>29.150514331064375</c:v>
                </c:pt>
                <c:pt idx="27">
                  <c:v>25.469387755102041</c:v>
                </c:pt>
                <c:pt idx="28">
                  <c:v>21.561909262759922</c:v>
                </c:pt>
                <c:pt idx="29">
                  <c:v>34.42217361683818</c:v>
                </c:pt>
                <c:pt idx="30">
                  <c:v>34.285714285714285</c:v>
                </c:pt>
                <c:pt idx="31">
                  <c:v>22.068809416025353</c:v>
                </c:pt>
                <c:pt idx="32">
                  <c:v>23.59700420642249</c:v>
                </c:pt>
                <c:pt idx="33">
                  <c:v>28.076319285110493</c:v>
                </c:pt>
                <c:pt idx="34">
                  <c:v>19.473406629072173</c:v>
                </c:pt>
                <c:pt idx="35">
                  <c:v>70.492303002591058</c:v>
                </c:pt>
                <c:pt idx="36">
                  <c:v>52.565126645881108</c:v>
                </c:pt>
                <c:pt idx="37">
                  <c:v>18.54353151255695</c:v>
                </c:pt>
                <c:pt idx="38">
                  <c:v>22.408178985329648</c:v>
                </c:pt>
                <c:pt idx="39">
                  <c:v>23.120623596247853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3-4675-82A5-422830FD2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51263"/>
        <c:axId val="1273351743"/>
      </c:areaChart>
      <c:catAx>
        <c:axId val="1273351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51743"/>
        <c:crosses val="autoZero"/>
        <c:auto val="1"/>
        <c:lblAlgn val="ctr"/>
        <c:lblOffset val="100"/>
        <c:noMultiLvlLbl val="0"/>
      </c:catAx>
      <c:valAx>
        <c:axId val="12733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35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'Exercício 10'!$A$4:$A$28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'Exercício 10'!$B$4:$B$28</c:f>
              <c:numCache>
                <c:formatCode>General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C-41D5-80FD-DABC1200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449663"/>
        <c:axId val="1273459743"/>
      </c:scatterChart>
      <c:valAx>
        <c:axId val="127344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59743"/>
        <c:crosses val="autoZero"/>
        <c:crossBetween val="midCat"/>
      </c:valAx>
      <c:valAx>
        <c:axId val="1273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44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3 - Iolanda.xlsx]Exercício 14.2!Tabela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 por Sede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'Exercício 14.2'!$B$3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'Exercício 14.2'!$A$4:$A$19</c:f>
              <c:strCache>
                <c:ptCount val="15"/>
                <c:pt idx="0">
                  <c:v>Amapá</c:v>
                </c:pt>
                <c:pt idx="1">
                  <c:v>Amazonas</c:v>
                </c:pt>
                <c:pt idx="2">
                  <c:v>Ceará</c:v>
                </c:pt>
                <c:pt idx="3">
                  <c:v>Distrito Federal</c:v>
                </c:pt>
                <c:pt idx="4">
                  <c:v>Espírito Santo</c:v>
                </c:pt>
                <c:pt idx="5">
                  <c:v>Goiás</c:v>
                </c:pt>
                <c:pt idx="6">
                  <c:v>Maranhão</c:v>
                </c:pt>
                <c:pt idx="7">
                  <c:v>Mato Grosso</c:v>
                </c:pt>
                <c:pt idx="8">
                  <c:v>Minas Gerais</c:v>
                </c:pt>
                <c:pt idx="9">
                  <c:v>Natal</c:v>
                </c:pt>
                <c:pt idx="10">
                  <c:v>Paraná</c:v>
                </c:pt>
                <c:pt idx="11">
                  <c:v>Rio de Janeiro</c:v>
                </c:pt>
                <c:pt idx="12">
                  <c:v>Santa Catarina</c:v>
                </c:pt>
                <c:pt idx="13">
                  <c:v>São Paulo</c:v>
                </c:pt>
                <c:pt idx="14">
                  <c:v>Tocantins</c:v>
                </c:pt>
              </c:strCache>
            </c:strRef>
          </c:cat>
          <c:val>
            <c:numRef>
              <c:f>'Exercício 14.2'!$B$4:$B$19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11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3-4F25-A961-2B535553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84927"/>
        <c:axId val="802189247"/>
      </c:barChart>
      <c:catAx>
        <c:axId val="8021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189247"/>
        <c:crosses val="autoZero"/>
        <c:auto val="1"/>
        <c:lblAlgn val="ctr"/>
        <c:lblOffset val="100"/>
        <c:noMultiLvlLbl val="0"/>
      </c:catAx>
      <c:valAx>
        <c:axId val="8021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1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538369</xdr:colOff>
      <xdr:row>2</xdr:row>
      <xdr:rowOff>11595</xdr:rowOff>
    </xdr:from>
    <xdr:to>
      <xdr:col>12</xdr:col>
      <xdr:colOff>0</xdr:colOff>
      <xdr:row>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E5518E-1992-F298-5932-35E5C9E0C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14</xdr:row>
      <xdr:rowOff>23811</xdr:rowOff>
    </xdr:from>
    <xdr:to>
      <xdr:col>18</xdr:col>
      <xdr:colOff>609599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0E7F0F-ECF7-CC38-AF97-484EF0EAF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102677</xdr:colOff>
      <xdr:row>44</xdr:row>
      <xdr:rowOff>17318</xdr:rowOff>
    </xdr:from>
    <xdr:to>
      <xdr:col>6</xdr:col>
      <xdr:colOff>593912</xdr:colOff>
      <xdr:row>86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EBB0F7-13E8-F119-572C-224E99269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16810</xdr:colOff>
      <xdr:row>2</xdr:row>
      <xdr:rowOff>22412</xdr:rowOff>
    </xdr:from>
    <xdr:to>
      <xdr:col>17</xdr:col>
      <xdr:colOff>0</xdr:colOff>
      <xdr:row>19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CD4418-393F-45D1-AD34-24C67D4AD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20408</xdr:colOff>
      <xdr:row>20</xdr:row>
      <xdr:rowOff>16328</xdr:rowOff>
    </xdr:from>
    <xdr:to>
      <xdr:col>17</xdr:col>
      <xdr:colOff>13606</xdr:colOff>
      <xdr:row>36</xdr:row>
      <xdr:rowOff>176893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1F310B-46A0-D90B-2412-7614F54E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4762</xdr:rowOff>
    </xdr:from>
    <xdr:to>
      <xdr:col>11</xdr:col>
      <xdr:colOff>0</xdr:colOff>
      <xdr:row>17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347FCE-B236-E258-C523-243B8D91F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14287</xdr:rowOff>
    </xdr:from>
    <xdr:to>
      <xdr:col>14</xdr:col>
      <xdr:colOff>0</xdr:colOff>
      <xdr:row>16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F43C7E-41A3-4756-B326-A65E7363E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Fábio Pereira Gomes" refreshedDate="45399.455004282405" createdVersion="8" refreshedVersion="8" minRefreshableVersion="3" recordCount="57" xr:uid="{CC5A04B2-8410-4AF7-8A89-C23E540E016F}">
  <cacheSource type="worksheet">
    <worksheetSource ref="A3:F60" sheet="Exercício 14.1"/>
  </cacheSource>
  <cacheFields count="9">
    <cacheField name="Nome" numFmtId="0">
      <sharedItems/>
    </cacheField>
    <cacheField name="Núm_Reg." numFmtId="1">
      <sharedItems containsSemiMixedTypes="0" containsString="0" containsNumber="1" minValue="100198.66666666701" maxValue="865250.16666666605"/>
    </cacheField>
    <cacheField name="Data_Nasc." numFmtId="14">
      <sharedItems containsSemiMixedTypes="0" containsNonDate="0" containsDate="1" containsString="0" minDate="1972-01-02T00:00:00" maxDate="2005-08-13T00:00:00" count="36">
        <d v="1972-01-02T00:00:00"/>
        <d v="1973-02-01T00:00:00"/>
        <d v="1974-03-04T00:00:00"/>
        <d v="1975-04-04T00:00:00"/>
        <d v="1976-05-04T00:00:00"/>
        <d v="1977-06-04T00:00:00"/>
        <d v="1978-07-05T00:00:00"/>
        <d v="1979-08-05T00:00:00"/>
        <d v="1980-09-04T00:00:00"/>
        <d v="1981-10-05T00:00:00"/>
        <d v="1982-11-05T00:00:00"/>
        <d v="1983-12-06T00:00:00"/>
        <d v="1985-01-05T00:00:00"/>
        <d v="1986-02-05T00:00:00"/>
        <d v="1987-03-08T00:00:00"/>
        <d v="1988-04-07T00:00:00"/>
        <d v="1989-05-08T00:00:00"/>
        <d v="1990-06-08T00:00:00"/>
        <d v="1991-07-09T00:00:00"/>
        <d v="1992-08-08T00:00:00"/>
        <d v="1993-09-08T00:00:00"/>
        <d v="1994-10-09T00:00:00"/>
        <d v="1995-11-09T00:00:00"/>
        <d v="1996-12-09T00:00:00"/>
        <d v="1998-01-09T00:00:00"/>
        <d v="1997-02-09T00:00:00"/>
        <d v="1998-03-11T00:00:00"/>
        <d v="1999-04-10T00:00:00"/>
        <d v="1978-05-12T00:00:00"/>
        <d v="1976-06-17T00:00:00"/>
        <d v="1975-07-18T00:00:00"/>
        <d v="1986-08-12T00:00:00"/>
        <d v="2002-08-12T00:00:00"/>
        <d v="2005-08-12T00:00:00"/>
        <d v="2000-08-12T00:00:00"/>
        <d v="2001-08-12T00:00:00"/>
      </sharedItems>
      <fieldGroup par="8"/>
    </cacheField>
    <cacheField name="Sede" numFmtId="0">
      <sharedItems count="17">
        <s v="Espírito Santo"/>
        <s v="Rio de Janeiro"/>
        <s v="Paraná"/>
        <s v="Distrito Federal"/>
        <s v="São Paulo"/>
        <s v="Goiás"/>
        <s v="Amapá"/>
        <s v="Maranhão"/>
        <s v="Santa Catarina"/>
        <s v="Ceará"/>
        <s v="Amazonas"/>
        <s v="Minas Gerais"/>
        <s v="Mato Grosso"/>
        <s v="Natal"/>
        <s v="Tocantins"/>
        <s v="Bahia" u="1"/>
        <s v="Pernambuco" u="1"/>
      </sharedItems>
    </cacheField>
    <cacheField name="Salário" numFmtId="44">
      <sharedItems containsSemiMixedTypes="0" containsString="0" containsNumber="1" containsInteger="1" minValue="1660" maxValue="19500"/>
    </cacheField>
    <cacheField name="Contrato" numFmtId="0">
      <sharedItems/>
    </cacheField>
    <cacheField name="Meses (Data_Nasc.)" numFmtId="0" databaseField="0">
      <fieldGroup base="2">
        <rangePr groupBy="months" startDate="1972-01-02T00:00:00" endDate="2005-08-13T00:00:00"/>
        <groupItems count="14">
          <s v="&lt;02/01/197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08/2005"/>
        </groupItems>
      </fieldGroup>
    </cacheField>
    <cacheField name="Trimestres (Data_Nasc.)" numFmtId="0" databaseField="0">
      <fieldGroup base="2">
        <rangePr groupBy="quarters" startDate="1972-01-02T00:00:00" endDate="2005-08-13T00:00:00"/>
        <groupItems count="6">
          <s v="&lt;02/01/1972"/>
          <s v="Trim1"/>
          <s v="Trim2"/>
          <s v="Trim3"/>
          <s v="Trim4"/>
          <s v="&gt;13/08/2005"/>
        </groupItems>
      </fieldGroup>
    </cacheField>
    <cacheField name="Anos (Data_Nasc.)" numFmtId="0" databaseField="0">
      <fieldGroup base="2">
        <rangePr groupBy="years" startDate="1972-01-02T00:00:00" endDate="2005-08-13T00:00:00"/>
        <groupItems count="36">
          <s v="&lt;02/01/1972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&gt;13/08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ábio Pereira Gomes" refreshedDate="45399.47410752315" backgroundQuery="1" createdVersion="8" refreshedVersion="8" minRefreshableVersion="3" recordCount="0" supportSubquery="1" supportAdvancedDrill="1" xr:uid="{C8E94404-0EFD-42E5-90DA-49195A3D2A7A}">
  <cacheSource type="external" connectionId="1"/>
  <cacheFields count="2">
    <cacheField name="[Intervalo].[Contrato].[Contrato]" caption="Contrato" numFmtId="0" hierarchy="5" level="1">
      <sharedItems count="3">
        <s v="Autônomo"/>
        <s v="Eventual"/>
        <s v="Teletrabalho"/>
      </sharedItems>
    </cacheField>
    <cacheField name="[Measures].[Soma de Salário]" caption="Soma de Salário" numFmtId="0" hierarchy="9" level="32767"/>
  </cacheFields>
  <cacheHierarchies count="10">
    <cacheHierarchy uniqueName="[Intervalo].[Nome]" caption="Nome" attribute="1" defaultMemberUniqueName="[Intervalo].[Nome].[All]" allUniqueName="[Intervalo].[Nome].[All]" dimensionUniqueName="[Intervalo]" displayFolder="" count="0" memberValueDatatype="130" unbalanced="0"/>
    <cacheHierarchy uniqueName="[Intervalo].[Núm_Reg.]" caption="Núm_Reg." attribute="1" defaultMemberUniqueName="[Intervalo].[Núm_Reg.].[All]" allUniqueName="[Intervalo].[Núm_Reg.].[All]" dimensionUniqueName="[Intervalo]" displayFolder="" count="0" memberValueDatatype="5" unbalanced="0"/>
    <cacheHierarchy uniqueName="[Intervalo].[Data_Nasc.]" caption="Data_Nasc." attribute="1" time="1" defaultMemberUniqueName="[Intervalo].[Data_Nasc.].[All]" allUniqueName="[Intervalo].[Data_Nasc.].[All]" dimensionUniqueName="[Intervalo]" displayFolder="" count="0" memberValueDatatype="7" unbalanced="0"/>
    <cacheHierarchy uniqueName="[Intervalo].[Sede]" caption="Sede" attribute="1" defaultMemberUniqueName="[Intervalo].[Sede].[All]" allUniqueName="[Intervalo].[Sede].[All]" dimensionUniqueName="[Intervalo]" displayFolder="" count="0" memberValueDatatype="130" unbalanced="0"/>
    <cacheHierarchy uniqueName="[Intervalo].[Salário]" caption="Salário" attribute="1" defaultMemberUniqueName="[Intervalo].[Salário].[All]" allUniqueName="[Intervalo].[Salário].[All]" dimensionUniqueName="[Intervalo]" displayFolder="" count="0" memberValueDatatype="20" unbalanced="0"/>
    <cacheHierarchy uniqueName="[Intervalo].[Contrato]" caption="Contrato" attribute="1" defaultMemberUniqueName="[Intervalo].[Contrato].[All]" allUniqueName="[Intervalo].[Contrato].[All]" dimensionUniqueName="[Intervalo]" displayFolder="" count="2" memberValueDatatype="130" unbalanced="0">
      <fieldsUsage count="2">
        <fieldUsage x="-1"/>
        <fieldUsage x="0"/>
      </fieldsUsage>
    </cacheHierarchy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Contagem de Nome]" caption="Contagem de Nome" measure="1" displayFolder="" measureGroup="Interva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alário]" caption="Soma de Salári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56771-C78F-402F-A417-A10122EF79C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Sedes">
  <location ref="A3:B19" firstHeaderRow="1" firstDataRow="1" firstDataCol="1"/>
  <pivotFields count="9">
    <pivotField dataField="1" showAll="0"/>
    <pivotField numFmtId="1" showAll="0"/>
    <pivotField numFmtId="14" showAll="0">
      <items count="37">
        <item x="0"/>
        <item x="1"/>
        <item x="2"/>
        <item x="3"/>
        <item x="30"/>
        <item x="4"/>
        <item x="29"/>
        <item x="5"/>
        <item x="28"/>
        <item x="6"/>
        <item x="7"/>
        <item x="8"/>
        <item x="9"/>
        <item x="10"/>
        <item x="11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34"/>
        <item x="35"/>
        <item x="32"/>
        <item x="33"/>
        <item t="default"/>
      </items>
    </pivotField>
    <pivotField axis="axisRow" showAll="0">
      <items count="18">
        <item x="6"/>
        <item x="10"/>
        <item m="1" x="15"/>
        <item x="9"/>
        <item x="3"/>
        <item x="0"/>
        <item x="5"/>
        <item x="7"/>
        <item x="12"/>
        <item x="11"/>
        <item x="13"/>
        <item x="2"/>
        <item m="1" x="16"/>
        <item x="1"/>
        <item x="8"/>
        <item x="4"/>
        <item x="14"/>
        <item t="default"/>
      </items>
    </pivotField>
    <pivotField numFmtId="4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1">
    <field x="3"/>
  </rowFields>
  <rowItems count="1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Qtde. de Funcionários por Sede" fld="0" subtotal="count" baseField="0" baseItem="0"/>
  </dataFields>
  <formats count="22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outline="0" axis="axisValues" fieldPosition="0"/>
    </format>
    <format dxfId="20">
      <pivotArea grandRow="1" outline="0" collapsedLevelsAreSubtotals="1" fieldPosition="0"/>
    </format>
    <format dxfId="19">
      <pivotArea field="3" type="button" dataOnly="0" labelOnly="1" outline="0" axis="axisRow" fieldPosition="0"/>
    </format>
    <format dxfId="18">
      <pivotArea dataOnly="0" labelOnly="1" outline="0" axis="axisValues" fieldPosition="0"/>
    </format>
    <format dxfId="17">
      <pivotArea collapsedLevelsAreSubtotals="1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field="3" type="button" dataOnly="0" labelOnly="1" outline="0" axis="axisRow" fieldPosition="0"/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3" count="0"/>
        </references>
      </pivotArea>
    </format>
    <format dxfId="3">
      <pivotArea dataOnly="0" labelOnly="1" fieldPosition="0">
        <references count="1">
          <reference field="3" count="0"/>
        </references>
      </pivotArea>
    </format>
    <format dxfId="2">
      <pivotArea collapsedLevelsAreSubtotals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E46F5-24E0-4CB8-B680-35BC96926A52}" name="Tabela dinâmica3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rowHeaderCaption="Forma de Contrato">
  <location ref="D3:E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alário" fld="1" baseField="0" baseItem="0" numFmtId="44"/>
  </dataFields>
  <formats count="13"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</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ercício 14.1!$A$3:$F$6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Personalizada 9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215E99"/>
      </a:accent1>
      <a:accent2>
        <a:srgbClr val="A6C9EB"/>
      </a:accent2>
      <a:accent3>
        <a:srgbClr val="215E99"/>
      </a:accent3>
      <a:accent4>
        <a:srgbClr val="FF0066"/>
      </a:accent4>
      <a:accent5>
        <a:srgbClr val="DBE9F7"/>
      </a:accent5>
      <a:accent6>
        <a:srgbClr val="00B050"/>
      </a:accent6>
      <a:hlink>
        <a:srgbClr val="660066"/>
      </a:hlink>
      <a:folHlink>
        <a:srgbClr val="FFFF0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E0ED-E0B4-4756-9D9C-985C5F034E55}">
  <dimension ref="A1:C14"/>
  <sheetViews>
    <sheetView tabSelected="1" zoomScale="115" zoomScaleNormal="115" workbookViewId="0">
      <selection sqref="A1:B1"/>
    </sheetView>
  </sheetViews>
  <sheetFormatPr defaultRowHeight="15" x14ac:dyDescent="0.25"/>
  <cols>
    <col min="1" max="1" width="16.28515625" customWidth="1"/>
    <col min="2" max="2" width="14.42578125" customWidth="1"/>
    <col min="3" max="3" width="8.42578125" customWidth="1"/>
  </cols>
  <sheetData>
    <row r="1" spans="1:3" x14ac:dyDescent="0.25">
      <c r="A1" s="104" t="s">
        <v>11</v>
      </c>
      <c r="B1" s="104"/>
    </row>
    <row r="2" spans="1:3" ht="15.75" thickBot="1" x14ac:dyDescent="0.3"/>
    <row r="3" spans="1:3" ht="43.5" customHeight="1" thickBot="1" x14ac:dyDescent="0.3">
      <c r="A3" s="9" t="s">
        <v>0</v>
      </c>
      <c r="B3" s="10" t="s">
        <v>1</v>
      </c>
      <c r="C3" s="7"/>
    </row>
    <row r="4" spans="1:3" x14ac:dyDescent="0.25">
      <c r="A4" s="3" t="s">
        <v>2</v>
      </c>
      <c r="B4" s="6">
        <v>120</v>
      </c>
      <c r="C4" s="8"/>
    </row>
    <row r="5" spans="1:3" x14ac:dyDescent="0.25">
      <c r="A5" s="4" t="s">
        <v>3</v>
      </c>
      <c r="B5" s="2">
        <v>830</v>
      </c>
      <c r="C5" s="8"/>
    </row>
    <row r="6" spans="1:3" x14ac:dyDescent="0.25">
      <c r="A6" s="4" t="s">
        <v>4</v>
      </c>
      <c r="B6" s="2">
        <v>500</v>
      </c>
      <c r="C6" s="8"/>
    </row>
    <row r="7" spans="1:3" x14ac:dyDescent="0.25">
      <c r="A7" s="4" t="s">
        <v>10</v>
      </c>
      <c r="B7" s="2">
        <v>2320</v>
      </c>
      <c r="C7" s="8"/>
    </row>
    <row r="8" spans="1:3" x14ac:dyDescent="0.25">
      <c r="A8" s="4" t="s">
        <v>5</v>
      </c>
      <c r="B8" s="2">
        <v>130</v>
      </c>
      <c r="C8" s="8"/>
    </row>
    <row r="9" spans="1:3" x14ac:dyDescent="0.25">
      <c r="A9" s="4" t="s">
        <v>6</v>
      </c>
      <c r="B9" s="2">
        <v>125</v>
      </c>
      <c r="C9" s="8"/>
    </row>
    <row r="10" spans="1:3" x14ac:dyDescent="0.25">
      <c r="A10" s="4" t="s">
        <v>7</v>
      </c>
      <c r="B10" s="2">
        <v>250</v>
      </c>
      <c r="C10" s="8"/>
    </row>
    <row r="11" spans="1:3" x14ac:dyDescent="0.25">
      <c r="A11" s="4"/>
      <c r="B11" s="5"/>
      <c r="C11" s="103"/>
    </row>
    <row r="12" spans="1:3" x14ac:dyDescent="0.25">
      <c r="A12" s="4" t="s">
        <v>8</v>
      </c>
      <c r="B12" s="5">
        <v>750</v>
      </c>
      <c r="C12" s="103"/>
    </row>
    <row r="13" spans="1:3" ht="15.75" thickBot="1" x14ac:dyDescent="0.3">
      <c r="A13" s="4"/>
      <c r="B13" s="5"/>
      <c r="C13" s="103"/>
    </row>
    <row r="14" spans="1:3" ht="15.75" thickBot="1" x14ac:dyDescent="0.3">
      <c r="A14" s="11" t="s">
        <v>9</v>
      </c>
      <c r="B14" s="12">
        <f>SUM(B4:B12)</f>
        <v>5025</v>
      </c>
      <c r="C14" s="1"/>
    </row>
  </sheetData>
  <mergeCells count="2">
    <mergeCell ref="C11:C13"/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F95A-4EF4-4FD1-87F3-59AA90553C40}">
  <dimension ref="A1:C28"/>
  <sheetViews>
    <sheetView workbookViewId="0">
      <selection sqref="A1:C1"/>
    </sheetView>
  </sheetViews>
  <sheetFormatPr defaultRowHeight="15" x14ac:dyDescent="0.25"/>
  <sheetData>
    <row r="1" spans="1:3" x14ac:dyDescent="0.25">
      <c r="A1" s="104" t="s">
        <v>11</v>
      </c>
      <c r="B1" s="104"/>
      <c r="C1" s="104"/>
    </row>
    <row r="2" spans="1:3" ht="15.75" thickBot="1" x14ac:dyDescent="0.3"/>
    <row r="3" spans="1:3" ht="15.75" thickBot="1" x14ac:dyDescent="0.3">
      <c r="A3" s="87" t="s">
        <v>106</v>
      </c>
      <c r="B3" s="87" t="s">
        <v>107</v>
      </c>
    </row>
    <row r="4" spans="1:3" x14ac:dyDescent="0.25">
      <c r="A4" s="51">
        <v>0</v>
      </c>
      <c r="B4" s="17">
        <f>SIN(A4*PI()/180)</f>
        <v>0</v>
      </c>
    </row>
    <row r="5" spans="1:3" x14ac:dyDescent="0.25">
      <c r="A5" s="48">
        <v>15</v>
      </c>
      <c r="B5" s="49">
        <f>SIN(A5*PI()/180)</f>
        <v>0.25881904510252074</v>
      </c>
    </row>
    <row r="6" spans="1:3" x14ac:dyDescent="0.25">
      <c r="A6" s="48">
        <v>30</v>
      </c>
      <c r="B6" s="49">
        <f t="shared" ref="B6:B28" si="0">SIN(A6*PI()/180)</f>
        <v>0.49999999999999994</v>
      </c>
    </row>
    <row r="7" spans="1:3" x14ac:dyDescent="0.25">
      <c r="A7" s="48">
        <v>45</v>
      </c>
      <c r="B7" s="49">
        <f t="shared" si="0"/>
        <v>0.70710678118654746</v>
      </c>
    </row>
    <row r="8" spans="1:3" x14ac:dyDescent="0.25">
      <c r="A8" s="48">
        <v>60</v>
      </c>
      <c r="B8" s="49">
        <f t="shared" si="0"/>
        <v>0.8660254037844386</v>
      </c>
    </row>
    <row r="9" spans="1:3" x14ac:dyDescent="0.25">
      <c r="A9" s="48">
        <v>75</v>
      </c>
      <c r="B9" s="49">
        <f t="shared" si="0"/>
        <v>0.96592582628906831</v>
      </c>
    </row>
    <row r="10" spans="1:3" x14ac:dyDescent="0.25">
      <c r="A10" s="48">
        <v>90</v>
      </c>
      <c r="B10" s="49">
        <f t="shared" si="0"/>
        <v>1</v>
      </c>
    </row>
    <row r="11" spans="1:3" x14ac:dyDescent="0.25">
      <c r="A11" s="48">
        <v>105</v>
      </c>
      <c r="B11" s="49">
        <f t="shared" si="0"/>
        <v>0.96592582628906831</v>
      </c>
    </row>
    <row r="12" spans="1:3" x14ac:dyDescent="0.25">
      <c r="A12" s="48">
        <v>120</v>
      </c>
      <c r="B12" s="49">
        <f t="shared" si="0"/>
        <v>0.86602540378443871</v>
      </c>
    </row>
    <row r="13" spans="1:3" x14ac:dyDescent="0.25">
      <c r="A13" s="48">
        <v>135</v>
      </c>
      <c r="B13" s="49">
        <f t="shared" si="0"/>
        <v>0.70710678118654757</v>
      </c>
    </row>
    <row r="14" spans="1:3" x14ac:dyDescent="0.25">
      <c r="A14" s="48">
        <v>150</v>
      </c>
      <c r="B14" s="49">
        <f t="shared" si="0"/>
        <v>0.49999999999999994</v>
      </c>
    </row>
    <row r="15" spans="1:3" x14ac:dyDescent="0.25">
      <c r="A15" s="48">
        <v>165</v>
      </c>
      <c r="B15" s="49">
        <f t="shared" si="0"/>
        <v>0.25881904510252102</v>
      </c>
    </row>
    <row r="16" spans="1:3" x14ac:dyDescent="0.25">
      <c r="A16" s="48">
        <v>180</v>
      </c>
      <c r="B16" s="49">
        <f t="shared" si="0"/>
        <v>1.22514845490862E-16</v>
      </c>
    </row>
    <row r="17" spans="1:2" x14ac:dyDescent="0.25">
      <c r="A17" s="48">
        <v>195</v>
      </c>
      <c r="B17" s="49">
        <f t="shared" si="0"/>
        <v>-0.25881904510252035</v>
      </c>
    </row>
    <row r="18" spans="1:2" x14ac:dyDescent="0.25">
      <c r="A18" s="48">
        <v>210</v>
      </c>
      <c r="B18" s="49">
        <f t="shared" si="0"/>
        <v>-0.50000000000000011</v>
      </c>
    </row>
    <row r="19" spans="1:2" x14ac:dyDescent="0.25">
      <c r="A19" s="48">
        <v>225</v>
      </c>
      <c r="B19" s="49">
        <f t="shared" si="0"/>
        <v>-0.70710678118654746</v>
      </c>
    </row>
    <row r="20" spans="1:2" x14ac:dyDescent="0.25">
      <c r="A20" s="48">
        <v>240</v>
      </c>
      <c r="B20" s="49">
        <f t="shared" si="0"/>
        <v>-0.86602540378443837</v>
      </c>
    </row>
    <row r="21" spans="1:2" x14ac:dyDescent="0.25">
      <c r="A21" s="48">
        <v>255</v>
      </c>
      <c r="B21" s="49">
        <f t="shared" si="0"/>
        <v>-0.96592582628906831</v>
      </c>
    </row>
    <row r="22" spans="1:2" x14ac:dyDescent="0.25">
      <c r="A22" s="48">
        <v>270</v>
      </c>
      <c r="B22" s="49">
        <f t="shared" si="0"/>
        <v>-1</v>
      </c>
    </row>
    <row r="23" spans="1:2" x14ac:dyDescent="0.25">
      <c r="A23" s="48">
        <v>285</v>
      </c>
      <c r="B23" s="49">
        <f t="shared" si="0"/>
        <v>-0.9659258262890682</v>
      </c>
    </row>
    <row r="24" spans="1:2" x14ac:dyDescent="0.25">
      <c r="A24" s="48">
        <v>300</v>
      </c>
      <c r="B24" s="49">
        <f t="shared" si="0"/>
        <v>-0.8660254037844386</v>
      </c>
    </row>
    <row r="25" spans="1:2" x14ac:dyDescent="0.25">
      <c r="A25" s="48">
        <v>315</v>
      </c>
      <c r="B25" s="49">
        <f t="shared" si="0"/>
        <v>-0.70710678118654768</v>
      </c>
    </row>
    <row r="26" spans="1:2" x14ac:dyDescent="0.25">
      <c r="A26" s="48">
        <v>330</v>
      </c>
      <c r="B26" s="49">
        <f t="shared" si="0"/>
        <v>-0.50000000000000044</v>
      </c>
    </row>
    <row r="27" spans="1:2" x14ac:dyDescent="0.25">
      <c r="A27" s="48">
        <v>345</v>
      </c>
      <c r="B27" s="49">
        <f t="shared" si="0"/>
        <v>-0.25881904510252068</v>
      </c>
    </row>
    <row r="28" spans="1:2" ht="15.75" thickBot="1" x14ac:dyDescent="0.3">
      <c r="A28" s="50">
        <v>360</v>
      </c>
      <c r="B28" s="34">
        <f t="shared" si="0"/>
        <v>-2.45029690981724E-16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E314-71DD-4BBA-A395-2FA372DB77FA}">
  <dimension ref="A1:D8"/>
  <sheetViews>
    <sheetView workbookViewId="0">
      <selection sqref="A1:C1"/>
    </sheetView>
  </sheetViews>
  <sheetFormatPr defaultRowHeight="15" x14ac:dyDescent="0.25"/>
  <cols>
    <col min="1" max="1" width="5" customWidth="1"/>
    <col min="2" max="3" width="15.85546875" customWidth="1"/>
    <col min="4" max="4" width="26.140625" customWidth="1"/>
  </cols>
  <sheetData>
    <row r="1" spans="1:4" x14ac:dyDescent="0.25">
      <c r="A1" s="104" t="s">
        <v>11</v>
      </c>
      <c r="B1" s="104"/>
      <c r="C1" s="104"/>
    </row>
    <row r="2" spans="1:4" ht="15.75" thickBot="1" x14ac:dyDescent="0.3"/>
    <row r="3" spans="1:4" ht="15.75" thickBot="1" x14ac:dyDescent="0.3">
      <c r="A3" s="59" t="s">
        <v>108</v>
      </c>
      <c r="B3" s="59" t="s">
        <v>109</v>
      </c>
      <c r="C3" s="59" t="s">
        <v>110</v>
      </c>
      <c r="D3" s="59" t="s">
        <v>111</v>
      </c>
    </row>
    <row r="4" spans="1:4" x14ac:dyDescent="0.25">
      <c r="A4" s="51">
        <v>1</v>
      </c>
      <c r="B4" s="32" t="s">
        <v>112</v>
      </c>
      <c r="C4" s="32" t="s">
        <v>117</v>
      </c>
      <c r="D4" s="60" t="str">
        <f>CONCATENATE(B4, " ",C4)</f>
        <v>Zamorano Sorrento</v>
      </c>
    </row>
    <row r="5" spans="1:4" x14ac:dyDescent="0.25">
      <c r="A5" s="48">
        <v>2</v>
      </c>
      <c r="B5" s="36" t="s">
        <v>113</v>
      </c>
      <c r="C5" s="36" t="s">
        <v>118</v>
      </c>
      <c r="D5" s="61" t="str">
        <f t="shared" ref="D5:D8" si="0">CONCATENATE(B5, " ",C5)</f>
        <v>Alice Garamond</v>
      </c>
    </row>
    <row r="6" spans="1:4" x14ac:dyDescent="0.25">
      <c r="A6" s="48">
        <v>3</v>
      </c>
      <c r="B6" s="36" t="s">
        <v>114</v>
      </c>
      <c r="C6" s="36" t="s">
        <v>119</v>
      </c>
      <c r="D6" s="61" t="str">
        <f t="shared" si="0"/>
        <v>Erikatombe Chamonix</v>
      </c>
    </row>
    <row r="7" spans="1:4" x14ac:dyDescent="0.25">
      <c r="A7" s="48">
        <v>4</v>
      </c>
      <c r="B7" s="36" t="s">
        <v>115</v>
      </c>
      <c r="C7" s="36" t="s">
        <v>120</v>
      </c>
      <c r="D7" s="61" t="str">
        <f t="shared" si="0"/>
        <v>Lukaco Ccaquinho</v>
      </c>
    </row>
    <row r="8" spans="1:4" ht="15.75" thickBot="1" x14ac:dyDescent="0.3">
      <c r="A8" s="50">
        <v>5</v>
      </c>
      <c r="B8" s="33" t="s">
        <v>116</v>
      </c>
      <c r="C8" s="33" t="s">
        <v>121</v>
      </c>
      <c r="D8" s="62" t="str">
        <f t="shared" si="0"/>
        <v>Fernando Wild Hiccup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1C79-73BB-4295-89E7-61EA52E7C545}">
  <dimension ref="A1:C13"/>
  <sheetViews>
    <sheetView workbookViewId="0">
      <selection sqref="A1:C1"/>
    </sheetView>
  </sheetViews>
  <sheetFormatPr defaultRowHeight="15" x14ac:dyDescent="0.25"/>
  <cols>
    <col min="1" max="1" width="10.42578125" customWidth="1"/>
  </cols>
  <sheetData>
    <row r="1" spans="1:3" x14ac:dyDescent="0.25">
      <c r="A1" s="104" t="s">
        <v>11</v>
      </c>
      <c r="B1" s="104"/>
      <c r="C1" s="104"/>
    </row>
    <row r="2" spans="1:3" ht="15.75" thickBot="1" x14ac:dyDescent="0.3"/>
    <row r="3" spans="1:3" ht="15.75" thickBot="1" x14ac:dyDescent="0.3">
      <c r="A3" s="91" t="s">
        <v>108</v>
      </c>
      <c r="B3" s="92">
        <f>COUNTA(A4:A13)</f>
        <v>8</v>
      </c>
    </row>
    <row r="4" spans="1:3" x14ac:dyDescent="0.25">
      <c r="A4" s="90" t="s">
        <v>220</v>
      </c>
    </row>
    <row r="5" spans="1:3" x14ac:dyDescent="0.25">
      <c r="A5" s="88">
        <v>560</v>
      </c>
    </row>
    <row r="6" spans="1:3" x14ac:dyDescent="0.25">
      <c r="A6" s="88"/>
    </row>
    <row r="7" spans="1:3" x14ac:dyDescent="0.25">
      <c r="A7" s="88">
        <v>12343</v>
      </c>
    </row>
    <row r="8" spans="1:3" x14ac:dyDescent="0.25">
      <c r="A8" s="88" t="s">
        <v>221</v>
      </c>
    </row>
    <row r="9" spans="1:3" x14ac:dyDescent="0.25">
      <c r="A9" s="88"/>
    </row>
    <row r="10" spans="1:3" x14ac:dyDescent="0.25">
      <c r="A10" s="88" t="s">
        <v>222</v>
      </c>
    </row>
    <row r="11" spans="1:3" x14ac:dyDescent="0.25">
      <c r="A11" s="88" t="s">
        <v>223</v>
      </c>
    </row>
    <row r="12" spans="1:3" x14ac:dyDescent="0.25">
      <c r="A12" s="88">
        <v>8934</v>
      </c>
    </row>
    <row r="13" spans="1:3" ht="15.75" thickBot="1" x14ac:dyDescent="0.3">
      <c r="A13" s="89" t="s">
        <v>224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9536-E3D6-4C26-9621-632FA141F87B}">
  <dimension ref="A1:G5"/>
  <sheetViews>
    <sheetView workbookViewId="0">
      <selection sqref="A1:C1"/>
    </sheetView>
  </sheetViews>
  <sheetFormatPr defaultRowHeight="15" x14ac:dyDescent="0.25"/>
  <cols>
    <col min="1" max="7" width="10" customWidth="1"/>
  </cols>
  <sheetData>
    <row r="1" spans="1:7" x14ac:dyDescent="0.25">
      <c r="A1" s="104" t="s">
        <v>11</v>
      </c>
      <c r="B1" s="104"/>
      <c r="C1" s="104"/>
    </row>
    <row r="3" spans="1:7" x14ac:dyDescent="0.25">
      <c r="A3" s="117" t="s">
        <v>225</v>
      </c>
      <c r="B3" s="117"/>
      <c r="C3" s="117"/>
      <c r="D3" s="117"/>
      <c r="E3" s="117"/>
      <c r="F3" s="117"/>
      <c r="G3" s="117"/>
    </row>
    <row r="5" spans="1:7" x14ac:dyDescent="0.25">
      <c r="A5" s="64" t="s">
        <v>123</v>
      </c>
      <c r="B5" s="116" t="s">
        <v>226</v>
      </c>
      <c r="C5" s="116"/>
      <c r="D5" s="116"/>
    </row>
  </sheetData>
  <mergeCells count="3">
    <mergeCell ref="A3:G3"/>
    <mergeCell ref="B5:D5"/>
    <mergeCell ref="A1:C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A309-7FBA-4976-9249-76D23F28B07A}">
  <dimension ref="A1:O60"/>
  <sheetViews>
    <sheetView workbookViewId="0"/>
  </sheetViews>
  <sheetFormatPr defaultRowHeight="15" x14ac:dyDescent="0.25"/>
  <cols>
    <col min="1" max="1" width="24.140625" customWidth="1"/>
    <col min="2" max="2" width="12.140625" customWidth="1"/>
    <col min="3" max="6" width="15.5703125" customWidth="1"/>
    <col min="8" max="8" width="5.7109375" customWidth="1"/>
    <col min="14" max="14" width="10.28515625" customWidth="1"/>
  </cols>
  <sheetData>
    <row r="1" spans="1:15" x14ac:dyDescent="0.25">
      <c r="A1" s="47" t="s">
        <v>11</v>
      </c>
    </row>
    <row r="2" spans="1:15" ht="15.75" thickBot="1" x14ac:dyDescent="0.3"/>
    <row r="3" spans="1:15" ht="15" customHeight="1" thickBot="1" x14ac:dyDescent="0.3">
      <c r="A3" s="74" t="s">
        <v>109</v>
      </c>
      <c r="B3" s="74" t="s">
        <v>125</v>
      </c>
      <c r="C3" s="74" t="s">
        <v>126</v>
      </c>
      <c r="D3" s="74" t="s">
        <v>127</v>
      </c>
      <c r="E3" s="74" t="s">
        <v>128</v>
      </c>
      <c r="F3" s="74" t="s">
        <v>129</v>
      </c>
      <c r="H3" s="52">
        <v>1</v>
      </c>
      <c r="I3" s="118" t="s">
        <v>130</v>
      </c>
      <c r="J3" s="118"/>
      <c r="K3" s="118"/>
      <c r="L3" s="118"/>
      <c r="M3" s="118"/>
      <c r="N3" s="118"/>
      <c r="O3" s="65"/>
    </row>
    <row r="4" spans="1:15" ht="15.75" thickBot="1" x14ac:dyDescent="0.3">
      <c r="A4" s="16" t="s">
        <v>132</v>
      </c>
      <c r="B4" s="71">
        <v>152366</v>
      </c>
      <c r="C4" s="72">
        <v>26300</v>
      </c>
      <c r="D4" s="25" t="s">
        <v>189</v>
      </c>
      <c r="E4" s="26">
        <v>10900</v>
      </c>
      <c r="F4" s="73" t="s">
        <v>204</v>
      </c>
      <c r="H4" s="52">
        <v>2</v>
      </c>
      <c r="I4" s="118" t="s">
        <v>131</v>
      </c>
      <c r="J4" s="118"/>
      <c r="K4" s="118"/>
      <c r="L4" s="118"/>
      <c r="M4" s="118"/>
      <c r="N4" s="118"/>
      <c r="O4" s="65"/>
    </row>
    <row r="5" spans="1:15" x14ac:dyDescent="0.25">
      <c r="A5" s="14" t="s">
        <v>133</v>
      </c>
      <c r="B5" s="66">
        <v>786957</v>
      </c>
      <c r="C5" s="67">
        <v>26696</v>
      </c>
      <c r="D5" s="13" t="s">
        <v>190</v>
      </c>
      <c r="E5" s="19">
        <v>9500</v>
      </c>
      <c r="F5" s="68" t="s">
        <v>205</v>
      </c>
    </row>
    <row r="6" spans="1:15" x14ac:dyDescent="0.25">
      <c r="A6" s="14" t="s">
        <v>134</v>
      </c>
      <c r="B6" s="66">
        <v>425838</v>
      </c>
      <c r="C6" s="67">
        <v>27092</v>
      </c>
      <c r="D6" s="13" t="s">
        <v>190</v>
      </c>
      <c r="E6" s="19">
        <v>18700</v>
      </c>
      <c r="F6" s="68" t="s">
        <v>206</v>
      </c>
    </row>
    <row r="7" spans="1:15" x14ac:dyDescent="0.25">
      <c r="A7" s="14" t="s">
        <v>135</v>
      </c>
      <c r="B7" s="66">
        <v>728519.66666666605</v>
      </c>
      <c r="C7" s="67">
        <v>27488</v>
      </c>
      <c r="D7" s="13" t="s">
        <v>197</v>
      </c>
      <c r="E7" s="19">
        <v>19500</v>
      </c>
      <c r="F7" s="68" t="s">
        <v>206</v>
      </c>
    </row>
    <row r="8" spans="1:15" x14ac:dyDescent="0.25">
      <c r="A8" s="14" t="s">
        <v>136</v>
      </c>
      <c r="B8" s="66">
        <v>865250.16666666605</v>
      </c>
      <c r="C8" s="67">
        <v>27884</v>
      </c>
      <c r="D8" s="13" t="s">
        <v>192</v>
      </c>
      <c r="E8" s="19">
        <v>1660</v>
      </c>
      <c r="F8" s="68" t="s">
        <v>205</v>
      </c>
    </row>
    <row r="9" spans="1:15" x14ac:dyDescent="0.25">
      <c r="A9" s="14" t="s">
        <v>137</v>
      </c>
      <c r="B9" s="66">
        <v>100198.66666666701</v>
      </c>
      <c r="C9" s="67">
        <v>28280</v>
      </c>
      <c r="D9" s="13" t="s">
        <v>193</v>
      </c>
      <c r="E9" s="19">
        <v>10600</v>
      </c>
      <c r="F9" s="68" t="s">
        <v>205</v>
      </c>
    </row>
    <row r="10" spans="1:15" x14ac:dyDescent="0.25">
      <c r="A10" s="14" t="s">
        <v>138</v>
      </c>
      <c r="B10" s="66">
        <v>113872.16666666701</v>
      </c>
      <c r="C10" s="67">
        <v>28676</v>
      </c>
      <c r="D10" s="13" t="s">
        <v>189</v>
      </c>
      <c r="E10" s="19">
        <v>13000</v>
      </c>
      <c r="F10" s="68" t="s">
        <v>204</v>
      </c>
    </row>
    <row r="11" spans="1:15" x14ac:dyDescent="0.25">
      <c r="A11" s="14" t="s">
        <v>139</v>
      </c>
      <c r="B11" s="66">
        <v>127545.66666666701</v>
      </c>
      <c r="C11" s="67">
        <v>29072</v>
      </c>
      <c r="D11" s="13" t="s">
        <v>198</v>
      </c>
      <c r="E11" s="19">
        <v>17200</v>
      </c>
      <c r="F11" s="68" t="s">
        <v>204</v>
      </c>
    </row>
    <row r="12" spans="1:15" x14ac:dyDescent="0.25">
      <c r="A12" s="14" t="s">
        <v>140</v>
      </c>
      <c r="B12" s="66">
        <v>141219.16666666701</v>
      </c>
      <c r="C12" s="67">
        <v>29468</v>
      </c>
      <c r="D12" s="13" t="s">
        <v>197</v>
      </c>
      <c r="E12" s="19">
        <v>7300</v>
      </c>
      <c r="F12" s="68" t="s">
        <v>204</v>
      </c>
    </row>
    <row r="13" spans="1:15" x14ac:dyDescent="0.25">
      <c r="A13" s="14" t="s">
        <v>141</v>
      </c>
      <c r="B13" s="66">
        <v>154892.66666666701</v>
      </c>
      <c r="C13" s="67">
        <v>29864</v>
      </c>
      <c r="D13" s="13" t="s">
        <v>190</v>
      </c>
      <c r="E13" s="19">
        <v>11100</v>
      </c>
      <c r="F13" s="68" t="s">
        <v>204</v>
      </c>
    </row>
    <row r="14" spans="1:15" x14ac:dyDescent="0.25">
      <c r="A14" s="14" t="s">
        <v>142</v>
      </c>
      <c r="B14" s="66">
        <v>168566.16666666701</v>
      </c>
      <c r="C14" s="67">
        <v>30260</v>
      </c>
      <c r="D14" s="13" t="s">
        <v>190</v>
      </c>
      <c r="E14" s="19">
        <v>11400</v>
      </c>
      <c r="F14" s="68" t="s">
        <v>205</v>
      </c>
    </row>
    <row r="15" spans="1:15" x14ac:dyDescent="0.25">
      <c r="A15" s="14" t="s">
        <v>143</v>
      </c>
      <c r="B15" s="66">
        <v>182239.66666666701</v>
      </c>
      <c r="C15" s="67">
        <v>30656</v>
      </c>
      <c r="D15" s="13" t="s">
        <v>193</v>
      </c>
      <c r="E15" s="19">
        <v>8700</v>
      </c>
      <c r="F15" s="68" t="s">
        <v>206</v>
      </c>
    </row>
    <row r="16" spans="1:15" x14ac:dyDescent="0.25">
      <c r="A16" s="14" t="s">
        <v>144</v>
      </c>
      <c r="B16" s="66">
        <v>195913.16666666701</v>
      </c>
      <c r="C16" s="67">
        <v>31052</v>
      </c>
      <c r="D16" s="13" t="s">
        <v>189</v>
      </c>
      <c r="E16" s="19">
        <v>14300</v>
      </c>
      <c r="F16" s="68" t="s">
        <v>204</v>
      </c>
    </row>
    <row r="17" spans="1:6" x14ac:dyDescent="0.25">
      <c r="A17" s="14" t="s">
        <v>145</v>
      </c>
      <c r="B17" s="66">
        <v>209586.66666666701</v>
      </c>
      <c r="C17" s="67">
        <v>31448</v>
      </c>
      <c r="D17" s="13" t="s">
        <v>196</v>
      </c>
      <c r="E17" s="19">
        <v>11300</v>
      </c>
      <c r="F17" s="68" t="s">
        <v>206</v>
      </c>
    </row>
    <row r="18" spans="1:6" x14ac:dyDescent="0.25">
      <c r="A18" s="14" t="s">
        <v>146</v>
      </c>
      <c r="B18" s="66">
        <v>223260.16666666701</v>
      </c>
      <c r="C18" s="67">
        <v>31844</v>
      </c>
      <c r="D18" s="13" t="s">
        <v>197</v>
      </c>
      <c r="E18" s="19">
        <v>6800</v>
      </c>
      <c r="F18" s="68" t="s">
        <v>205</v>
      </c>
    </row>
    <row r="19" spans="1:6" x14ac:dyDescent="0.25">
      <c r="A19" s="14" t="s">
        <v>147</v>
      </c>
      <c r="B19" s="66">
        <v>236933.66666666701</v>
      </c>
      <c r="C19" s="67">
        <v>32240</v>
      </c>
      <c r="D19" s="13" t="s">
        <v>198</v>
      </c>
      <c r="E19" s="19">
        <v>14500</v>
      </c>
      <c r="F19" s="68" t="s">
        <v>206</v>
      </c>
    </row>
    <row r="20" spans="1:6" x14ac:dyDescent="0.25">
      <c r="A20" s="14" t="s">
        <v>148</v>
      </c>
      <c r="B20" s="66">
        <v>250607.16666666701</v>
      </c>
      <c r="C20" s="67">
        <v>32636</v>
      </c>
      <c r="D20" s="13" t="s">
        <v>199</v>
      </c>
      <c r="E20" s="19">
        <v>10400</v>
      </c>
      <c r="F20" s="68" t="s">
        <v>205</v>
      </c>
    </row>
    <row r="21" spans="1:6" x14ac:dyDescent="0.25">
      <c r="A21" s="14" t="s">
        <v>149</v>
      </c>
      <c r="B21" s="66">
        <v>264280.66666666698</v>
      </c>
      <c r="C21" s="67">
        <v>33032</v>
      </c>
      <c r="D21" s="13" t="s">
        <v>193</v>
      </c>
      <c r="E21" s="19">
        <v>13600</v>
      </c>
      <c r="F21" s="68" t="s">
        <v>204</v>
      </c>
    </row>
    <row r="22" spans="1:6" x14ac:dyDescent="0.25">
      <c r="A22" s="14" t="s">
        <v>150</v>
      </c>
      <c r="B22" s="66">
        <v>277954.16666666698</v>
      </c>
      <c r="C22" s="67">
        <v>33428</v>
      </c>
      <c r="D22" s="13" t="s">
        <v>190</v>
      </c>
      <c r="E22" s="19">
        <v>7100</v>
      </c>
      <c r="F22" s="68" t="s">
        <v>204</v>
      </c>
    </row>
    <row r="23" spans="1:6" x14ac:dyDescent="0.25">
      <c r="A23" s="14" t="s">
        <v>151</v>
      </c>
      <c r="B23" s="66">
        <v>291627.66666666698</v>
      </c>
      <c r="C23" s="67">
        <v>33824</v>
      </c>
      <c r="D23" s="13" t="s">
        <v>191</v>
      </c>
      <c r="E23" s="19">
        <v>13000</v>
      </c>
      <c r="F23" s="68" t="s">
        <v>204</v>
      </c>
    </row>
    <row r="24" spans="1:6" x14ac:dyDescent="0.25">
      <c r="A24" s="14" t="s">
        <v>152</v>
      </c>
      <c r="B24" s="66">
        <v>305301.16666666698</v>
      </c>
      <c r="C24" s="67">
        <v>34220</v>
      </c>
      <c r="D24" s="13" t="s">
        <v>200</v>
      </c>
      <c r="E24" s="19">
        <v>5800</v>
      </c>
      <c r="F24" s="68" t="s">
        <v>205</v>
      </c>
    </row>
    <row r="25" spans="1:6" x14ac:dyDescent="0.25">
      <c r="A25" s="14" t="s">
        <v>153</v>
      </c>
      <c r="B25" s="66">
        <v>318974.66666666698</v>
      </c>
      <c r="C25" s="67">
        <v>34616</v>
      </c>
      <c r="D25" s="13" t="s">
        <v>190</v>
      </c>
      <c r="E25" s="19">
        <v>12200</v>
      </c>
      <c r="F25" s="68" t="s">
        <v>206</v>
      </c>
    </row>
    <row r="26" spans="1:6" x14ac:dyDescent="0.25">
      <c r="A26" s="14" t="s">
        <v>154</v>
      </c>
      <c r="B26" s="66">
        <v>332648.16666666698</v>
      </c>
      <c r="C26" s="67">
        <v>35012</v>
      </c>
      <c r="D26" s="13" t="s">
        <v>194</v>
      </c>
      <c r="E26" s="19">
        <v>18600</v>
      </c>
      <c r="F26" s="68" t="s">
        <v>206</v>
      </c>
    </row>
    <row r="27" spans="1:6" x14ac:dyDescent="0.25">
      <c r="A27" s="14" t="s">
        <v>155</v>
      </c>
      <c r="B27" s="66">
        <v>346321.66666666698</v>
      </c>
      <c r="C27" s="67">
        <v>35408</v>
      </c>
      <c r="D27" s="13" t="s">
        <v>201</v>
      </c>
      <c r="E27" s="19">
        <v>17800</v>
      </c>
      <c r="F27" s="68" t="s">
        <v>205</v>
      </c>
    </row>
    <row r="28" spans="1:6" x14ac:dyDescent="0.25">
      <c r="A28" s="14" t="s">
        <v>156</v>
      </c>
      <c r="B28" s="66">
        <v>359995.16666666698</v>
      </c>
      <c r="C28" s="67">
        <v>35804</v>
      </c>
      <c r="D28" s="13" t="s">
        <v>201</v>
      </c>
      <c r="E28" s="19">
        <v>10900</v>
      </c>
      <c r="F28" s="68" t="s">
        <v>204</v>
      </c>
    </row>
    <row r="29" spans="1:6" x14ac:dyDescent="0.25">
      <c r="A29" s="14" t="s">
        <v>157</v>
      </c>
      <c r="B29" s="66">
        <v>373668.66666666698</v>
      </c>
      <c r="C29" s="67">
        <v>35470</v>
      </c>
      <c r="D29" s="13" t="s">
        <v>202</v>
      </c>
      <c r="E29" s="19">
        <v>9500</v>
      </c>
      <c r="F29" s="68" t="s">
        <v>206</v>
      </c>
    </row>
    <row r="30" spans="1:6" x14ac:dyDescent="0.25">
      <c r="A30" s="14" t="s">
        <v>158</v>
      </c>
      <c r="B30" s="66">
        <v>387342.16666666698</v>
      </c>
      <c r="C30" s="67">
        <v>35865</v>
      </c>
      <c r="D30" s="13" t="s">
        <v>191</v>
      </c>
      <c r="E30" s="19">
        <v>18700</v>
      </c>
      <c r="F30" s="68" t="s">
        <v>205</v>
      </c>
    </row>
    <row r="31" spans="1:6" x14ac:dyDescent="0.25">
      <c r="A31" s="14" t="s">
        <v>159</v>
      </c>
      <c r="B31" s="66">
        <v>401015.66666666698</v>
      </c>
      <c r="C31" s="67">
        <v>36260</v>
      </c>
      <c r="D31" s="13" t="s">
        <v>203</v>
      </c>
      <c r="E31" s="19">
        <v>19500</v>
      </c>
      <c r="F31" s="68" t="s">
        <v>205</v>
      </c>
    </row>
    <row r="32" spans="1:6" x14ac:dyDescent="0.25">
      <c r="A32" s="14" t="s">
        <v>160</v>
      </c>
      <c r="B32" s="66">
        <v>414689.16666666698</v>
      </c>
      <c r="C32" s="67">
        <v>28622</v>
      </c>
      <c r="D32" s="13" t="s">
        <v>195</v>
      </c>
      <c r="E32" s="19">
        <v>1660</v>
      </c>
      <c r="F32" s="68" t="s">
        <v>206</v>
      </c>
    </row>
    <row r="33" spans="1:6" x14ac:dyDescent="0.25">
      <c r="A33" s="14" t="s">
        <v>161</v>
      </c>
      <c r="B33" s="66">
        <v>428362.66666666698</v>
      </c>
      <c r="C33" s="67">
        <v>27928</v>
      </c>
      <c r="D33" s="13" t="s">
        <v>198</v>
      </c>
      <c r="E33" s="19">
        <v>10600</v>
      </c>
      <c r="F33" s="68" t="s">
        <v>204</v>
      </c>
    </row>
    <row r="34" spans="1:6" x14ac:dyDescent="0.25">
      <c r="A34" s="14" t="s">
        <v>162</v>
      </c>
      <c r="B34" s="66">
        <v>442036.16666666698</v>
      </c>
      <c r="C34" s="67">
        <v>27593</v>
      </c>
      <c r="D34" s="13" t="s">
        <v>196</v>
      </c>
      <c r="E34" s="19">
        <v>13000</v>
      </c>
      <c r="F34" s="68" t="s">
        <v>205</v>
      </c>
    </row>
    <row r="35" spans="1:6" x14ac:dyDescent="0.25">
      <c r="A35" s="14" t="s">
        <v>163</v>
      </c>
      <c r="B35" s="66">
        <v>455709.66666666698</v>
      </c>
      <c r="C35" s="67">
        <v>31636</v>
      </c>
      <c r="D35" s="13" t="s">
        <v>195</v>
      </c>
      <c r="E35" s="19">
        <v>17200</v>
      </c>
      <c r="F35" s="68" t="s">
        <v>204</v>
      </c>
    </row>
    <row r="36" spans="1:6" x14ac:dyDescent="0.25">
      <c r="A36" s="14" t="s">
        <v>164</v>
      </c>
      <c r="B36" s="66">
        <v>469383.16666666698</v>
      </c>
      <c r="C36" s="67">
        <v>27928</v>
      </c>
      <c r="D36" s="13" t="s">
        <v>200</v>
      </c>
      <c r="E36" s="19">
        <v>7300</v>
      </c>
      <c r="F36" s="68" t="s">
        <v>204</v>
      </c>
    </row>
    <row r="37" spans="1:6" x14ac:dyDescent="0.25">
      <c r="A37" s="14" t="s">
        <v>165</v>
      </c>
      <c r="B37" s="66">
        <v>483056.66666666698</v>
      </c>
      <c r="C37" s="67">
        <v>27593</v>
      </c>
      <c r="D37" s="13" t="s">
        <v>190</v>
      </c>
      <c r="E37" s="19">
        <v>11100</v>
      </c>
      <c r="F37" s="68" t="s">
        <v>205</v>
      </c>
    </row>
    <row r="38" spans="1:6" x14ac:dyDescent="0.25">
      <c r="A38" s="14" t="s">
        <v>166</v>
      </c>
      <c r="B38" s="66">
        <v>496730.16666666698</v>
      </c>
      <c r="C38" s="67">
        <v>37480</v>
      </c>
      <c r="D38" s="13" t="s">
        <v>190</v>
      </c>
      <c r="E38" s="19">
        <v>11400</v>
      </c>
      <c r="F38" s="68" t="s">
        <v>206</v>
      </c>
    </row>
    <row r="39" spans="1:6" x14ac:dyDescent="0.25">
      <c r="A39" s="14" t="s">
        <v>167</v>
      </c>
      <c r="B39" s="66">
        <v>510403.66666666698</v>
      </c>
      <c r="C39" s="67">
        <v>27928</v>
      </c>
      <c r="D39" s="13" t="s">
        <v>193</v>
      </c>
      <c r="E39" s="19">
        <v>8700</v>
      </c>
      <c r="F39" s="68" t="s">
        <v>206</v>
      </c>
    </row>
    <row r="40" spans="1:6" x14ac:dyDescent="0.25">
      <c r="A40" s="14" t="s">
        <v>168</v>
      </c>
      <c r="B40" s="66">
        <v>524077.16666666698</v>
      </c>
      <c r="C40" s="67">
        <v>27593</v>
      </c>
      <c r="D40" s="13" t="s">
        <v>201</v>
      </c>
      <c r="E40" s="19">
        <v>14300</v>
      </c>
      <c r="F40" s="68" t="s">
        <v>205</v>
      </c>
    </row>
    <row r="41" spans="1:6" x14ac:dyDescent="0.25">
      <c r="A41" s="14" t="s">
        <v>169</v>
      </c>
      <c r="B41" s="66">
        <v>537750.66666666698</v>
      </c>
      <c r="C41" s="67">
        <v>38576</v>
      </c>
      <c r="D41" s="13" t="s">
        <v>194</v>
      </c>
      <c r="E41" s="19">
        <v>11300</v>
      </c>
      <c r="F41" s="68" t="s">
        <v>204</v>
      </c>
    </row>
    <row r="42" spans="1:6" x14ac:dyDescent="0.25">
      <c r="A42" s="14" t="s">
        <v>170</v>
      </c>
      <c r="B42" s="66">
        <v>551424.16666666698</v>
      </c>
      <c r="C42" s="67">
        <v>27928</v>
      </c>
      <c r="D42" s="13" t="s">
        <v>190</v>
      </c>
      <c r="E42" s="19">
        <v>6800</v>
      </c>
      <c r="F42" s="68" t="s">
        <v>205</v>
      </c>
    </row>
    <row r="43" spans="1:6" x14ac:dyDescent="0.25">
      <c r="A43" s="14" t="s">
        <v>171</v>
      </c>
      <c r="B43" s="66">
        <v>565097.66666666698</v>
      </c>
      <c r="C43" s="67">
        <v>27593</v>
      </c>
      <c r="D43" s="13" t="s">
        <v>193</v>
      </c>
      <c r="E43" s="19">
        <v>14500</v>
      </c>
      <c r="F43" s="68" t="s">
        <v>205</v>
      </c>
    </row>
    <row r="44" spans="1:6" x14ac:dyDescent="0.25">
      <c r="A44" s="14" t="s">
        <v>172</v>
      </c>
      <c r="B44" s="66">
        <v>578771.16666666698</v>
      </c>
      <c r="C44" s="67">
        <v>38576</v>
      </c>
      <c r="D44" s="13" t="s">
        <v>192</v>
      </c>
      <c r="E44" s="19">
        <v>10400</v>
      </c>
      <c r="F44" s="68" t="s">
        <v>206</v>
      </c>
    </row>
    <row r="45" spans="1:6" x14ac:dyDescent="0.25">
      <c r="A45" s="14" t="s">
        <v>173</v>
      </c>
      <c r="B45" s="66">
        <v>592444.66666666698</v>
      </c>
      <c r="C45" s="67">
        <v>27928</v>
      </c>
      <c r="D45" s="13" t="s">
        <v>190</v>
      </c>
      <c r="E45" s="19">
        <v>13600</v>
      </c>
      <c r="F45" s="68" t="s">
        <v>206</v>
      </c>
    </row>
    <row r="46" spans="1:6" x14ac:dyDescent="0.25">
      <c r="A46" s="14" t="s">
        <v>174</v>
      </c>
      <c r="B46" s="66">
        <v>606118.16666666698</v>
      </c>
      <c r="C46" s="67">
        <v>27593</v>
      </c>
      <c r="D46" s="13" t="s">
        <v>195</v>
      </c>
      <c r="E46" s="19">
        <v>7100</v>
      </c>
      <c r="F46" s="68" t="s">
        <v>204</v>
      </c>
    </row>
    <row r="47" spans="1:6" x14ac:dyDescent="0.25">
      <c r="A47" s="14" t="s">
        <v>175</v>
      </c>
      <c r="B47" s="66">
        <v>619791.66666666698</v>
      </c>
      <c r="C47" s="67">
        <v>38576</v>
      </c>
      <c r="D47" s="13" t="s">
        <v>200</v>
      </c>
      <c r="E47" s="19">
        <v>13000</v>
      </c>
      <c r="F47" s="68" t="s">
        <v>205</v>
      </c>
    </row>
    <row r="48" spans="1:6" x14ac:dyDescent="0.25">
      <c r="A48" s="14" t="s">
        <v>176</v>
      </c>
      <c r="B48" s="66">
        <v>633465.16666666698</v>
      </c>
      <c r="C48" s="67">
        <v>27928</v>
      </c>
      <c r="D48" s="13" t="s">
        <v>195</v>
      </c>
      <c r="E48" s="19">
        <v>5800</v>
      </c>
      <c r="F48" s="68" t="s">
        <v>204</v>
      </c>
    </row>
    <row r="49" spans="1:6" x14ac:dyDescent="0.25">
      <c r="A49" s="14" t="s">
        <v>177</v>
      </c>
      <c r="B49" s="66">
        <v>647138.66666666698</v>
      </c>
      <c r="C49" s="67">
        <v>27593</v>
      </c>
      <c r="D49" s="13" t="s">
        <v>203</v>
      </c>
      <c r="E49" s="19">
        <v>12200</v>
      </c>
      <c r="F49" s="68" t="s">
        <v>204</v>
      </c>
    </row>
    <row r="50" spans="1:6" x14ac:dyDescent="0.25">
      <c r="A50" s="14" t="s">
        <v>178</v>
      </c>
      <c r="B50" s="66">
        <v>660812.16666666698</v>
      </c>
      <c r="C50" s="67">
        <v>38576</v>
      </c>
      <c r="D50" s="13" t="s">
        <v>192</v>
      </c>
      <c r="E50" s="19">
        <v>18600</v>
      </c>
      <c r="F50" s="68" t="s">
        <v>205</v>
      </c>
    </row>
    <row r="51" spans="1:6" x14ac:dyDescent="0.25">
      <c r="A51" s="14" t="s">
        <v>179</v>
      </c>
      <c r="B51" s="66">
        <v>674485.66666666698</v>
      </c>
      <c r="C51" s="67">
        <v>27928</v>
      </c>
      <c r="D51" s="13" t="s">
        <v>201</v>
      </c>
      <c r="E51" s="19">
        <v>17800</v>
      </c>
      <c r="F51" s="68" t="s">
        <v>206</v>
      </c>
    </row>
    <row r="52" spans="1:6" x14ac:dyDescent="0.25">
      <c r="A52" s="14" t="s">
        <v>180</v>
      </c>
      <c r="B52" s="66">
        <v>688159.16666666698</v>
      </c>
      <c r="C52" s="67">
        <v>27593</v>
      </c>
      <c r="D52" s="13" t="s">
        <v>198</v>
      </c>
      <c r="E52" s="19">
        <v>10900</v>
      </c>
      <c r="F52" s="68" t="s">
        <v>205</v>
      </c>
    </row>
    <row r="53" spans="1:6" x14ac:dyDescent="0.25">
      <c r="A53" s="14" t="s">
        <v>181</v>
      </c>
      <c r="B53" s="66">
        <v>701832.66666666698</v>
      </c>
      <c r="C53" s="67">
        <v>36750</v>
      </c>
      <c r="D53" s="13" t="s">
        <v>193</v>
      </c>
      <c r="E53" s="19">
        <v>9500</v>
      </c>
      <c r="F53" s="68" t="s">
        <v>205</v>
      </c>
    </row>
    <row r="54" spans="1:6" x14ac:dyDescent="0.25">
      <c r="A54" s="14" t="s">
        <v>182</v>
      </c>
      <c r="B54" s="66">
        <v>715506.16666666698</v>
      </c>
      <c r="C54" s="67">
        <v>27928</v>
      </c>
      <c r="D54" s="13" t="s">
        <v>189</v>
      </c>
      <c r="E54" s="19">
        <v>18700</v>
      </c>
      <c r="F54" s="68" t="s">
        <v>206</v>
      </c>
    </row>
    <row r="55" spans="1:6" x14ac:dyDescent="0.25">
      <c r="A55" s="14" t="s">
        <v>183</v>
      </c>
      <c r="B55" s="66">
        <v>729179.66666666698</v>
      </c>
      <c r="C55" s="67">
        <v>27928</v>
      </c>
      <c r="D55" s="13" t="s">
        <v>191</v>
      </c>
      <c r="E55" s="19">
        <v>19500</v>
      </c>
      <c r="F55" s="68" t="s">
        <v>206</v>
      </c>
    </row>
    <row r="56" spans="1:6" x14ac:dyDescent="0.25">
      <c r="A56" s="14" t="s">
        <v>184</v>
      </c>
      <c r="B56" s="66">
        <v>742853.16666666698</v>
      </c>
      <c r="C56" s="67">
        <v>27593</v>
      </c>
      <c r="D56" s="13" t="s">
        <v>202</v>
      </c>
      <c r="E56" s="19">
        <v>1660</v>
      </c>
      <c r="F56" s="68" t="s">
        <v>204</v>
      </c>
    </row>
    <row r="57" spans="1:6" x14ac:dyDescent="0.25">
      <c r="A57" s="14" t="s">
        <v>185</v>
      </c>
      <c r="B57" s="66">
        <v>756526.66666666698</v>
      </c>
      <c r="C57" s="67">
        <v>36750</v>
      </c>
      <c r="D57" s="13" t="s">
        <v>190</v>
      </c>
      <c r="E57" s="19">
        <v>10600</v>
      </c>
      <c r="F57" s="68" t="s">
        <v>205</v>
      </c>
    </row>
    <row r="58" spans="1:6" x14ac:dyDescent="0.25">
      <c r="A58" s="14" t="s">
        <v>186</v>
      </c>
      <c r="B58" s="66">
        <v>770200.16666666698</v>
      </c>
      <c r="C58" s="67">
        <v>27928</v>
      </c>
      <c r="D58" s="13" t="s">
        <v>192</v>
      </c>
      <c r="E58" s="19">
        <v>13000</v>
      </c>
      <c r="F58" s="68" t="s">
        <v>206</v>
      </c>
    </row>
    <row r="59" spans="1:6" x14ac:dyDescent="0.25">
      <c r="A59" s="14" t="s">
        <v>187</v>
      </c>
      <c r="B59" s="66">
        <v>783873.66666666698</v>
      </c>
      <c r="C59" s="67">
        <v>27593</v>
      </c>
      <c r="D59" s="13" t="s">
        <v>198</v>
      </c>
      <c r="E59" s="19">
        <v>15000</v>
      </c>
      <c r="F59" s="68" t="s">
        <v>204</v>
      </c>
    </row>
    <row r="60" spans="1:6" ht="15.75" thickBot="1" x14ac:dyDescent="0.3">
      <c r="A60" s="15" t="s">
        <v>188</v>
      </c>
      <c r="B60" s="69">
        <v>797547.16666666698</v>
      </c>
      <c r="C60" s="70">
        <v>37115</v>
      </c>
      <c r="D60" s="20" t="s">
        <v>195</v>
      </c>
      <c r="E60" s="21">
        <v>18000</v>
      </c>
      <c r="F60" s="22" t="s">
        <v>205</v>
      </c>
    </row>
  </sheetData>
  <mergeCells count="2">
    <mergeCell ref="I3:N3"/>
    <mergeCell ref="I4:N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40C-3513-4A61-8F42-D1C0023367B0}">
  <dimension ref="A1:E21"/>
  <sheetViews>
    <sheetView workbookViewId="0">
      <selection sqref="A1:B1"/>
    </sheetView>
  </sheetViews>
  <sheetFormatPr defaultRowHeight="15" x14ac:dyDescent="0.25"/>
  <cols>
    <col min="1" max="1" width="14.5703125" bestFit="1" customWidth="1"/>
    <col min="2" max="2" width="29.85546875" bestFit="1" customWidth="1"/>
    <col min="3" max="3" width="6.28515625" customWidth="1"/>
    <col min="4" max="4" width="22.5703125" bestFit="1" customWidth="1"/>
    <col min="5" max="5" width="15.42578125" bestFit="1" customWidth="1"/>
    <col min="6" max="6" width="4.140625" customWidth="1"/>
  </cols>
  <sheetData>
    <row r="1" spans="1:5" x14ac:dyDescent="0.25">
      <c r="A1" s="104" t="s">
        <v>11</v>
      </c>
      <c r="B1" s="104"/>
    </row>
    <row r="2" spans="1:5" ht="15.75" thickBot="1" x14ac:dyDescent="0.3"/>
    <row r="3" spans="1:5" ht="15.75" thickBot="1" x14ac:dyDescent="0.3">
      <c r="A3" s="77" t="s">
        <v>209</v>
      </c>
      <c r="B3" s="76" t="s">
        <v>211</v>
      </c>
      <c r="C3" s="63"/>
      <c r="D3" s="77" t="s">
        <v>210</v>
      </c>
      <c r="E3" s="76" t="s">
        <v>208</v>
      </c>
    </row>
    <row r="4" spans="1:5" x14ac:dyDescent="0.25">
      <c r="A4" s="79" t="s">
        <v>196</v>
      </c>
      <c r="B4" s="85">
        <v>2</v>
      </c>
      <c r="D4" s="79" t="s">
        <v>205</v>
      </c>
      <c r="E4" s="82">
        <v>252460</v>
      </c>
    </row>
    <row r="5" spans="1:5" x14ac:dyDescent="0.25">
      <c r="A5" s="80" t="s">
        <v>194</v>
      </c>
      <c r="B5" s="84">
        <v>2</v>
      </c>
      <c r="D5" s="80" t="s">
        <v>204</v>
      </c>
      <c r="E5" s="83">
        <v>206560</v>
      </c>
    </row>
    <row r="6" spans="1:5" ht="15.75" thickBot="1" x14ac:dyDescent="0.3">
      <c r="A6" s="80" t="s">
        <v>200</v>
      </c>
      <c r="B6" s="84">
        <v>3</v>
      </c>
      <c r="D6" s="81" t="s">
        <v>206</v>
      </c>
      <c r="E6" s="83">
        <v>227760</v>
      </c>
    </row>
    <row r="7" spans="1:5" ht="15.75" thickBot="1" x14ac:dyDescent="0.3">
      <c r="A7" s="80" t="s">
        <v>192</v>
      </c>
      <c r="B7" s="84">
        <v>4</v>
      </c>
      <c r="D7" s="75" t="s">
        <v>207</v>
      </c>
      <c r="E7" s="78">
        <v>686780</v>
      </c>
    </row>
    <row r="8" spans="1:5" x14ac:dyDescent="0.25">
      <c r="A8" s="80" t="s">
        <v>189</v>
      </c>
      <c r="B8" s="84">
        <v>4</v>
      </c>
    </row>
    <row r="9" spans="1:5" x14ac:dyDescent="0.25">
      <c r="A9" s="80" t="s">
        <v>198</v>
      </c>
      <c r="B9" s="84">
        <v>5</v>
      </c>
    </row>
    <row r="10" spans="1:5" x14ac:dyDescent="0.25">
      <c r="A10" s="80" t="s">
        <v>199</v>
      </c>
      <c r="B10" s="84">
        <v>1</v>
      </c>
    </row>
    <row r="11" spans="1:5" x14ac:dyDescent="0.25">
      <c r="A11" s="80" t="s">
        <v>202</v>
      </c>
      <c r="B11" s="84">
        <v>2</v>
      </c>
    </row>
    <row r="12" spans="1:5" x14ac:dyDescent="0.25">
      <c r="A12" s="80" t="s">
        <v>201</v>
      </c>
      <c r="B12" s="84">
        <v>4</v>
      </c>
    </row>
    <row r="13" spans="1:5" x14ac:dyDescent="0.25">
      <c r="A13" s="80" t="s">
        <v>203</v>
      </c>
      <c r="B13" s="84">
        <v>2</v>
      </c>
    </row>
    <row r="14" spans="1:5" x14ac:dyDescent="0.25">
      <c r="A14" s="80" t="s">
        <v>197</v>
      </c>
      <c r="B14" s="84">
        <v>3</v>
      </c>
    </row>
    <row r="15" spans="1:5" x14ac:dyDescent="0.25">
      <c r="A15" s="80" t="s">
        <v>190</v>
      </c>
      <c r="B15" s="84">
        <v>11</v>
      </c>
    </row>
    <row r="16" spans="1:5" x14ac:dyDescent="0.25">
      <c r="A16" s="80" t="s">
        <v>191</v>
      </c>
      <c r="B16" s="84">
        <v>3</v>
      </c>
    </row>
    <row r="17" spans="1:2" x14ac:dyDescent="0.25">
      <c r="A17" s="80" t="s">
        <v>193</v>
      </c>
      <c r="B17" s="84">
        <v>6</v>
      </c>
    </row>
    <row r="18" spans="1:2" ht="15.75" thickBot="1" x14ac:dyDescent="0.3">
      <c r="A18" s="81" t="s">
        <v>195</v>
      </c>
      <c r="B18" s="86">
        <v>5</v>
      </c>
    </row>
    <row r="19" spans="1:2" ht="15.75" thickBot="1" x14ac:dyDescent="0.3">
      <c r="A19" s="75" t="s">
        <v>207</v>
      </c>
      <c r="B19" s="76">
        <v>57</v>
      </c>
    </row>
    <row r="21" spans="1:2" ht="15.75" thickBot="1" x14ac:dyDescent="0.3"/>
  </sheetData>
  <mergeCells count="1">
    <mergeCell ref="A1:B1"/>
  </mergeCells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D85A-7368-4058-84C5-B13641EB669E}">
  <dimension ref="A1:V22"/>
  <sheetViews>
    <sheetView workbookViewId="0">
      <selection sqref="A1:B1"/>
    </sheetView>
  </sheetViews>
  <sheetFormatPr defaultRowHeight="15" x14ac:dyDescent="0.25"/>
  <cols>
    <col min="1" max="1" width="18.28515625" customWidth="1"/>
    <col min="2" max="6" width="9.5703125" customWidth="1"/>
    <col min="7" max="10" width="15" customWidth="1"/>
    <col min="11" max="11" width="15.85546875" customWidth="1"/>
    <col min="13" max="13" width="9.140625" customWidth="1"/>
    <col min="14" max="17" width="9.28515625" customWidth="1"/>
  </cols>
  <sheetData>
    <row r="1" spans="1:22" x14ac:dyDescent="0.25">
      <c r="A1" s="104" t="s">
        <v>11</v>
      </c>
      <c r="B1" s="104"/>
    </row>
    <row r="3" spans="1:22" x14ac:dyDescent="0.25">
      <c r="B3" s="110" t="s">
        <v>23</v>
      </c>
      <c r="C3" s="110"/>
      <c r="D3" s="110"/>
    </row>
    <row r="4" spans="1:22" ht="15.75" thickBot="1" x14ac:dyDescent="0.3">
      <c r="P4" s="100"/>
      <c r="Q4" s="100"/>
      <c r="R4" s="100"/>
      <c r="S4" s="100"/>
      <c r="T4" s="100"/>
    </row>
    <row r="5" spans="1:22" ht="15.75" thickBot="1" x14ac:dyDescent="0.3">
      <c r="A5" s="27" t="s">
        <v>12</v>
      </c>
      <c r="B5" s="27" t="s">
        <v>13</v>
      </c>
      <c r="C5" s="27" t="s">
        <v>14</v>
      </c>
      <c r="D5" s="27" t="s">
        <v>15</v>
      </c>
      <c r="E5" s="27" t="s">
        <v>16</v>
      </c>
      <c r="F5" s="27" t="s">
        <v>17</v>
      </c>
      <c r="G5" s="27" t="s">
        <v>18</v>
      </c>
      <c r="H5" s="27" t="s">
        <v>19</v>
      </c>
      <c r="I5" s="27" t="s">
        <v>20</v>
      </c>
      <c r="J5" s="27" t="s">
        <v>21</v>
      </c>
      <c r="K5" s="27" t="s">
        <v>22</v>
      </c>
      <c r="N5" s="98"/>
      <c r="O5" s="98"/>
      <c r="P5" s="98"/>
      <c r="Q5" s="98"/>
      <c r="R5" s="98"/>
      <c r="S5" s="98"/>
      <c r="T5" s="98"/>
      <c r="U5" s="98"/>
      <c r="V5" s="98"/>
    </row>
    <row r="6" spans="1:22" x14ac:dyDescent="0.25">
      <c r="A6" s="16" t="s">
        <v>24</v>
      </c>
      <c r="B6" s="25">
        <v>140</v>
      </c>
      <c r="C6" s="25">
        <v>110</v>
      </c>
      <c r="D6" s="25">
        <v>150</v>
      </c>
      <c r="E6" s="25">
        <v>200</v>
      </c>
      <c r="F6" s="25">
        <v>225</v>
      </c>
      <c r="G6" s="26">
        <v>5</v>
      </c>
      <c r="H6" s="26">
        <f>SUM(B6:F6)*G6</f>
        <v>4125</v>
      </c>
      <c r="I6" s="30">
        <f t="shared" ref="I6:I14" si="0">H6/F$21</f>
        <v>756.88073394495416</v>
      </c>
      <c r="J6" s="26">
        <f>H6/5</f>
        <v>825</v>
      </c>
      <c r="K6" s="17" t="str">
        <f>IF(H6&gt;=1230, "Meta Alcançada", "Abaixo da Meta")</f>
        <v>Meta Alcançada</v>
      </c>
      <c r="P6" s="99"/>
    </row>
    <row r="7" spans="1:22" x14ac:dyDescent="0.25">
      <c r="A7" s="14" t="s">
        <v>25</v>
      </c>
      <c r="B7" s="13">
        <v>78</v>
      </c>
      <c r="C7" s="13">
        <v>90</v>
      </c>
      <c r="D7" s="13">
        <v>95</v>
      </c>
      <c r="E7" s="13">
        <v>120</v>
      </c>
      <c r="F7" s="13">
        <v>145</v>
      </c>
      <c r="G7" s="19">
        <v>1.2</v>
      </c>
      <c r="H7" s="26">
        <f t="shared" ref="H7:H14" si="1">SUM(B7:F7)*G7</f>
        <v>633.6</v>
      </c>
      <c r="I7" s="30">
        <f t="shared" si="0"/>
        <v>116.25688073394495</v>
      </c>
      <c r="J7" s="26">
        <f t="shared" ref="J7:J14" si="2">H7/5</f>
        <v>126.72</v>
      </c>
      <c r="K7" s="17" t="str">
        <f t="shared" ref="K7:K14" si="3">IF(H7&gt;=1230, "Meta Alcançada", "Abaixo da Meta")</f>
        <v>Abaixo da Meta</v>
      </c>
      <c r="P7" s="99"/>
    </row>
    <row r="8" spans="1:22" x14ac:dyDescent="0.25">
      <c r="A8" s="14" t="s">
        <v>26</v>
      </c>
      <c r="B8" s="13">
        <v>85</v>
      </c>
      <c r="C8" s="13">
        <v>152</v>
      </c>
      <c r="D8" s="13">
        <v>105</v>
      </c>
      <c r="E8" s="13">
        <v>134</v>
      </c>
      <c r="F8" s="13">
        <v>165</v>
      </c>
      <c r="G8" s="19">
        <v>1.62</v>
      </c>
      <c r="H8" s="26">
        <f t="shared" si="1"/>
        <v>1038.42</v>
      </c>
      <c r="I8" s="30">
        <f t="shared" si="0"/>
        <v>190.53577981651378</v>
      </c>
      <c r="J8" s="26">
        <f t="shared" si="2"/>
        <v>207.68400000000003</v>
      </c>
      <c r="K8" s="17" t="str">
        <f t="shared" si="3"/>
        <v>Abaixo da Meta</v>
      </c>
      <c r="P8" s="99"/>
    </row>
    <row r="9" spans="1:22" x14ac:dyDescent="0.25">
      <c r="A9" s="14" t="s">
        <v>27</v>
      </c>
      <c r="B9" s="13">
        <v>95</v>
      </c>
      <c r="C9" s="13">
        <v>100</v>
      </c>
      <c r="D9" s="13">
        <v>96</v>
      </c>
      <c r="E9" s="13">
        <v>112</v>
      </c>
      <c r="F9" s="13">
        <v>54</v>
      </c>
      <c r="G9" s="19">
        <v>1.1000000000000001</v>
      </c>
      <c r="H9" s="26">
        <f t="shared" si="1"/>
        <v>502.70000000000005</v>
      </c>
      <c r="I9" s="30">
        <f t="shared" si="0"/>
        <v>92.238532110091754</v>
      </c>
      <c r="J9" s="26">
        <f t="shared" si="2"/>
        <v>100.54</v>
      </c>
      <c r="K9" s="17" t="str">
        <f t="shared" si="3"/>
        <v>Abaixo da Meta</v>
      </c>
      <c r="P9" s="99"/>
    </row>
    <row r="10" spans="1:22" x14ac:dyDescent="0.25">
      <c r="A10" s="14" t="s">
        <v>28</v>
      </c>
      <c r="B10" s="13">
        <v>75</v>
      </c>
      <c r="C10" s="13">
        <v>105</v>
      </c>
      <c r="D10" s="13">
        <v>88</v>
      </c>
      <c r="E10" s="13">
        <v>75</v>
      </c>
      <c r="F10" s="13">
        <v>111</v>
      </c>
      <c r="G10" s="19">
        <v>0.9</v>
      </c>
      <c r="H10" s="26">
        <f t="shared" si="1"/>
        <v>408.6</v>
      </c>
      <c r="I10" s="30">
        <f t="shared" si="0"/>
        <v>74.972477064220186</v>
      </c>
      <c r="J10" s="26">
        <f t="shared" si="2"/>
        <v>81.72</v>
      </c>
      <c r="K10" s="17" t="str">
        <f t="shared" si="3"/>
        <v>Abaixo da Meta</v>
      </c>
      <c r="P10" s="99"/>
    </row>
    <row r="11" spans="1:22" x14ac:dyDescent="0.25">
      <c r="A11" s="14" t="s">
        <v>29</v>
      </c>
      <c r="B11" s="13">
        <v>240</v>
      </c>
      <c r="C11" s="13">
        <v>189</v>
      </c>
      <c r="D11" s="13">
        <v>100</v>
      </c>
      <c r="E11" s="13">
        <v>128</v>
      </c>
      <c r="F11" s="13">
        <v>173</v>
      </c>
      <c r="G11" s="19">
        <v>0.75</v>
      </c>
      <c r="H11" s="26">
        <f t="shared" si="1"/>
        <v>622.5</v>
      </c>
      <c r="I11" s="30">
        <f t="shared" si="0"/>
        <v>114.22018348623853</v>
      </c>
      <c r="J11" s="26">
        <f t="shared" si="2"/>
        <v>124.5</v>
      </c>
      <c r="K11" s="17" t="str">
        <f t="shared" si="3"/>
        <v>Abaixo da Meta</v>
      </c>
      <c r="P11" s="99"/>
    </row>
    <row r="12" spans="1:22" x14ac:dyDescent="0.25">
      <c r="A12" s="14" t="s">
        <v>30</v>
      </c>
      <c r="B12" s="13">
        <v>138</v>
      </c>
      <c r="C12" s="13">
        <v>192</v>
      </c>
      <c r="D12" s="13">
        <v>105</v>
      </c>
      <c r="E12" s="13">
        <v>45</v>
      </c>
      <c r="F12" s="13">
        <v>55</v>
      </c>
      <c r="G12" s="19">
        <v>2.2999999999999998</v>
      </c>
      <c r="H12" s="26">
        <f t="shared" si="1"/>
        <v>1230.5</v>
      </c>
      <c r="I12" s="30">
        <f t="shared" si="0"/>
        <v>225.77981651376146</v>
      </c>
      <c r="J12" s="26">
        <f t="shared" si="2"/>
        <v>246.1</v>
      </c>
      <c r="K12" s="17" t="str">
        <f t="shared" si="3"/>
        <v>Meta Alcançada</v>
      </c>
      <c r="P12" s="99"/>
    </row>
    <row r="13" spans="1:22" x14ac:dyDescent="0.25">
      <c r="A13" s="14" t="s">
        <v>31</v>
      </c>
      <c r="B13" s="13">
        <v>225</v>
      </c>
      <c r="C13" s="13">
        <v>155</v>
      </c>
      <c r="D13" s="13">
        <v>200</v>
      </c>
      <c r="E13" s="13">
        <v>180</v>
      </c>
      <c r="F13" s="13">
        <v>221</v>
      </c>
      <c r="G13" s="19">
        <v>6.3</v>
      </c>
      <c r="H13" s="26">
        <f t="shared" si="1"/>
        <v>6180.3</v>
      </c>
      <c r="I13" s="30">
        <f t="shared" si="0"/>
        <v>1134</v>
      </c>
      <c r="J13" s="26">
        <f t="shared" si="2"/>
        <v>1236.06</v>
      </c>
      <c r="K13" s="17" t="str">
        <f t="shared" si="3"/>
        <v>Meta Alcançada</v>
      </c>
      <c r="P13" s="99"/>
    </row>
    <row r="14" spans="1:22" ht="15.75" thickBot="1" x14ac:dyDescent="0.3">
      <c r="A14" s="15" t="s">
        <v>32</v>
      </c>
      <c r="B14" s="20">
        <v>90</v>
      </c>
      <c r="C14" s="20">
        <v>176</v>
      </c>
      <c r="D14" s="20">
        <v>157</v>
      </c>
      <c r="E14" s="20">
        <v>208</v>
      </c>
      <c r="F14" s="20">
        <v>241.5</v>
      </c>
      <c r="G14" s="21">
        <v>0.86</v>
      </c>
      <c r="H14" s="95">
        <f t="shared" si="1"/>
        <v>750.35</v>
      </c>
      <c r="I14" s="96">
        <f t="shared" si="0"/>
        <v>137.67889908256882</v>
      </c>
      <c r="J14" s="95">
        <f t="shared" si="2"/>
        <v>150.07</v>
      </c>
      <c r="K14" s="97" t="str">
        <f t="shared" si="3"/>
        <v>Abaixo da Meta</v>
      </c>
      <c r="P14" s="99"/>
    </row>
    <row r="15" spans="1:22" ht="15.75" thickBot="1" x14ac:dyDescent="0.3"/>
    <row r="16" spans="1:22" ht="15.75" thickBot="1" x14ac:dyDescent="0.3">
      <c r="A16" s="24" t="s">
        <v>33</v>
      </c>
      <c r="B16" s="31">
        <f>MAX(B6:B14)</f>
        <v>240</v>
      </c>
      <c r="C16" s="31">
        <f t="shared" ref="C16:G16" si="4">MAX(C6:C14)</f>
        <v>192</v>
      </c>
      <c r="D16" s="31">
        <f t="shared" si="4"/>
        <v>200</v>
      </c>
      <c r="E16" s="31">
        <f t="shared" si="4"/>
        <v>208</v>
      </c>
      <c r="F16" s="31">
        <f t="shared" si="4"/>
        <v>241.5</v>
      </c>
      <c r="G16" s="93">
        <f t="shared" si="4"/>
        <v>6.3</v>
      </c>
    </row>
    <row r="17" spans="1:11" ht="15.75" thickBot="1" x14ac:dyDescent="0.3">
      <c r="A17" s="24" t="s">
        <v>34</v>
      </c>
      <c r="B17" s="23">
        <f>MIN(B6:B14)</f>
        <v>75</v>
      </c>
      <c r="C17" s="23">
        <f t="shared" ref="C17:G17" si="5">MIN(C6:C14)</f>
        <v>90</v>
      </c>
      <c r="D17" s="23">
        <f t="shared" si="5"/>
        <v>88</v>
      </c>
      <c r="E17" s="23">
        <f t="shared" si="5"/>
        <v>45</v>
      </c>
      <c r="F17" s="23">
        <f t="shared" si="5"/>
        <v>54</v>
      </c>
      <c r="G17" s="94">
        <f t="shared" si="5"/>
        <v>0.75</v>
      </c>
    </row>
    <row r="19" spans="1:11" ht="15.75" thickBot="1" x14ac:dyDescent="0.3"/>
    <row r="20" spans="1:11" ht="15.75" thickBot="1" x14ac:dyDescent="0.3">
      <c r="A20" s="18" t="s">
        <v>19</v>
      </c>
      <c r="B20" s="111" t="s">
        <v>22</v>
      </c>
      <c r="C20" s="111"/>
      <c r="H20" s="105" t="s">
        <v>227</v>
      </c>
      <c r="I20" s="106"/>
      <c r="J20" s="107"/>
      <c r="K20" s="101">
        <v>3</v>
      </c>
    </row>
    <row r="21" spans="1:11" ht="15.75" thickBot="1" x14ac:dyDescent="0.3">
      <c r="A21" s="16" t="s">
        <v>36</v>
      </c>
      <c r="B21" s="112" t="s">
        <v>37</v>
      </c>
      <c r="C21" s="113"/>
      <c r="E21" s="28" t="s">
        <v>35</v>
      </c>
      <c r="F21" s="29">
        <v>5.45</v>
      </c>
      <c r="H21" s="105" t="s">
        <v>228</v>
      </c>
      <c r="I21" s="106"/>
      <c r="J21" s="107"/>
      <c r="K21" s="102">
        <v>6</v>
      </c>
    </row>
    <row r="22" spans="1:11" ht="15.75" thickBot="1" x14ac:dyDescent="0.3">
      <c r="A22" s="15" t="s">
        <v>38</v>
      </c>
      <c r="B22" s="108" t="s">
        <v>39</v>
      </c>
      <c r="C22" s="109"/>
    </row>
  </sheetData>
  <mergeCells count="7">
    <mergeCell ref="H20:J20"/>
    <mergeCell ref="H21:J21"/>
    <mergeCell ref="B22:C22"/>
    <mergeCell ref="A1:B1"/>
    <mergeCell ref="B3:D3"/>
    <mergeCell ref="B20:C20"/>
    <mergeCell ref="B21:C21"/>
  </mergeCells>
  <phoneticPr fontId="5" type="noConversion"/>
  <conditionalFormatting sqref="K6:K14">
    <cfRule type="containsText" dxfId="1" priority="1" operator="containsText" text="Abaixo da Meta">
      <formula>NOT(ISERROR(SEARCH("Abaixo da Meta",K6)))</formula>
    </cfRule>
    <cfRule type="containsText" dxfId="0" priority="2" operator="containsText" text="Meta Alcançada">
      <formula>NOT(ISERROR(SEARCH("Meta Alcançada",K6)))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5422-2B21-4160-BDF7-65C480410174}">
  <dimension ref="A1:D43"/>
  <sheetViews>
    <sheetView zoomScale="70" zoomScaleNormal="70" workbookViewId="0"/>
  </sheetViews>
  <sheetFormatPr defaultRowHeight="15" x14ac:dyDescent="0.25"/>
  <cols>
    <col min="1" max="1" width="36.7109375" customWidth="1"/>
    <col min="2" max="4" width="8.42578125" customWidth="1"/>
  </cols>
  <sheetData>
    <row r="1" spans="1:4" x14ac:dyDescent="0.25">
      <c r="A1" s="47" t="s">
        <v>11</v>
      </c>
    </row>
    <row r="2" spans="1:4" ht="15.75" thickBot="1" x14ac:dyDescent="0.3"/>
    <row r="3" spans="1:4" ht="15.75" thickBot="1" x14ac:dyDescent="0.3">
      <c r="A3" s="46" t="s">
        <v>40</v>
      </c>
      <c r="B3" s="46" t="s">
        <v>41</v>
      </c>
      <c r="C3" s="46" t="s">
        <v>42</v>
      </c>
      <c r="D3" s="46" t="s">
        <v>43</v>
      </c>
    </row>
    <row r="4" spans="1:4" x14ac:dyDescent="0.25">
      <c r="A4" s="44" t="s">
        <v>44</v>
      </c>
      <c r="B4" s="37">
        <v>1.78</v>
      </c>
      <c r="C4" s="32">
        <v>85</v>
      </c>
      <c r="D4" s="45">
        <f>C4/(B4*B4)</f>
        <v>26.82742078020452</v>
      </c>
    </row>
    <row r="5" spans="1:4" x14ac:dyDescent="0.25">
      <c r="A5" s="38" t="s">
        <v>45</v>
      </c>
      <c r="B5" s="35">
        <v>1.95</v>
      </c>
      <c r="C5" s="36">
        <v>96</v>
      </c>
      <c r="D5" s="39">
        <f t="shared" ref="D5:D43" si="0">C5/(B5*B5)</f>
        <v>25.246548323471401</v>
      </c>
    </row>
    <row r="6" spans="1:4" x14ac:dyDescent="0.25">
      <c r="A6" s="38" t="s">
        <v>46</v>
      </c>
      <c r="B6" s="35">
        <v>1.62</v>
      </c>
      <c r="C6" s="36">
        <v>45</v>
      </c>
      <c r="D6" s="39">
        <f t="shared" si="0"/>
        <v>17.146776406035663</v>
      </c>
    </row>
    <row r="7" spans="1:4" x14ac:dyDescent="0.25">
      <c r="A7" s="38" t="s">
        <v>47</v>
      </c>
      <c r="B7" s="35">
        <v>2.0499999999999998</v>
      </c>
      <c r="C7" s="36">
        <v>115</v>
      </c>
      <c r="D7" s="39">
        <f t="shared" si="0"/>
        <v>27.364663890541348</v>
      </c>
    </row>
    <row r="8" spans="1:4" x14ac:dyDescent="0.25">
      <c r="A8" s="38" t="s">
        <v>48</v>
      </c>
      <c r="B8" s="35">
        <v>1.77</v>
      </c>
      <c r="C8" s="36">
        <v>75</v>
      </c>
      <c r="D8" s="39">
        <f t="shared" si="0"/>
        <v>23.93948099205209</v>
      </c>
    </row>
    <row r="9" spans="1:4" x14ac:dyDescent="0.25">
      <c r="A9" s="38" t="s">
        <v>49</v>
      </c>
      <c r="B9" s="35">
        <v>2.25</v>
      </c>
      <c r="C9" s="36">
        <v>138</v>
      </c>
      <c r="D9" s="39">
        <f t="shared" si="0"/>
        <v>27.25925925925926</v>
      </c>
    </row>
    <row r="10" spans="1:4" x14ac:dyDescent="0.25">
      <c r="A10" s="38" t="s">
        <v>50</v>
      </c>
      <c r="B10" s="35">
        <v>1.8</v>
      </c>
      <c r="C10" s="36">
        <v>86</v>
      </c>
      <c r="D10" s="39">
        <f t="shared" si="0"/>
        <v>26.543209876543209</v>
      </c>
    </row>
    <row r="11" spans="1:4" x14ac:dyDescent="0.25">
      <c r="A11" s="38" t="s">
        <v>51</v>
      </c>
      <c r="B11" s="35">
        <v>1.82</v>
      </c>
      <c r="C11" s="36">
        <v>93</v>
      </c>
      <c r="D11" s="39">
        <f t="shared" si="0"/>
        <v>28.076319285110493</v>
      </c>
    </row>
    <row r="12" spans="1:4" x14ac:dyDescent="0.25">
      <c r="A12" s="38" t="s">
        <v>52</v>
      </c>
      <c r="B12" s="35">
        <v>1.91</v>
      </c>
      <c r="C12" s="36">
        <v>89</v>
      </c>
      <c r="D12" s="39">
        <f t="shared" si="0"/>
        <v>24.39626106740495</v>
      </c>
    </row>
    <row r="13" spans="1:4" x14ac:dyDescent="0.25">
      <c r="A13" s="38" t="s">
        <v>53</v>
      </c>
      <c r="B13" s="35">
        <v>1.25</v>
      </c>
      <c r="C13" s="36">
        <v>42</v>
      </c>
      <c r="D13" s="39">
        <f t="shared" si="0"/>
        <v>26.88</v>
      </c>
    </row>
    <row r="14" spans="1:4" x14ac:dyDescent="0.25">
      <c r="A14" s="38" t="s">
        <v>54</v>
      </c>
      <c r="B14" s="35">
        <v>1.8</v>
      </c>
      <c r="C14" s="36">
        <v>76</v>
      </c>
      <c r="D14" s="39">
        <f t="shared" si="0"/>
        <v>23.456790123456788</v>
      </c>
    </row>
    <row r="15" spans="1:4" x14ac:dyDescent="0.25">
      <c r="A15" s="38" t="s">
        <v>55</v>
      </c>
      <c r="B15" s="35">
        <v>1.56</v>
      </c>
      <c r="C15" s="36">
        <v>67</v>
      </c>
      <c r="D15" s="39">
        <f t="shared" si="0"/>
        <v>27.531229454306374</v>
      </c>
    </row>
    <row r="16" spans="1:4" x14ac:dyDescent="0.25">
      <c r="A16" s="38" t="s">
        <v>56</v>
      </c>
      <c r="B16" s="35">
        <v>1.9</v>
      </c>
      <c r="C16" s="36">
        <v>84</v>
      </c>
      <c r="D16" s="39">
        <f t="shared" si="0"/>
        <v>23.26869806094183</v>
      </c>
    </row>
    <row r="17" spans="1:4" x14ac:dyDescent="0.25">
      <c r="A17" s="38" t="s">
        <v>57</v>
      </c>
      <c r="B17" s="35">
        <v>1.67</v>
      </c>
      <c r="C17" s="36">
        <v>63</v>
      </c>
      <c r="D17" s="39">
        <f t="shared" si="0"/>
        <v>22.589551436050055</v>
      </c>
    </row>
    <row r="18" spans="1:4" x14ac:dyDescent="0.25">
      <c r="A18" s="38" t="s">
        <v>58</v>
      </c>
      <c r="B18" s="35">
        <v>1.71</v>
      </c>
      <c r="C18" s="36">
        <v>87</v>
      </c>
      <c r="D18" s="39">
        <f t="shared" si="0"/>
        <v>29.75274443418488</v>
      </c>
    </row>
    <row r="19" spans="1:4" x14ac:dyDescent="0.25">
      <c r="A19" s="38" t="s">
        <v>59</v>
      </c>
      <c r="B19" s="35">
        <v>1.87</v>
      </c>
      <c r="C19" s="36">
        <v>75</v>
      </c>
      <c r="D19" s="39">
        <f t="shared" si="0"/>
        <v>21.447567845806283</v>
      </c>
    </row>
    <row r="20" spans="1:4" x14ac:dyDescent="0.25">
      <c r="A20" s="38" t="s">
        <v>60</v>
      </c>
      <c r="B20" s="35">
        <v>1.83</v>
      </c>
      <c r="C20" s="36">
        <v>72</v>
      </c>
      <c r="D20" s="39">
        <f t="shared" si="0"/>
        <v>21.49959688255845</v>
      </c>
    </row>
    <row r="21" spans="1:4" x14ac:dyDescent="0.25">
      <c r="A21" s="38" t="s">
        <v>61</v>
      </c>
      <c r="B21" s="35">
        <v>1.87</v>
      </c>
      <c r="C21" s="36">
        <v>69</v>
      </c>
      <c r="D21" s="39">
        <f t="shared" si="0"/>
        <v>19.731762418141781</v>
      </c>
    </row>
    <row r="22" spans="1:4" x14ac:dyDescent="0.25">
      <c r="A22" s="38" t="s">
        <v>62</v>
      </c>
      <c r="B22" s="35">
        <v>1.69</v>
      </c>
      <c r="C22" s="36">
        <v>77</v>
      </c>
      <c r="D22" s="39">
        <f t="shared" si="0"/>
        <v>26.959840341724732</v>
      </c>
    </row>
    <row r="23" spans="1:4" x14ac:dyDescent="0.25">
      <c r="A23" s="38" t="s">
        <v>63</v>
      </c>
      <c r="B23" s="35">
        <v>1.99</v>
      </c>
      <c r="C23" s="36">
        <v>89</v>
      </c>
      <c r="D23" s="39">
        <f t="shared" si="0"/>
        <v>22.474179944950883</v>
      </c>
    </row>
    <row r="24" spans="1:4" x14ac:dyDescent="0.25">
      <c r="A24" s="38" t="s">
        <v>64</v>
      </c>
      <c r="B24" s="35">
        <v>1.76</v>
      </c>
      <c r="C24" s="36">
        <v>76</v>
      </c>
      <c r="D24" s="39">
        <f t="shared" si="0"/>
        <v>24.535123966942148</v>
      </c>
    </row>
    <row r="25" spans="1:4" x14ac:dyDescent="0.25">
      <c r="A25" s="38" t="s">
        <v>65</v>
      </c>
      <c r="B25" s="35">
        <v>1.69</v>
      </c>
      <c r="C25" s="36">
        <v>52</v>
      </c>
      <c r="D25" s="39">
        <f t="shared" si="0"/>
        <v>18.206645425580341</v>
      </c>
    </row>
    <row r="26" spans="1:4" x14ac:dyDescent="0.25">
      <c r="A26" s="38" t="s">
        <v>66</v>
      </c>
      <c r="B26" s="35">
        <v>2.0699999999999998</v>
      </c>
      <c r="C26" s="36">
        <v>83</v>
      </c>
      <c r="D26" s="39">
        <f t="shared" si="0"/>
        <v>19.370347032602865</v>
      </c>
    </row>
    <row r="27" spans="1:4" x14ac:dyDescent="0.25">
      <c r="A27" s="38" t="s">
        <v>67</v>
      </c>
      <c r="B27" s="35">
        <v>2.04</v>
      </c>
      <c r="C27" s="36">
        <v>98</v>
      </c>
      <c r="D27" s="39">
        <f t="shared" si="0"/>
        <v>23.548635140330642</v>
      </c>
    </row>
    <row r="28" spans="1:4" x14ac:dyDescent="0.25">
      <c r="A28" s="38" t="s">
        <v>68</v>
      </c>
      <c r="B28" s="35">
        <v>1.83</v>
      </c>
      <c r="C28" s="36">
        <v>73</v>
      </c>
      <c r="D28" s="39">
        <f t="shared" si="0"/>
        <v>21.798202394816204</v>
      </c>
    </row>
    <row r="29" spans="1:4" x14ac:dyDescent="0.25">
      <c r="A29" s="38" t="s">
        <v>69</v>
      </c>
      <c r="B29" s="35">
        <v>1.64</v>
      </c>
      <c r="C29" s="36">
        <v>61</v>
      </c>
      <c r="D29" s="39">
        <f t="shared" si="0"/>
        <v>22.679952409280194</v>
      </c>
    </row>
    <row r="30" spans="1:4" x14ac:dyDescent="0.25">
      <c r="A30" s="38" t="s">
        <v>70</v>
      </c>
      <c r="B30" s="35">
        <v>1.81</v>
      </c>
      <c r="C30" s="36">
        <v>95.5</v>
      </c>
      <c r="D30" s="39">
        <f t="shared" si="0"/>
        <v>29.150514331064375</v>
      </c>
    </row>
    <row r="31" spans="1:4" x14ac:dyDescent="0.25">
      <c r="A31" s="38" t="s">
        <v>71</v>
      </c>
      <c r="B31" s="35">
        <v>1.75</v>
      </c>
      <c r="C31" s="36">
        <v>78</v>
      </c>
      <c r="D31" s="39">
        <f t="shared" si="0"/>
        <v>25.469387755102041</v>
      </c>
    </row>
    <row r="32" spans="1:4" x14ac:dyDescent="0.25">
      <c r="A32" s="38" t="s">
        <v>72</v>
      </c>
      <c r="B32" s="35">
        <v>1.84</v>
      </c>
      <c r="C32" s="36">
        <v>73</v>
      </c>
      <c r="D32" s="39">
        <f t="shared" si="0"/>
        <v>21.561909262759922</v>
      </c>
    </row>
    <row r="33" spans="1:4" x14ac:dyDescent="0.25">
      <c r="A33" s="38" t="s">
        <v>73</v>
      </c>
      <c r="B33" s="35">
        <v>1.67</v>
      </c>
      <c r="C33" s="36">
        <v>96</v>
      </c>
      <c r="D33" s="39">
        <f t="shared" si="0"/>
        <v>34.42217361683818</v>
      </c>
    </row>
    <row r="34" spans="1:4" x14ac:dyDescent="0.25">
      <c r="A34" s="38" t="s">
        <v>74</v>
      </c>
      <c r="B34" s="35">
        <v>1.75</v>
      </c>
      <c r="C34" s="36">
        <v>105</v>
      </c>
      <c r="D34" s="39">
        <f t="shared" si="0"/>
        <v>34.285714285714285</v>
      </c>
    </row>
    <row r="35" spans="1:4" x14ac:dyDescent="0.25">
      <c r="A35" s="38" t="s">
        <v>75</v>
      </c>
      <c r="B35" s="35">
        <v>1.88</v>
      </c>
      <c r="C35" s="36">
        <v>78</v>
      </c>
      <c r="D35" s="39">
        <f t="shared" si="0"/>
        <v>22.068809416025353</v>
      </c>
    </row>
    <row r="36" spans="1:4" x14ac:dyDescent="0.25">
      <c r="A36" s="38" t="s">
        <v>76</v>
      </c>
      <c r="B36" s="35">
        <v>1.71</v>
      </c>
      <c r="C36" s="36">
        <v>69</v>
      </c>
      <c r="D36" s="39">
        <f t="shared" si="0"/>
        <v>23.59700420642249</v>
      </c>
    </row>
    <row r="37" spans="1:4" x14ac:dyDescent="0.25">
      <c r="A37" s="38" t="s">
        <v>77</v>
      </c>
      <c r="B37" s="35">
        <v>1.82</v>
      </c>
      <c r="C37" s="36">
        <v>93</v>
      </c>
      <c r="D37" s="39">
        <f t="shared" si="0"/>
        <v>28.076319285110493</v>
      </c>
    </row>
    <row r="38" spans="1:4" x14ac:dyDescent="0.25">
      <c r="A38" s="38" t="s">
        <v>78</v>
      </c>
      <c r="B38" s="35">
        <v>1.57</v>
      </c>
      <c r="C38" s="36">
        <v>48</v>
      </c>
      <c r="D38" s="39">
        <f t="shared" si="0"/>
        <v>19.473406629072173</v>
      </c>
    </row>
    <row r="39" spans="1:4" x14ac:dyDescent="0.25">
      <c r="A39" s="38" t="s">
        <v>79</v>
      </c>
      <c r="B39" s="35">
        <v>1.62</v>
      </c>
      <c r="C39" s="36">
        <v>185</v>
      </c>
      <c r="D39" s="39">
        <f t="shared" si="0"/>
        <v>70.492303002591058</v>
      </c>
    </row>
    <row r="40" spans="1:4" x14ac:dyDescent="0.25">
      <c r="A40" s="38" t="s">
        <v>80</v>
      </c>
      <c r="B40" s="35">
        <v>1.97</v>
      </c>
      <c r="C40" s="36">
        <v>204</v>
      </c>
      <c r="D40" s="39">
        <f t="shared" si="0"/>
        <v>52.565126645881108</v>
      </c>
    </row>
    <row r="41" spans="1:4" x14ac:dyDescent="0.25">
      <c r="A41" s="38" t="s">
        <v>81</v>
      </c>
      <c r="B41" s="35">
        <v>2.09</v>
      </c>
      <c r="C41" s="36">
        <v>81</v>
      </c>
      <c r="D41" s="39">
        <f t="shared" si="0"/>
        <v>18.54353151255695</v>
      </c>
    </row>
    <row r="42" spans="1:4" x14ac:dyDescent="0.25">
      <c r="A42" s="38" t="s">
        <v>82</v>
      </c>
      <c r="B42" s="35">
        <v>1.69</v>
      </c>
      <c r="C42" s="36">
        <v>64</v>
      </c>
      <c r="D42" s="39">
        <f t="shared" si="0"/>
        <v>22.408178985329648</v>
      </c>
    </row>
    <row r="43" spans="1:4" ht="15.75" thickBot="1" x14ac:dyDescent="0.3">
      <c r="A43" s="40" t="s">
        <v>83</v>
      </c>
      <c r="B43" s="41">
        <v>1.74</v>
      </c>
      <c r="C43" s="42">
        <v>70</v>
      </c>
      <c r="D43" s="43">
        <f t="shared" si="0"/>
        <v>23.120623596247853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4E20-7C2B-4F08-8887-7466AD821DDA}">
  <dimension ref="A1:F17"/>
  <sheetViews>
    <sheetView workbookViewId="0">
      <selection sqref="A1:B1"/>
    </sheetView>
  </sheetViews>
  <sheetFormatPr defaultRowHeight="15" x14ac:dyDescent="0.25"/>
  <cols>
    <col min="1" max="3" width="20.5703125" customWidth="1"/>
    <col min="4" max="4" width="5.85546875" customWidth="1"/>
    <col min="5" max="5" width="19.5703125" customWidth="1"/>
    <col min="6" max="6" width="6.5703125" customWidth="1"/>
  </cols>
  <sheetData>
    <row r="1" spans="1:6" x14ac:dyDescent="0.25">
      <c r="A1" s="104" t="s">
        <v>11</v>
      </c>
      <c r="B1" s="104"/>
    </row>
    <row r="2" spans="1:6" ht="15.75" thickBot="1" x14ac:dyDescent="0.3"/>
    <row r="3" spans="1:6" ht="15.75" thickBot="1" x14ac:dyDescent="0.3">
      <c r="A3" s="53" t="s">
        <v>84</v>
      </c>
      <c r="B3" s="53" t="s">
        <v>85</v>
      </c>
      <c r="C3" s="53" t="s">
        <v>86</v>
      </c>
      <c r="E3" s="57" t="s">
        <v>87</v>
      </c>
      <c r="F3" s="58" t="s">
        <v>88</v>
      </c>
    </row>
    <row r="4" spans="1:6" x14ac:dyDescent="0.25">
      <c r="A4" s="51" t="s">
        <v>89</v>
      </c>
      <c r="B4" s="32">
        <v>881</v>
      </c>
      <c r="C4" s="17">
        <v>119</v>
      </c>
      <c r="E4" s="51" t="s">
        <v>103</v>
      </c>
      <c r="F4" s="54">
        <v>800</v>
      </c>
    </row>
    <row r="5" spans="1:6" x14ac:dyDescent="0.25">
      <c r="A5" s="48" t="s">
        <v>90</v>
      </c>
      <c r="B5" s="36">
        <v>538</v>
      </c>
      <c r="C5" s="49">
        <v>164</v>
      </c>
      <c r="E5" s="48" t="s">
        <v>104</v>
      </c>
      <c r="F5" s="55">
        <v>500</v>
      </c>
    </row>
    <row r="6" spans="1:6" ht="15.75" thickBot="1" x14ac:dyDescent="0.3">
      <c r="A6" s="48" t="s">
        <v>91</v>
      </c>
      <c r="B6" s="36">
        <v>356</v>
      </c>
      <c r="C6" s="49">
        <v>326</v>
      </c>
      <c r="E6" s="50" t="s">
        <v>105</v>
      </c>
      <c r="F6" s="56">
        <v>150</v>
      </c>
    </row>
    <row r="7" spans="1:6" x14ac:dyDescent="0.25">
      <c r="A7" s="48" t="s">
        <v>92</v>
      </c>
      <c r="B7" s="36">
        <v>649</v>
      </c>
      <c r="C7" s="49">
        <v>237</v>
      </c>
    </row>
    <row r="8" spans="1:6" x14ac:dyDescent="0.25">
      <c r="A8" s="48" t="s">
        <v>93</v>
      </c>
      <c r="B8" s="36">
        <v>339</v>
      </c>
      <c r="C8" s="49">
        <v>125</v>
      </c>
    </row>
    <row r="9" spans="1:6" x14ac:dyDescent="0.25">
      <c r="A9" s="48" t="s">
        <v>94</v>
      </c>
      <c r="B9" s="36">
        <v>370</v>
      </c>
      <c r="C9" s="49">
        <v>440</v>
      </c>
    </row>
    <row r="10" spans="1:6" x14ac:dyDescent="0.25">
      <c r="A10" s="48" t="s">
        <v>95</v>
      </c>
      <c r="B10" s="36">
        <v>524</v>
      </c>
      <c r="C10" s="49">
        <v>274</v>
      </c>
    </row>
    <row r="11" spans="1:6" x14ac:dyDescent="0.25">
      <c r="A11" s="48" t="s">
        <v>96</v>
      </c>
      <c r="B11" s="36">
        <v>706</v>
      </c>
      <c r="C11" s="49">
        <v>428</v>
      </c>
    </row>
    <row r="12" spans="1:6" x14ac:dyDescent="0.25">
      <c r="A12" s="48" t="s">
        <v>97</v>
      </c>
      <c r="B12" s="36">
        <v>838</v>
      </c>
      <c r="C12" s="49">
        <v>232</v>
      </c>
    </row>
    <row r="13" spans="1:6" x14ac:dyDescent="0.25">
      <c r="A13" s="48" t="s">
        <v>98</v>
      </c>
      <c r="B13" s="36">
        <v>707</v>
      </c>
      <c r="C13" s="49">
        <v>310</v>
      </c>
    </row>
    <row r="14" spans="1:6" x14ac:dyDescent="0.25">
      <c r="A14" s="48" t="s">
        <v>99</v>
      </c>
      <c r="B14" s="36">
        <v>693</v>
      </c>
      <c r="C14" s="49">
        <v>329</v>
      </c>
    </row>
    <row r="15" spans="1:6" x14ac:dyDescent="0.25">
      <c r="A15" s="48" t="s">
        <v>100</v>
      </c>
      <c r="B15" s="36">
        <v>519</v>
      </c>
      <c r="C15" s="49">
        <v>332</v>
      </c>
    </row>
    <row r="16" spans="1:6" x14ac:dyDescent="0.25">
      <c r="A16" s="48" t="s">
        <v>101</v>
      </c>
      <c r="B16" s="36">
        <v>896</v>
      </c>
      <c r="C16" s="49">
        <v>317</v>
      </c>
    </row>
    <row r="17" spans="1:3" ht="15.75" thickBot="1" x14ac:dyDescent="0.3">
      <c r="A17" s="50" t="s">
        <v>102</v>
      </c>
      <c r="B17" s="33">
        <v>764</v>
      </c>
      <c r="C17" s="34">
        <v>226</v>
      </c>
    </row>
  </sheetData>
  <mergeCells count="1">
    <mergeCell ref="A1:B1"/>
  </mergeCells>
  <conditionalFormatting sqref="B4:B17">
    <cfRule type="iconSet" priority="2">
      <iconSet>
        <cfvo type="percent" val="0"/>
        <cfvo type="percent" val="33"/>
        <cfvo type="percent" val="67"/>
      </iconSet>
    </cfRule>
  </conditionalFormatting>
  <conditionalFormatting sqref="F4">
    <cfRule type="iconSet" priority="6">
      <iconSet>
        <cfvo type="percent" val="0"/>
        <cfvo type="percent" val="33"/>
        <cfvo type="percent" val="67"/>
      </iconSet>
    </cfRule>
  </conditionalFormatting>
  <conditionalFormatting sqref="F4:F6">
    <cfRule type="iconSet" priority="3">
      <iconSet>
        <cfvo type="percent" val="0"/>
        <cfvo type="percent" val="33"/>
        <cfvo type="percent" val="67"/>
      </iconSet>
    </cfRule>
  </conditionalFormatting>
  <conditionalFormatting sqref="F5">
    <cfRule type="iconSet" priority="4">
      <iconSet>
        <cfvo type="percent" val="0"/>
        <cfvo type="num" val="550"/>
        <cfvo type="num" val="800"/>
      </iconSet>
    </cfRule>
    <cfRule type="iconSet" priority="5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EA8E-1088-49F0-A5E2-385127B7CA7B}">
  <dimension ref="A1:K5"/>
  <sheetViews>
    <sheetView workbookViewId="0">
      <selection activeCell="A3" sqref="A3:K3"/>
    </sheetView>
  </sheetViews>
  <sheetFormatPr defaultRowHeight="15" x14ac:dyDescent="0.25"/>
  <cols>
    <col min="1" max="1" width="10.5703125" customWidth="1"/>
  </cols>
  <sheetData>
    <row r="1" spans="1:11" x14ac:dyDescent="0.25">
      <c r="A1" s="104" t="s">
        <v>11</v>
      </c>
      <c r="B1" s="104"/>
      <c r="C1" s="104"/>
    </row>
    <row r="3" spans="1:11" ht="30" customHeight="1" x14ac:dyDescent="0.25">
      <c r="A3" s="114" t="s">
        <v>122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</row>
    <row r="5" spans="1:11" x14ac:dyDescent="0.25">
      <c r="A5" s="64" t="s">
        <v>123</v>
      </c>
      <c r="B5" s="116" t="s">
        <v>124</v>
      </c>
      <c r="C5" s="116"/>
      <c r="D5" s="116"/>
    </row>
  </sheetData>
  <mergeCells count="3">
    <mergeCell ref="A3:K3"/>
    <mergeCell ref="B5:D5"/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E574-18B1-441C-91E5-F8DD0A4D13E5}">
  <dimension ref="A1:E5"/>
  <sheetViews>
    <sheetView workbookViewId="0">
      <selection activeCell="A3" sqref="A3:E3"/>
    </sheetView>
  </sheetViews>
  <sheetFormatPr defaultRowHeight="15" x14ac:dyDescent="0.25"/>
  <cols>
    <col min="1" max="1" width="11.28515625" customWidth="1"/>
    <col min="2" max="5" width="15.7109375" customWidth="1"/>
    <col min="6" max="6" width="12.7109375" customWidth="1"/>
    <col min="8" max="8" width="5.28515625" customWidth="1"/>
  </cols>
  <sheetData>
    <row r="1" spans="1:5" x14ac:dyDescent="0.25">
      <c r="A1" s="104" t="s">
        <v>11</v>
      </c>
      <c r="B1" s="104"/>
    </row>
    <row r="3" spans="1:5" ht="62.25" customHeight="1" x14ac:dyDescent="0.25">
      <c r="A3" s="114" t="s">
        <v>212</v>
      </c>
      <c r="B3" s="114"/>
      <c r="C3" s="114"/>
      <c r="D3" s="114"/>
      <c r="E3" s="114"/>
    </row>
    <row r="5" spans="1:5" x14ac:dyDescent="0.25">
      <c r="A5" s="64" t="s">
        <v>123</v>
      </c>
      <c r="B5" t="s">
        <v>213</v>
      </c>
    </row>
  </sheetData>
  <mergeCells count="2">
    <mergeCell ref="A3:E3"/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80EE-2DB6-4DD9-B364-0A5BF7A543DD}">
  <dimension ref="A1:H5"/>
  <sheetViews>
    <sheetView workbookViewId="0">
      <selection activeCell="A3" sqref="A3:H3"/>
    </sheetView>
  </sheetViews>
  <sheetFormatPr defaultRowHeight="15" x14ac:dyDescent="0.25"/>
  <cols>
    <col min="1" max="1" width="10.5703125" customWidth="1"/>
  </cols>
  <sheetData>
    <row r="1" spans="1:8" x14ac:dyDescent="0.25">
      <c r="A1" s="104" t="s">
        <v>11</v>
      </c>
      <c r="B1" s="104"/>
      <c r="C1" s="104"/>
    </row>
    <row r="3" spans="1:8" ht="45" customHeight="1" x14ac:dyDescent="0.25">
      <c r="A3" s="114" t="s">
        <v>214</v>
      </c>
      <c r="B3" s="114"/>
      <c r="C3" s="114"/>
      <c r="D3" s="114"/>
      <c r="E3" s="114"/>
      <c r="F3" s="114"/>
      <c r="G3" s="114"/>
      <c r="H3" s="114"/>
    </row>
    <row r="5" spans="1:8" x14ac:dyDescent="0.25">
      <c r="A5" s="64" t="s">
        <v>123</v>
      </c>
      <c r="B5" s="116" t="s">
        <v>215</v>
      </c>
      <c r="C5" s="116"/>
    </row>
  </sheetData>
  <mergeCells count="3">
    <mergeCell ref="A3:H3"/>
    <mergeCell ref="B5:C5"/>
    <mergeCell ref="A1:C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4825-EC0A-45ED-AF50-E757FB0B898D}">
  <dimension ref="A1:F5"/>
  <sheetViews>
    <sheetView workbookViewId="0">
      <selection activeCell="A3" sqref="A3:F3"/>
    </sheetView>
  </sheetViews>
  <sheetFormatPr defaultRowHeight="15" x14ac:dyDescent="0.25"/>
  <cols>
    <col min="1" max="1" width="10" customWidth="1"/>
    <col min="6" max="6" width="7.85546875" customWidth="1"/>
  </cols>
  <sheetData>
    <row r="1" spans="1:6" ht="16.5" customHeight="1" x14ac:dyDescent="0.25">
      <c r="A1" s="104" t="s">
        <v>11</v>
      </c>
      <c r="B1" s="104"/>
      <c r="C1" s="104"/>
    </row>
    <row r="2" spans="1:6" ht="16.5" customHeight="1" x14ac:dyDescent="0.25"/>
    <row r="3" spans="1:6" ht="46.5" customHeight="1" x14ac:dyDescent="0.25">
      <c r="A3" s="114" t="s">
        <v>216</v>
      </c>
      <c r="B3" s="114"/>
      <c r="C3" s="114"/>
      <c r="D3" s="114"/>
      <c r="E3" s="114"/>
      <c r="F3" s="114"/>
    </row>
    <row r="5" spans="1:6" x14ac:dyDescent="0.25">
      <c r="A5" s="64" t="s">
        <v>123</v>
      </c>
      <c r="B5" s="116" t="s">
        <v>217</v>
      </c>
      <c r="C5" s="116"/>
      <c r="D5" s="116"/>
    </row>
  </sheetData>
  <mergeCells count="3">
    <mergeCell ref="A3:F3"/>
    <mergeCell ref="B5:D5"/>
    <mergeCell ref="A1:C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C32F-A410-49DD-83FA-5EBC671098F1}">
  <dimension ref="A1:G5"/>
  <sheetViews>
    <sheetView workbookViewId="0">
      <selection sqref="A1:C1"/>
    </sheetView>
  </sheetViews>
  <sheetFormatPr defaultRowHeight="15" x14ac:dyDescent="0.25"/>
  <cols>
    <col min="1" max="1" width="10" customWidth="1"/>
  </cols>
  <sheetData>
    <row r="1" spans="1:7" x14ac:dyDescent="0.25">
      <c r="A1" s="104" t="s">
        <v>11</v>
      </c>
      <c r="B1" s="104"/>
      <c r="C1" s="104"/>
    </row>
    <row r="3" spans="1:7" ht="33" customHeight="1" x14ac:dyDescent="0.25">
      <c r="A3" s="114" t="s">
        <v>218</v>
      </c>
      <c r="B3" s="115"/>
      <c r="C3" s="115"/>
      <c r="D3" s="115"/>
      <c r="E3" s="115"/>
      <c r="F3" s="115"/>
    </row>
    <row r="5" spans="1:7" x14ac:dyDescent="0.25">
      <c r="A5" s="64" t="s">
        <v>123</v>
      </c>
      <c r="B5" s="116" t="s">
        <v>219</v>
      </c>
      <c r="C5" s="116"/>
      <c r="D5" s="116"/>
      <c r="E5" s="116"/>
      <c r="F5" s="116"/>
      <c r="G5" s="116"/>
    </row>
  </sheetData>
  <mergeCells count="3">
    <mergeCell ref="A3:F3"/>
    <mergeCell ref="B5:G5"/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Exercício 13</vt:lpstr>
      <vt:lpstr>Exercício 14.1</vt:lpstr>
      <vt:lpstr>Exercício 14.2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Pereira Gomes</dc:creator>
  <cp:lastModifiedBy>Bélica Armas</cp:lastModifiedBy>
  <dcterms:created xsi:type="dcterms:W3CDTF">2024-04-11T13:38:34Z</dcterms:created>
  <dcterms:modified xsi:type="dcterms:W3CDTF">2024-04-18T00:31:00Z</dcterms:modified>
</cp:coreProperties>
</file>