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ham\Documents\UN\ACCIONES\Lecturas\Semana Santa\"/>
    </mc:Choice>
  </mc:AlternateContent>
  <xr:revisionPtr revIDLastSave="0" documentId="8_{F424F986-A4D4-4895-A987-17E03B8DEC79}" xr6:coauthVersionLast="45" xr6:coauthVersionMax="45" xr10:uidLastSave="{00000000-0000-0000-0000-000000000000}"/>
  <bookViews>
    <workbookView xWindow="-120" yWindow="-120" windowWidth="20730" windowHeight="11160" xr2:uid="{87C5250C-098C-40D9-B851-F8DCA186872D}"/>
  </bookViews>
  <sheets>
    <sheet name="Fórmulas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2" l="1"/>
  <c r="H30" i="2"/>
  <c r="F30" i="2"/>
  <c r="N17" i="2"/>
  <c r="L17" i="2"/>
  <c r="N16" i="2"/>
  <c r="L16" i="2"/>
  <c r="K16" i="2"/>
  <c r="I16" i="2" s="1"/>
  <c r="R13" i="2"/>
  <c r="P13" i="2"/>
  <c r="T12" i="2"/>
  <c r="R12" i="2"/>
  <c r="T7" i="2"/>
  <c r="R7" i="2"/>
  <c r="T6" i="2"/>
  <c r="R6" i="2"/>
  <c r="H6" i="2"/>
  <c r="H5" i="2"/>
  <c r="F5" i="2"/>
</calcChain>
</file>

<file path=xl/sharedStrings.xml><?xml version="1.0" encoding="utf-8"?>
<sst xmlns="http://schemas.openxmlformats.org/spreadsheetml/2006/main" count="69" uniqueCount="31">
  <si>
    <t xml:space="preserve">
</t>
  </si>
  <si>
    <t>Conversor</t>
  </si>
  <si>
    <t>Bono Cero Cupón</t>
  </si>
  <si>
    <t>Periodo Cap.</t>
  </si>
  <si>
    <t>Trimestral</t>
  </si>
  <si>
    <t>Precio</t>
  </si>
  <si>
    <t>Periodos por año</t>
  </si>
  <si>
    <t>Ejemplo</t>
  </si>
  <si>
    <t>=</t>
  </si>
  <si>
    <t>Valor nominal</t>
  </si>
  <si>
    <t>Tasa Efectiva Anual</t>
  </si>
  <si>
    <t>Tasa Periódica Vencida</t>
  </si>
  <si>
    <t>Tasa Nominal</t>
  </si>
  <si>
    <t>(1+i)^n</t>
  </si>
  <si>
    <t>Semestre Vencido</t>
  </si>
  <si>
    <t>Nominal Anual Semestre Vencido</t>
  </si>
  <si>
    <t>i</t>
  </si>
  <si>
    <t>Semestre</t>
  </si>
  <si>
    <t>n</t>
  </si>
  <si>
    <t>Conozco cuanto inverti hoy cuanto recibo al final, y cual es la rentabilidad de manera</t>
  </si>
  <si>
    <t>Bono con Cupón</t>
  </si>
  <si>
    <t>Cupón</t>
  </si>
  <si>
    <t>(1+i2)^n2 - 1</t>
  </si>
  <si>
    <t>+</t>
  </si>
  <si>
    <t>i2 * (1+i2)^n2</t>
  </si>
  <si>
    <t>(1+i1)^n1</t>
  </si>
  <si>
    <t>i1</t>
  </si>
  <si>
    <t>n1</t>
  </si>
  <si>
    <t>i2</t>
  </si>
  <si>
    <t>n2</t>
  </si>
  <si>
    <t>Bono Cupón Perpetuo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</si>
</sst>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66666"/>
        <bgColor rgb="FF666666"/>
      </patternFill>
    </fill>
    <fill>
      <patternFill patternType="solid">
        <fgColor rgb="FFFCE5CD"/>
        <bgColor rgb="FFFCE5CD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1" applyFont="1" applyAlignment="1">
      <alignment wrapText="1"/>
    </xf>
    <xf numFmtId="0" fontId="1" fillId="0" borderId="0" xfId="1"/>
    <xf numFmtId="0" fontId="1" fillId="0" borderId="0" xfId="1"/>
    <xf numFmtId="0" fontId="3" fillId="2" borderId="0" xfId="1" applyFont="1" applyFill="1"/>
    <xf numFmtId="0" fontId="3" fillId="2" borderId="0" xfId="1" applyFont="1" applyFill="1"/>
    <xf numFmtId="0" fontId="2" fillId="2" borderId="0" xfId="1" applyFont="1" applyFill="1"/>
    <xf numFmtId="0" fontId="3" fillId="3" borderId="0" xfId="1" applyFont="1" applyFill="1"/>
    <xf numFmtId="0" fontId="2" fillId="0" borderId="0" xfId="1" applyFont="1" applyAlignment="1">
      <alignment horizontal="center"/>
    </xf>
    <xf numFmtId="0" fontId="2" fillId="4" borderId="0" xfId="1" applyFont="1" applyFill="1" applyAlignment="1">
      <alignment horizontal="center"/>
    </xf>
    <xf numFmtId="0" fontId="2" fillId="0" borderId="0" xfId="1" applyFont="1"/>
    <xf numFmtId="0" fontId="3" fillId="0" borderId="0" xfId="1" applyFont="1"/>
    <xf numFmtId="0" fontId="2" fillId="0" borderId="0" xfId="1" quotePrefix="1" applyFont="1" applyAlignment="1">
      <alignment vertical="center"/>
    </xf>
    <xf numFmtId="0" fontId="2" fillId="0" borderId="1" xfId="1" applyFont="1" applyBorder="1" applyAlignment="1">
      <alignment horizontal="center"/>
    </xf>
    <xf numFmtId="2" fontId="2" fillId="0" borderId="0" xfId="1" applyNumberFormat="1" applyFont="1" applyAlignment="1">
      <alignment horizontal="center"/>
    </xf>
    <xf numFmtId="2" fontId="2" fillId="3" borderId="0" xfId="1" applyNumberFormat="1" applyFont="1" applyFill="1" applyAlignment="1">
      <alignment horizontal="center"/>
    </xf>
    <xf numFmtId="0" fontId="3" fillId="4" borderId="0" xfId="1" applyFont="1" applyFill="1"/>
    <xf numFmtId="0" fontId="2" fillId="4" borderId="0" xfId="1" applyFont="1" applyFill="1"/>
    <xf numFmtId="0" fontId="2" fillId="0" borderId="0" xfId="1" quotePrefix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5" fontId="2" fillId="0" borderId="0" xfId="1" applyNumberFormat="1" applyFont="1"/>
    <xf numFmtId="10" fontId="2" fillId="0" borderId="0" xfId="1" applyNumberFormat="1" applyFont="1"/>
    <xf numFmtId="0" fontId="2" fillId="0" borderId="0" xfId="1" quotePrefix="1" applyFont="1"/>
    <xf numFmtId="0" fontId="2" fillId="5" borderId="0" xfId="1" applyFont="1" applyFill="1"/>
    <xf numFmtId="0" fontId="2" fillId="6" borderId="0" xfId="1" applyFont="1" applyFill="1"/>
    <xf numFmtId="165" fontId="2" fillId="5" borderId="0" xfId="1" applyNumberFormat="1" applyFont="1" applyFill="1"/>
    <xf numFmtId="0" fontId="3" fillId="7" borderId="0" xfId="1" applyFont="1" applyFill="1"/>
    <xf numFmtId="0" fontId="2" fillId="0" borderId="0" xfId="1" applyFont="1" applyAlignment="1">
      <alignment horizontal="center" vertical="center"/>
    </xf>
    <xf numFmtId="0" fontId="2" fillId="0" borderId="1" xfId="1" quotePrefix="1" applyFont="1" applyBorder="1" applyAlignment="1">
      <alignment horizontal="center"/>
    </xf>
    <xf numFmtId="0" fontId="2" fillId="0" borderId="0" xfId="1" quotePrefix="1" applyFont="1" applyAlignment="1">
      <alignment horizontal="center" vertical="center"/>
    </xf>
    <xf numFmtId="2" fontId="2" fillId="0" borderId="1" xfId="1" applyNumberFormat="1" applyFont="1" applyBorder="1" applyAlignment="1">
      <alignment horizontal="center"/>
    </xf>
    <xf numFmtId="9" fontId="2" fillId="0" borderId="0" xfId="1" applyNumberFormat="1" applyFont="1"/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</cellXfs>
  <cellStyles count="2">
    <cellStyle name="Normal" xfId="0" builtinId="0"/>
    <cellStyle name="Normal 2" xfId="1" xr:uid="{36C5FA83-3D80-4134-B177-3A6E71D299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D2FA0-7412-4DE3-A407-BC7965651F4B}">
  <sheetPr>
    <tabColor rgb="FF4A86E8"/>
    <outlinePr summaryBelow="0" summaryRight="0"/>
  </sheetPr>
  <dimension ref="A1:AA35"/>
  <sheetViews>
    <sheetView showGridLines="0" tabSelected="1" workbookViewId="0">
      <selection activeCell="I7" sqref="I7"/>
    </sheetView>
  </sheetViews>
  <sheetFormatPr baseColWidth="10" defaultColWidth="14.42578125" defaultRowHeight="15.75" customHeight="1" x14ac:dyDescent="0.2"/>
  <cols>
    <col min="1" max="1" width="14.42578125" style="3"/>
    <col min="2" max="2" width="2.28515625" style="3" customWidth="1"/>
    <col min="3" max="4" width="14.42578125" style="3"/>
    <col min="5" max="5" width="3.5703125" style="3" customWidth="1"/>
    <col min="6" max="6" width="14.42578125" style="3"/>
    <col min="7" max="7" width="2.28515625" style="3" customWidth="1"/>
    <col min="8" max="9" width="14.42578125" style="3"/>
    <col min="10" max="10" width="2.28515625" style="3" customWidth="1"/>
    <col min="11" max="12" width="14.42578125" style="3"/>
    <col min="13" max="13" width="4.140625" style="3" customWidth="1"/>
    <col min="14" max="17" width="14.42578125" style="3"/>
    <col min="18" max="18" width="16.42578125" style="3" customWidth="1"/>
    <col min="19" max="16384" width="14.42578125" style="3"/>
  </cols>
  <sheetData>
    <row r="1" spans="1:27" ht="1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7" ht="12.75" x14ac:dyDescent="0.2">
      <c r="P2" s="4" t="s">
        <v>1</v>
      </c>
    </row>
    <row r="3" spans="1:27" ht="12.75" x14ac:dyDescent="0.2">
      <c r="A3" s="5" t="s">
        <v>2</v>
      </c>
      <c r="B3" s="2"/>
      <c r="C3" s="2"/>
      <c r="D3" s="6"/>
      <c r="R3" s="7" t="s">
        <v>3</v>
      </c>
      <c r="S3" s="8" t="s">
        <v>4</v>
      </c>
    </row>
    <row r="4" spans="1:27" ht="12.75" x14ac:dyDescent="0.2">
      <c r="E4" s="8"/>
      <c r="F4" s="9" t="s">
        <v>5</v>
      </c>
      <c r="R4" s="7" t="s">
        <v>6</v>
      </c>
      <c r="S4" s="10">
        <v>4</v>
      </c>
      <c r="W4" s="11" t="s">
        <v>7</v>
      </c>
    </row>
    <row r="5" spans="1:27" ht="13.5" thickBot="1" x14ac:dyDescent="0.25">
      <c r="A5" s="8" t="s">
        <v>5</v>
      </c>
      <c r="B5" s="12" t="s">
        <v>8</v>
      </c>
      <c r="C5" s="13" t="s">
        <v>9</v>
      </c>
      <c r="E5" s="14"/>
      <c r="F5" s="15">
        <f>H5/H6</f>
        <v>848.28476420365109</v>
      </c>
      <c r="G5" s="12" t="s">
        <v>8</v>
      </c>
      <c r="H5" s="13">
        <f>C8</f>
        <v>1000</v>
      </c>
      <c r="P5" s="16" t="s">
        <v>10</v>
      </c>
      <c r="Q5" s="17"/>
      <c r="R5" s="16" t="s">
        <v>11</v>
      </c>
      <c r="S5" s="17"/>
      <c r="T5" s="16" t="s">
        <v>12</v>
      </c>
      <c r="U5" s="17"/>
      <c r="W5" s="16" t="s">
        <v>10</v>
      </c>
      <c r="X5" s="16"/>
      <c r="Y5" s="16" t="s">
        <v>11</v>
      </c>
      <c r="Z5" s="16"/>
      <c r="AA5" s="16" t="s">
        <v>12</v>
      </c>
    </row>
    <row r="6" spans="1:27" ht="12.75" x14ac:dyDescent="0.2">
      <c r="B6" s="2"/>
      <c r="C6" s="18" t="s">
        <v>13</v>
      </c>
      <c r="G6" s="2"/>
      <c r="H6" s="19">
        <f>(1+C9)^C10</f>
        <v>1.1788494173165722</v>
      </c>
      <c r="P6" s="20">
        <v>0.16</v>
      </c>
      <c r="R6" s="20">
        <f>NOMINAL(P6,S4)/S4</f>
        <v>3.7801985653766579E-2</v>
      </c>
      <c r="T6" s="20">
        <f>NOMINAL(P6,S4)</f>
        <v>0.15120794261506632</v>
      </c>
      <c r="W6" s="21">
        <v>0.3</v>
      </c>
      <c r="X6" s="21"/>
      <c r="Y6" s="21">
        <v>0.14017542509913805</v>
      </c>
      <c r="Z6" s="21"/>
      <c r="AA6" s="21">
        <v>0.2803508501982761</v>
      </c>
    </row>
    <row r="7" spans="1:27" ht="12.75" x14ac:dyDescent="0.2">
      <c r="R7" s="10" t="str">
        <f>$S$3&amp;" "&amp;"vencido"</f>
        <v>Trimestral vencido</v>
      </c>
      <c r="T7" s="10" t="str">
        <f>"Nominal Anual"&amp;" "&amp;$S$3&amp;" "&amp;"vencido"</f>
        <v>Nominal Anual Trimestral vencido</v>
      </c>
      <c r="Y7" s="10" t="s">
        <v>14</v>
      </c>
      <c r="AA7" s="10" t="s">
        <v>15</v>
      </c>
    </row>
    <row r="8" spans="1:27" ht="12.75" x14ac:dyDescent="0.2">
      <c r="A8" s="17" t="s">
        <v>9</v>
      </c>
      <c r="B8" s="22" t="s">
        <v>8</v>
      </c>
      <c r="C8" s="23">
        <v>1000</v>
      </c>
      <c r="D8" s="23">
        <v>1000</v>
      </c>
      <c r="P8" s="24"/>
      <c r="Q8" s="24"/>
      <c r="R8" s="24"/>
      <c r="S8" s="24"/>
      <c r="T8" s="24"/>
      <c r="U8" s="24"/>
    </row>
    <row r="9" spans="1:27" ht="12.75" x14ac:dyDescent="0.2">
      <c r="A9" s="17" t="s">
        <v>16</v>
      </c>
      <c r="B9" s="22" t="s">
        <v>8</v>
      </c>
      <c r="C9" s="25">
        <v>1.6590000000000001E-2</v>
      </c>
      <c r="D9" s="25">
        <v>1.6590000000000001E-2</v>
      </c>
      <c r="R9" s="26" t="s">
        <v>3</v>
      </c>
      <c r="S9" s="8" t="s">
        <v>17</v>
      </c>
    </row>
    <row r="10" spans="1:27" ht="12.75" x14ac:dyDescent="0.2">
      <c r="A10" s="17" t="s">
        <v>18</v>
      </c>
      <c r="B10" s="22" t="s">
        <v>8</v>
      </c>
      <c r="C10" s="23">
        <v>10</v>
      </c>
      <c r="D10" s="23">
        <v>10</v>
      </c>
      <c r="K10" s="21"/>
      <c r="R10" s="26" t="s">
        <v>6</v>
      </c>
      <c r="S10" s="10">
        <v>2</v>
      </c>
    </row>
    <row r="11" spans="1:27" ht="12.75" x14ac:dyDescent="0.2">
      <c r="P11" s="16" t="s">
        <v>12</v>
      </c>
      <c r="Q11" s="17"/>
      <c r="R11" s="16" t="s">
        <v>11</v>
      </c>
      <c r="S11" s="17"/>
      <c r="T11" s="16" t="s">
        <v>10</v>
      </c>
      <c r="U11" s="17"/>
    </row>
    <row r="12" spans="1:27" ht="12.75" x14ac:dyDescent="0.2">
      <c r="A12" s="10" t="s">
        <v>19</v>
      </c>
      <c r="K12" s="21"/>
      <c r="P12" s="20">
        <v>0.08</v>
      </c>
      <c r="R12" s="20">
        <f>P12/S10</f>
        <v>0.04</v>
      </c>
      <c r="T12" s="20">
        <f>EFFECT(P12,S10)</f>
        <v>8.1600000000000117E-2</v>
      </c>
    </row>
    <row r="13" spans="1:27" ht="12.75" x14ac:dyDescent="0.2">
      <c r="P13" s="10" t="str">
        <f>"Nominal Anual"&amp;" "&amp;$S$9&amp;" "&amp;"vencido"</f>
        <v>Nominal Anual Semestre vencido</v>
      </c>
      <c r="R13" s="10" t="str">
        <f>$S$9&amp;" "&amp;"vencido"</f>
        <v>Semestre vencido</v>
      </c>
    </row>
    <row r="14" spans="1:27" ht="12.75" x14ac:dyDescent="0.2">
      <c r="A14" s="5" t="s">
        <v>20</v>
      </c>
      <c r="B14" s="2"/>
      <c r="C14" s="2"/>
      <c r="D14" s="6"/>
    </row>
    <row r="15" spans="1:27" ht="12.75" x14ac:dyDescent="0.2">
      <c r="I15" s="9" t="s">
        <v>5</v>
      </c>
    </row>
    <row r="16" spans="1:27" ht="13.5" thickBot="1" x14ac:dyDescent="0.25">
      <c r="A16" s="8" t="s">
        <v>5</v>
      </c>
      <c r="B16" s="12" t="s">
        <v>8</v>
      </c>
      <c r="C16" s="27" t="s">
        <v>21</v>
      </c>
      <c r="D16" s="28" t="s">
        <v>22</v>
      </c>
      <c r="E16" s="29" t="s">
        <v>23</v>
      </c>
      <c r="F16" s="13" t="s">
        <v>9</v>
      </c>
      <c r="I16" s="15">
        <f>K16*(L16/L17)+(N16/N17)</f>
        <v>894.0096695069509</v>
      </c>
      <c r="J16" s="12" t="s">
        <v>8</v>
      </c>
      <c r="K16" s="27">
        <f>C23</f>
        <v>5</v>
      </c>
      <c r="L16" s="30">
        <f>(1+C24)^C25-1</f>
        <v>0.17884941731657222</v>
      </c>
      <c r="M16" s="29" t="s">
        <v>23</v>
      </c>
      <c r="N16" s="13">
        <f>C19</f>
        <v>1000</v>
      </c>
    </row>
    <row r="17" spans="1:20" ht="12.75" x14ac:dyDescent="0.2">
      <c r="B17" s="2"/>
      <c r="C17" s="2"/>
      <c r="D17" s="18" t="s">
        <v>24</v>
      </c>
      <c r="E17" s="2"/>
      <c r="F17" s="18" t="s">
        <v>25</v>
      </c>
      <c r="J17" s="2"/>
      <c r="K17" s="2"/>
      <c r="L17" s="14">
        <f>C24*(1+C24)^C25</f>
        <v>1.9557111833281935E-2</v>
      </c>
      <c r="M17" s="2"/>
      <c r="N17" s="14">
        <f>(1+C20)^C21</f>
        <v>1.1788494173165722</v>
      </c>
    </row>
    <row r="19" spans="1:20" ht="12.75" x14ac:dyDescent="0.2">
      <c r="A19" s="17" t="s">
        <v>9</v>
      </c>
      <c r="B19" s="22" t="s">
        <v>8</v>
      </c>
      <c r="C19" s="23">
        <v>1000</v>
      </c>
    </row>
    <row r="20" spans="1:20" ht="12.75" x14ac:dyDescent="0.2">
      <c r="A20" s="17" t="s">
        <v>26</v>
      </c>
      <c r="B20" s="22" t="s">
        <v>8</v>
      </c>
      <c r="C20" s="25">
        <v>1.6590000000000001E-2</v>
      </c>
    </row>
    <row r="21" spans="1:20" ht="12.75" x14ac:dyDescent="0.2">
      <c r="A21" s="17" t="s">
        <v>27</v>
      </c>
      <c r="B21" s="22" t="s">
        <v>8</v>
      </c>
      <c r="C21" s="23">
        <v>10</v>
      </c>
      <c r="I21" s="31"/>
    </row>
    <row r="22" spans="1:20" ht="12.75" x14ac:dyDescent="0.2">
      <c r="L22" s="31"/>
      <c r="N22" s="31"/>
      <c r="P22" s="21"/>
    </row>
    <row r="23" spans="1:20" ht="12.75" x14ac:dyDescent="0.2">
      <c r="A23" s="17" t="s">
        <v>21</v>
      </c>
      <c r="B23" s="22" t="s">
        <v>8</v>
      </c>
      <c r="C23" s="23">
        <v>5</v>
      </c>
    </row>
    <row r="24" spans="1:20" ht="12.75" x14ac:dyDescent="0.2">
      <c r="A24" s="17" t="s">
        <v>28</v>
      </c>
      <c r="B24" s="22" t="s">
        <v>8</v>
      </c>
      <c r="C24" s="25">
        <v>1.6590000000000001E-2</v>
      </c>
      <c r="Q24" s="31"/>
    </row>
    <row r="25" spans="1:20" ht="12.75" x14ac:dyDescent="0.2">
      <c r="A25" s="17" t="s">
        <v>29</v>
      </c>
      <c r="B25" s="22" t="s">
        <v>8</v>
      </c>
      <c r="C25" s="23">
        <v>10</v>
      </c>
    </row>
    <row r="27" spans="1:20" ht="12.75" x14ac:dyDescent="0.2">
      <c r="O27" s="31"/>
    </row>
    <row r="28" spans="1:20" ht="12.75" x14ac:dyDescent="0.2">
      <c r="A28" s="5" t="s">
        <v>30</v>
      </c>
      <c r="B28" s="2"/>
      <c r="C28" s="2"/>
      <c r="D28" s="6"/>
      <c r="T28" s="21"/>
    </row>
    <row r="29" spans="1:20" ht="12.75" x14ac:dyDescent="0.2">
      <c r="F29" s="9" t="s">
        <v>5</v>
      </c>
    </row>
    <row r="30" spans="1:20" ht="13.5" thickBot="1" x14ac:dyDescent="0.25">
      <c r="A30" s="8" t="s">
        <v>5</v>
      </c>
      <c r="B30" s="12" t="s">
        <v>8</v>
      </c>
      <c r="C30" s="32" t="s">
        <v>21</v>
      </c>
      <c r="F30" s="15">
        <f>H30/H31</f>
        <v>661.34092079126026</v>
      </c>
      <c r="G30" s="12" t="s">
        <v>8</v>
      </c>
      <c r="H30" s="13">
        <f t="shared" ref="H30:H31" si="0">C33</f>
        <v>25</v>
      </c>
    </row>
    <row r="31" spans="1:20" ht="12.75" x14ac:dyDescent="0.2">
      <c r="B31" s="2"/>
      <c r="C31" s="33" t="s">
        <v>16</v>
      </c>
      <c r="G31" s="2"/>
      <c r="H31" s="19">
        <f t="shared" si="0"/>
        <v>3.7801985653766579E-2</v>
      </c>
    </row>
    <row r="33" spans="1:3" ht="12.75" x14ac:dyDescent="0.2">
      <c r="A33" s="17" t="s">
        <v>21</v>
      </c>
      <c r="B33" s="22" t="s">
        <v>8</v>
      </c>
      <c r="C33" s="23">
        <v>25</v>
      </c>
    </row>
    <row r="34" spans="1:3" ht="12.75" x14ac:dyDescent="0.2">
      <c r="A34" s="17" t="s">
        <v>16</v>
      </c>
      <c r="B34" s="22" t="s">
        <v>8</v>
      </c>
      <c r="C34" s="25">
        <v>3.7801985653766579E-2</v>
      </c>
    </row>
    <row r="35" spans="1:3" ht="12.75" x14ac:dyDescent="0.2">
      <c r="A35" s="10"/>
      <c r="C35" s="10"/>
    </row>
  </sheetData>
  <mergeCells count="14">
    <mergeCell ref="M16:M17"/>
    <mergeCell ref="A28:C28"/>
    <mergeCell ref="B30:B31"/>
    <mergeCell ref="G30:G31"/>
    <mergeCell ref="A1:P1"/>
    <mergeCell ref="A3:C3"/>
    <mergeCell ref="B5:B6"/>
    <mergeCell ref="G5:G6"/>
    <mergeCell ref="A14:C14"/>
    <mergeCell ref="B16:B17"/>
    <mergeCell ref="C16:C17"/>
    <mergeCell ref="E16:E17"/>
    <mergeCell ref="J16:J17"/>
    <mergeCell ref="K16:K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4458-54A0-40FB-BE55-45E8EC3990B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Fórmulas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</cp:lastModifiedBy>
  <dcterms:created xsi:type="dcterms:W3CDTF">2021-04-03T17:58:55Z</dcterms:created>
  <dcterms:modified xsi:type="dcterms:W3CDTF">2021-04-03T18:02:06Z</dcterms:modified>
</cp:coreProperties>
</file>