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dc19951ea9bf04/Desktop/FAC/AN2_SEM2/MACRO/"/>
    </mc:Choice>
  </mc:AlternateContent>
  <xr:revisionPtr revIDLastSave="6" documentId="8_{E508063D-C0BA-4A04-84DC-7286E54F4D08}" xr6:coauthVersionLast="47" xr6:coauthVersionMax="47" xr10:uidLastSave="{F86CBEB7-9D57-4664-AD7A-7CF02D0BD04F}"/>
  <bookViews>
    <workbookView xWindow="-108" yWindow="-108" windowWidth="23256" windowHeight="12456" firstSheet="1" activeTab="1" xr2:uid="{DA95FD3E-007C-40E1-BF97-6A51861959C9}"/>
  </bookViews>
  <sheets>
    <sheet name="Someri inregistrati " sheetId="1" state="hidden" r:id="rId1"/>
    <sheet name="Sheet2" sheetId="6" r:id="rId2"/>
    <sheet name="Castig salarial si rata somajul" sheetId="2" r:id="rId3"/>
    <sheet name="Date_Regresie_multipla" sheetId="3" r:id="rId4"/>
    <sheet name="Regresie_multipl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7" i="2" l="1"/>
  <c r="I88" i="2"/>
  <c r="I89" i="2"/>
  <c r="I90" i="2"/>
  <c r="I91" i="2"/>
  <c r="I92" i="2"/>
  <c r="I93" i="2"/>
  <c r="I86" i="2"/>
  <c r="H87" i="2"/>
  <c r="H88" i="2"/>
  <c r="H89" i="2"/>
  <c r="H90" i="2"/>
  <c r="H91" i="2"/>
  <c r="H92" i="2"/>
  <c r="H93" i="2"/>
  <c r="H86" i="2"/>
  <c r="D27" i="2"/>
  <c r="D26" i="2"/>
  <c r="D25" i="2"/>
  <c r="D24" i="2"/>
  <c r="D23" i="2"/>
  <c r="D22" i="2"/>
  <c r="D21" i="2"/>
  <c r="D20" i="2"/>
  <c r="K5" i="4"/>
  <c r="J10" i="4"/>
  <c r="F1" i="3"/>
  <c r="F2" i="3"/>
  <c r="C47" i="2" l="1"/>
  <c r="C46" i="2"/>
  <c r="C42" i="2"/>
  <c r="C43" i="2" s="1"/>
  <c r="C44" i="2" s="1"/>
  <c r="C41" i="2"/>
  <c r="C40" i="2"/>
  <c r="C39" i="2"/>
  <c r="C38" i="2"/>
  <c r="B22" i="2" l="1"/>
</calcChain>
</file>

<file path=xl/sharedStrings.xml><?xml version="1.0" encoding="utf-8"?>
<sst xmlns="http://schemas.openxmlformats.org/spreadsheetml/2006/main" count="150" uniqueCount="78">
  <si>
    <t>Nr Someri</t>
  </si>
  <si>
    <t>Anul</t>
  </si>
  <si>
    <t xml:space="preserve">657564	</t>
  </si>
  <si>
    <t xml:space="preserve">1007131	</t>
  </si>
  <si>
    <t xml:space="preserve">826932	</t>
  </si>
  <si>
    <t xml:space="preserve">760623	</t>
  </si>
  <si>
    <t xml:space="preserve">658891	</t>
  </si>
  <si>
    <t xml:space="preserve">522967	</t>
  </si>
  <si>
    <t>Populatia ocupata</t>
  </si>
  <si>
    <t>An</t>
  </si>
  <si>
    <t>Castig salarial</t>
  </si>
  <si>
    <t>Rata somajului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</si>
  <si>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</si>
  <si>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</si>
  <si>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</si>
  <si>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</si>
  <si>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</si>
  <si>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</si>
  <si>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</si>
  <si>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</si>
  <si>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</si>
  <si>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</si>
  <si>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</si>
  <si>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</si>
  <si>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</si>
  <si>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</si>
  <si>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</si>
  <si>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</si>
  <si>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</si>
  <si>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</si>
  <si>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</si>
  <si>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</si>
  <si>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</si>
  <si>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</si>
  <si>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</si>
  <si>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</si>
  <si>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</si>
  <si>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</si>
  <si>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</si>
  <si>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Castig salarial</t>
  </si>
  <si>
    <t>Corelatie</t>
  </si>
  <si>
    <t>a</t>
  </si>
  <si>
    <t>b</t>
  </si>
  <si>
    <t>corelatie</t>
  </si>
  <si>
    <t>medie Y</t>
  </si>
  <si>
    <t>medie X</t>
  </si>
  <si>
    <t>deviatie X</t>
  </si>
  <si>
    <t>deviatie Y</t>
  </si>
  <si>
    <t>t critic</t>
  </si>
  <si>
    <t>F critic</t>
  </si>
  <si>
    <t>Corelatie Nr Someri-Rata Somajului</t>
  </si>
  <si>
    <t>Corelatie Nr Someri-PO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</si>
  <si>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</si>
  <si>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</si>
  <si>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</si>
  <si>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</si>
  <si>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</si>
  <si>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</si>
  <si>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</si>
  <si>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</si>
  <si>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</si>
  <si>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</si>
  <si>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</si>
  <si>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Mean</t>
  </si>
  <si>
    <t>Predicted Nr Someri</t>
  </si>
  <si>
    <t>Rata Somajului</t>
  </si>
  <si>
    <t>Populatia Ocupata</t>
  </si>
  <si>
    <t>Upper 95,0%</t>
  </si>
  <si>
    <t>Lower 95,0%</t>
  </si>
  <si>
    <t>F-critic</t>
  </si>
  <si>
    <t>T-Critic</t>
  </si>
  <si>
    <t>3,052</t>
  </si>
  <si>
    <t>3,045</t>
  </si>
  <si>
    <r>
      <t xml:space="preserve">Y – T critic * </t>
    </r>
    <r>
      <rPr>
        <sz val="12"/>
        <color theme="1"/>
        <rFont val="Cambria Math"/>
        <family val="1"/>
      </rPr>
      <t xml:space="preserve">Eroare standard &lt; Yt &lt; </t>
    </r>
    <r>
      <rPr>
        <sz val="12"/>
        <color theme="1"/>
        <rFont val="Times New Roman"/>
        <family val="1"/>
      </rPr>
      <t xml:space="preserve">Y + T critic * </t>
    </r>
    <r>
      <rPr>
        <sz val="12"/>
        <color theme="1"/>
        <rFont val="Cambria Math"/>
        <family val="1"/>
      </rPr>
      <t>Eroare standard</t>
    </r>
  </si>
  <si>
    <t>Y – T critic * Eroare standard</t>
  </si>
  <si>
    <t>T critic</t>
  </si>
  <si>
    <t>standard error</t>
  </si>
  <si>
    <t>Y + T critic * Eroare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</si>
</sst>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mbria Math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1" applyFont="1"/>
    <xf numFmtId="2" fontId="0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2" borderId="1" xfId="1" applyNumberFormat="1" applyFont="1"/>
    <xf numFmtId="2" fontId="0" fillId="0" borderId="0" xfId="0" applyNumberFormat="1"/>
    <xf numFmtId="2" fontId="2" fillId="2" borderId="1" xfId="1" applyNumberFormat="1" applyFon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0" fillId="3" borderId="0" xfId="0" applyFill="1"/>
    <xf numFmtId="0" fontId="2" fillId="3" borderId="4" xfId="0" applyFont="1" applyFill="1" applyBorder="1"/>
    <xf numFmtId="0" fontId="0" fillId="4" borderId="4" xfId="0" applyFill="1" applyBorder="1"/>
    <xf numFmtId="2" fontId="0" fillId="4" borderId="4" xfId="0" applyNumberFormat="1" applyFill="1" applyBorder="1"/>
    <xf numFmtId="1" fontId="0" fillId="4" borderId="4" xfId="0" applyNumberFormat="1" applyFill="1" applyBorder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2" fillId="2" borderId="1" xfId="1" applyFont="1" applyAlignment="1">
      <alignment horizontal="center"/>
    </xf>
    <xf numFmtId="0" fontId="0" fillId="0" borderId="2" xfId="0" applyBorder="1"/>
    <xf numFmtId="0" fontId="4" fillId="0" borderId="3" xfId="0" applyFont="1" applyBorder="1" applyAlignment="1">
      <alignment horizontal="centerContinuous"/>
    </xf>
    <xf numFmtId="0" fontId="4" fillId="0" borderId="3" xfId="0" applyFont="1" applyBorder="1" applyAlignment="1">
      <alignment horizontal="center"/>
    </xf>
    <xf numFmtId="2" fontId="0" fillId="0" borderId="0" xfId="2" applyNumberFormat="1" applyFont="1"/>
    <xf numFmtId="0" fontId="5" fillId="0" borderId="0" xfId="0" applyFont="1" applyAlignment="1">
      <alignment vertical="center"/>
    </xf>
    <xf numFmtId="164" fontId="0" fillId="0" borderId="0" xfId="0" applyNumberFormat="1"/>
    <xf numFmtId="0" fontId="2" fillId="0" borderId="0" xfId="0" applyFont="1"/>
  </cellXfs>
  <cellStyles count="3">
    <cellStyle name="Comma" xfId="2" builtinId="3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Dependenta</a:t>
            </a:r>
            <a:r>
              <a:rPr lang="en-US" sz="1100" baseline="0"/>
              <a:t> dintre castigul salarial si rata somajului</a:t>
            </a:r>
            <a:endParaRPr lang="en-US" sz="1100"/>
          </a:p>
        </c:rich>
      </c:tx>
      <c:layout>
        <c:manualLayout>
          <c:xMode val="edge"/>
          <c:yMode val="edge"/>
          <c:x val="0.10361822181134241"/>
          <c:y val="3.0469226081657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9486111111111112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'Castig salarial si rata somajul'!$C$1</c:f>
              <c:strCache>
                <c:ptCount val="1"/>
                <c:pt idx="0">
                  <c:v>Rata somajului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78477690288714E-2"/>
                  <c:y val="-0.181177791657707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7033.64 - 870.99x</a:t>
                    </a:r>
                    <a:br>
                      <a:rPr lang="en-US" baseline="0"/>
                    </a:br>
                    <a:r>
                      <a:rPr lang="en-US" baseline="0"/>
                      <a:t>R² = 0.565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'Castig salarial si rata somajul'!$B$2:$B$19</c:f>
              <c:numCache>
                <c:formatCode>General</c:formatCode>
                <c:ptCount val="18"/>
                <c:pt idx="0">
                  <c:v>968</c:v>
                </c:pt>
                <c:pt idx="1">
                  <c:v>1146</c:v>
                </c:pt>
                <c:pt idx="2">
                  <c:v>1396</c:v>
                </c:pt>
                <c:pt idx="3">
                  <c:v>1761</c:v>
                </c:pt>
                <c:pt idx="4">
                  <c:v>1845</c:v>
                </c:pt>
                <c:pt idx="5">
                  <c:v>1902</c:v>
                </c:pt>
                <c:pt idx="6">
                  <c:v>1980</c:v>
                </c:pt>
                <c:pt idx="7">
                  <c:v>2063</c:v>
                </c:pt>
                <c:pt idx="8">
                  <c:v>2163</c:v>
                </c:pt>
                <c:pt idx="9">
                  <c:v>2328</c:v>
                </c:pt>
                <c:pt idx="10">
                  <c:v>2555</c:v>
                </c:pt>
                <c:pt idx="11">
                  <c:v>2809</c:v>
                </c:pt>
                <c:pt idx="12">
                  <c:v>3223</c:v>
                </c:pt>
                <c:pt idx="13">
                  <c:v>4357</c:v>
                </c:pt>
                <c:pt idx="14">
                  <c:v>4853</c:v>
                </c:pt>
                <c:pt idx="15">
                  <c:v>5213</c:v>
                </c:pt>
                <c:pt idx="16">
                  <c:v>5535</c:v>
                </c:pt>
                <c:pt idx="17">
                  <c:v>6126</c:v>
                </c:pt>
              </c:numCache>
            </c:numRef>
          </c:xVal>
          <c:yVal>
            <c:numRef>
              <c:f>'Castig salarial si rata somajul'!$C$2:$C$19</c:f>
              <c:numCache>
                <c:formatCode>0.00</c:formatCode>
                <c:ptCount val="18"/>
                <c:pt idx="0">
                  <c:v>5.9</c:v>
                </c:pt>
                <c:pt idx="1">
                  <c:v>5.2</c:v>
                </c:pt>
                <c:pt idx="2" formatCode="0">
                  <c:v>4</c:v>
                </c:pt>
                <c:pt idx="3">
                  <c:v>4.4000000000000004</c:v>
                </c:pt>
                <c:pt idx="4">
                  <c:v>7.8</c:v>
                </c:pt>
                <c:pt idx="5" formatCode="0">
                  <c:v>7</c:v>
                </c:pt>
                <c:pt idx="6">
                  <c:v>5.2</c:v>
                </c:pt>
                <c:pt idx="7">
                  <c:v>5.4</c:v>
                </c:pt>
                <c:pt idx="8">
                  <c:v>5.7</c:v>
                </c:pt>
                <c:pt idx="9">
                  <c:v>5.4</c:v>
                </c:pt>
                <c:pt idx="10" formatCode="0">
                  <c:v>5</c:v>
                </c:pt>
                <c:pt idx="11">
                  <c:v>4.8</c:v>
                </c:pt>
                <c:pt idx="12" formatCode="0">
                  <c:v>4</c:v>
                </c:pt>
                <c:pt idx="13">
                  <c:v>3.3</c:v>
                </c:pt>
                <c:pt idx="14">
                  <c:v>2.9</c:v>
                </c:pt>
                <c:pt idx="15">
                  <c:v>3.4</c:v>
                </c:pt>
                <c:pt idx="16" formatCode="0">
                  <c:v>3</c:v>
                </c:pt>
                <c:pt idx="17" formatCode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4-47AE-8B1F-1E9BABED4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25920"/>
        <c:axId val="1654723424"/>
      </c:scatterChart>
      <c:valAx>
        <c:axId val="165472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23424"/>
        <c:crosses val="autoZero"/>
        <c:crossBetween val="midCat"/>
      </c:valAx>
      <c:valAx>
        <c:axId val="16547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2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Dependenta dintre Populatie Ocupata si       Numar someri</a:t>
            </a:r>
            <a:endParaRPr lang="en-US"/>
          </a:p>
        </c:rich>
      </c:tx>
      <c:layout>
        <c:manualLayout>
          <c:xMode val="edge"/>
          <c:yMode val="edge"/>
          <c:x val="0.2294860017497812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Date_Regresie_multipla!$C$1</c:f>
              <c:strCache>
                <c:ptCount val="1"/>
                <c:pt idx="0">
                  <c:v>Populatia ocupata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Date_Regresie_multipla!$B$2:$B$28</c:f>
              <c:numCache>
                <c:formatCode>0</c:formatCode>
                <c:ptCount val="27"/>
                <c:pt idx="0">
                  <c:v>657564</c:v>
                </c:pt>
                <c:pt idx="1">
                  <c:v>881435</c:v>
                </c:pt>
                <c:pt idx="2">
                  <c:v>1025056</c:v>
                </c:pt>
                <c:pt idx="3">
                  <c:v>1130296</c:v>
                </c:pt>
                <c:pt idx="4">
                  <c:v>1007131</c:v>
                </c:pt>
                <c:pt idx="5">
                  <c:v>826932</c:v>
                </c:pt>
                <c:pt idx="6">
                  <c:v>760623</c:v>
                </c:pt>
                <c:pt idx="7">
                  <c:v>658891</c:v>
                </c:pt>
                <c:pt idx="8">
                  <c:v>557892</c:v>
                </c:pt>
                <c:pt idx="9">
                  <c:v>522967</c:v>
                </c:pt>
                <c:pt idx="10">
                  <c:v>460495</c:v>
                </c:pt>
                <c:pt idx="11">
                  <c:v>367838</c:v>
                </c:pt>
                <c:pt idx="12">
                  <c:v>403441</c:v>
                </c:pt>
                <c:pt idx="13">
                  <c:v>709383</c:v>
                </c:pt>
                <c:pt idx="14">
                  <c:v>626960</c:v>
                </c:pt>
                <c:pt idx="15">
                  <c:v>461013</c:v>
                </c:pt>
                <c:pt idx="16">
                  <c:v>493775</c:v>
                </c:pt>
                <c:pt idx="17">
                  <c:v>512333</c:v>
                </c:pt>
                <c:pt idx="18">
                  <c:v>478338</c:v>
                </c:pt>
                <c:pt idx="19">
                  <c:v>436242</c:v>
                </c:pt>
                <c:pt idx="20">
                  <c:v>418237</c:v>
                </c:pt>
                <c:pt idx="21">
                  <c:v>351105</c:v>
                </c:pt>
                <c:pt idx="22">
                  <c:v>288896</c:v>
                </c:pt>
                <c:pt idx="23">
                  <c:v>257865</c:v>
                </c:pt>
                <c:pt idx="24">
                  <c:v>296051</c:v>
                </c:pt>
                <c:pt idx="25">
                  <c:v>234757</c:v>
                </c:pt>
                <c:pt idx="26">
                  <c:v>239064</c:v>
                </c:pt>
              </c:numCache>
            </c:numRef>
          </c:xVal>
          <c:yVal>
            <c:numRef>
              <c:f>Date_Regresie_multipla!$C$2:$C$28</c:f>
              <c:numCache>
                <c:formatCode>0</c:formatCode>
                <c:ptCount val="27"/>
                <c:pt idx="0">
                  <c:v>10673035</c:v>
                </c:pt>
                <c:pt idx="1">
                  <c:v>10806825</c:v>
                </c:pt>
                <c:pt idx="2">
                  <c:v>10595694</c:v>
                </c:pt>
                <c:pt idx="3">
                  <c:v>10534408</c:v>
                </c:pt>
                <c:pt idx="4">
                  <c:v>10507661</c:v>
                </c:pt>
                <c:pt idx="5">
                  <c:v>10439781</c:v>
                </c:pt>
                <c:pt idx="6">
                  <c:v>9234177</c:v>
                </c:pt>
                <c:pt idx="7">
                  <c:v>9222508</c:v>
                </c:pt>
                <c:pt idx="8">
                  <c:v>9165281</c:v>
                </c:pt>
                <c:pt idx="9">
                  <c:v>9139247</c:v>
                </c:pt>
                <c:pt idx="10">
                  <c:v>9321197</c:v>
                </c:pt>
                <c:pt idx="11">
                  <c:v>9352472</c:v>
                </c:pt>
                <c:pt idx="12">
                  <c:v>9259002</c:v>
                </c:pt>
                <c:pt idx="13">
                  <c:v>8952355</c:v>
                </c:pt>
                <c:pt idx="14">
                  <c:v>8712829</c:v>
                </c:pt>
                <c:pt idx="15">
                  <c:v>8528149</c:v>
                </c:pt>
                <c:pt idx="16">
                  <c:v>8605052</c:v>
                </c:pt>
                <c:pt idx="17">
                  <c:v>8549132</c:v>
                </c:pt>
                <c:pt idx="18">
                  <c:v>8613739</c:v>
                </c:pt>
                <c:pt idx="19">
                  <c:v>8535386</c:v>
                </c:pt>
                <c:pt idx="20">
                  <c:v>8448777</c:v>
                </c:pt>
                <c:pt idx="21">
                  <c:v>8670556</c:v>
                </c:pt>
                <c:pt idx="22">
                  <c:v>8688539</c:v>
                </c:pt>
                <c:pt idx="23">
                  <c:v>8680325</c:v>
                </c:pt>
                <c:pt idx="24">
                  <c:v>8521057</c:v>
                </c:pt>
                <c:pt idx="25">
                  <c:v>7755487</c:v>
                </c:pt>
                <c:pt idx="26">
                  <c:v>7806452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8-4434-B402-06FCB994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80847"/>
        <c:axId val="1196766447"/>
      </c:scatterChart>
      <c:valAx>
        <c:axId val="119678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66447"/>
        <c:crosses val="autoZero"/>
        <c:crossBetween val="midCat"/>
      </c:valAx>
      <c:valAx>
        <c:axId val="11967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8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Dependenta dintre Numarul de Someri</a:t>
            </a:r>
            <a:r>
              <a:rPr lang="en-US" baseline="0"/>
              <a:t> si        Rata Somajului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Date_Regresie_multipla!$B$2:$B$28</c:f>
              <c:numCache>
                <c:formatCode>0</c:formatCode>
                <c:ptCount val="27"/>
                <c:pt idx="0">
                  <c:v>657564</c:v>
                </c:pt>
                <c:pt idx="1">
                  <c:v>881435</c:v>
                </c:pt>
                <c:pt idx="2">
                  <c:v>1025056</c:v>
                </c:pt>
                <c:pt idx="3">
                  <c:v>1130296</c:v>
                </c:pt>
                <c:pt idx="4">
                  <c:v>1007131</c:v>
                </c:pt>
                <c:pt idx="5">
                  <c:v>826932</c:v>
                </c:pt>
                <c:pt idx="6">
                  <c:v>760623</c:v>
                </c:pt>
                <c:pt idx="7">
                  <c:v>658891</c:v>
                </c:pt>
                <c:pt idx="8">
                  <c:v>557892</c:v>
                </c:pt>
                <c:pt idx="9">
                  <c:v>522967</c:v>
                </c:pt>
                <c:pt idx="10">
                  <c:v>460495</c:v>
                </c:pt>
                <c:pt idx="11">
                  <c:v>367838</c:v>
                </c:pt>
                <c:pt idx="12">
                  <c:v>403441</c:v>
                </c:pt>
                <c:pt idx="13">
                  <c:v>709383</c:v>
                </c:pt>
                <c:pt idx="14">
                  <c:v>626960</c:v>
                </c:pt>
                <c:pt idx="15">
                  <c:v>461013</c:v>
                </c:pt>
                <c:pt idx="16">
                  <c:v>493775</c:v>
                </c:pt>
                <c:pt idx="17">
                  <c:v>512333</c:v>
                </c:pt>
                <c:pt idx="18">
                  <c:v>478338</c:v>
                </c:pt>
                <c:pt idx="19">
                  <c:v>436242</c:v>
                </c:pt>
                <c:pt idx="20">
                  <c:v>418237</c:v>
                </c:pt>
                <c:pt idx="21">
                  <c:v>351105</c:v>
                </c:pt>
                <c:pt idx="22">
                  <c:v>288896</c:v>
                </c:pt>
                <c:pt idx="23">
                  <c:v>257865</c:v>
                </c:pt>
                <c:pt idx="24">
                  <c:v>296051</c:v>
                </c:pt>
                <c:pt idx="25">
                  <c:v>234757</c:v>
                </c:pt>
                <c:pt idx="26">
                  <c:v>239064</c:v>
                </c:pt>
              </c:numCache>
            </c:numRef>
          </c:xVal>
          <c:yVal>
            <c:numRef>
              <c:f>Date_Regresie_multipla!$D$2:$D$28</c:f>
              <c:numCache>
                <c:formatCode>0.00</c:formatCode>
                <c:ptCount val="27"/>
                <c:pt idx="0">
                  <c:v>6.6</c:v>
                </c:pt>
                <c:pt idx="1">
                  <c:v>8.9</c:v>
                </c:pt>
                <c:pt idx="2">
                  <c:v>10.4</c:v>
                </c:pt>
                <c:pt idx="3">
                  <c:v>11.8</c:v>
                </c:pt>
                <c:pt idx="4">
                  <c:v>10.5</c:v>
                </c:pt>
                <c:pt idx="5">
                  <c:v>8.8000000000000007</c:v>
                </c:pt>
                <c:pt idx="6">
                  <c:v>8.4</c:v>
                </c:pt>
                <c:pt idx="7">
                  <c:v>7.4</c:v>
                </c:pt>
                <c:pt idx="8">
                  <c:v>6.3</c:v>
                </c:pt>
                <c:pt idx="9">
                  <c:v>5.9</c:v>
                </c:pt>
                <c:pt idx="10">
                  <c:v>5.2</c:v>
                </c:pt>
                <c:pt idx="11">
                  <c:v>4</c:v>
                </c:pt>
                <c:pt idx="12">
                  <c:v>4.4000000000000004</c:v>
                </c:pt>
                <c:pt idx="13">
                  <c:v>7.8</c:v>
                </c:pt>
                <c:pt idx="14">
                  <c:v>7</c:v>
                </c:pt>
                <c:pt idx="15">
                  <c:v>5.2</c:v>
                </c:pt>
                <c:pt idx="16">
                  <c:v>5.4</c:v>
                </c:pt>
                <c:pt idx="17">
                  <c:v>5.7</c:v>
                </c:pt>
                <c:pt idx="18">
                  <c:v>5.4</c:v>
                </c:pt>
                <c:pt idx="19">
                  <c:v>5</c:v>
                </c:pt>
                <c:pt idx="20">
                  <c:v>4.8</c:v>
                </c:pt>
                <c:pt idx="21">
                  <c:v>4</c:v>
                </c:pt>
                <c:pt idx="22">
                  <c:v>3.3</c:v>
                </c:pt>
                <c:pt idx="23">
                  <c:v>2.9</c:v>
                </c:pt>
                <c:pt idx="24">
                  <c:v>3.4</c:v>
                </c:pt>
                <c:pt idx="25">
                  <c:v>3</c:v>
                </c:pt>
                <c:pt idx="2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74-40C7-BC07-C21EE3560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712591"/>
        <c:axId val="879717391"/>
      </c:scatterChart>
      <c:valAx>
        <c:axId val="87971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17391"/>
        <c:crosses val="autoZero"/>
        <c:crossBetween val="midCat"/>
      </c:valAx>
      <c:valAx>
        <c:axId val="87971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1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624840</xdr:colOff>
      <xdr:row>61</xdr:row>
      <xdr:rowOff>19050</xdr:rowOff>
    </xdr:from>
    <xdr:to>
      <xdr:col>13</xdr:col>
      <xdr:colOff>236220</xdr:colOff>
      <xdr:row>77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18579-578B-4150-BF4A-949637038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472441</xdr:colOff>
      <xdr:row>21</xdr:row>
      <xdr:rowOff>53340</xdr:rowOff>
    </xdr:from>
    <xdr:ext cx="3810000" cy="73837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D2A401C-95D8-4891-87BC-0FACD79C52AE}"/>
            </a:ext>
          </a:extLst>
        </xdr:cNvPr>
        <xdr:cNvSpPr txBox="1"/>
      </xdr:nvSpPr>
      <xdr:spPr>
        <a:xfrm>
          <a:off x="8648701" y="3939540"/>
          <a:ext cx="3810000" cy="73837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In acest domeniu se intalnesc numeroase elemente ce au o tendinta naturala de a se modifica impreuna. Cum ar fi...</a:t>
          </a:r>
        </a:p>
        <a:p>
          <a:endParaRPr lang="en-US" sz="1100"/>
        </a:p>
        <a:p>
          <a:r>
            <a:rPr lang="en-US" sz="1100"/>
            <a:t>Corelatia si regresia pun in evidenta relatiile ce exista intre doua serii de observatii considerate simultan. De obicei aceste serii de obtin prin masurarea a doua caracteristici</a:t>
          </a:r>
        </a:p>
        <a:p>
          <a:r>
            <a:rPr lang="en-US" sz="1100"/>
            <a:t>cantitative (variabile) pentru acelasi esantion.</a:t>
          </a:r>
        </a:p>
        <a:p>
          <a:endParaRPr lang="en-US" sz="1100"/>
        </a:p>
        <a:p>
          <a:r>
            <a:rPr lang="en-US" sz="1100"/>
            <a:t>Vb despre legatura dintre variabile --&gt; coef de corelatie</a:t>
          </a:r>
        </a:p>
        <a:p>
          <a:endParaRPr lang="en-US" sz="1100"/>
        </a:p>
        <a:p>
          <a:r>
            <a:rPr lang="en-US" sz="1100"/>
            <a:t>Vb despre dependenta dintre variab --&gt; fct de regresie</a:t>
          </a:r>
        </a:p>
        <a:p>
          <a:r>
            <a:rPr lang="en-US" sz="1100"/>
            <a:t>-descrie relatia dintre cele doua variabile</a:t>
          </a:r>
        </a:p>
        <a:p>
          <a:r>
            <a:rPr lang="en-US" sz="1100"/>
            <a:t>-ajuta la efectuarea de estimari</a:t>
          </a:r>
        </a:p>
        <a:p>
          <a:endParaRPr lang="en-US" sz="1100"/>
        </a:p>
        <a:p>
          <a:r>
            <a:rPr lang="en-US" sz="1100"/>
            <a:t>Y=variabila independenta = Castig salarial</a:t>
          </a:r>
        </a:p>
        <a:p>
          <a:r>
            <a:rPr lang="en-US" sz="1100"/>
            <a:t>X=variabila dependenta = Rata somajului</a:t>
          </a:r>
        </a:p>
        <a:p>
          <a:endParaRPr lang="en-US" sz="1100"/>
        </a:p>
        <a:p>
          <a:r>
            <a:rPr lang="en-US" sz="1100"/>
            <a:t>Regresie liniara: Y=a+b*x</a:t>
          </a:r>
        </a:p>
        <a:p>
          <a:r>
            <a:rPr lang="en-US" sz="1100"/>
            <a:t>a=intercept valoarea lui y când x este zero (intersecţia dreptei</a:t>
          </a:r>
        </a:p>
        <a:p>
          <a:r>
            <a:rPr lang="en-US" sz="1100"/>
            <a:t>de regresie cu axa Oy).</a:t>
          </a:r>
        </a:p>
        <a:p>
          <a:r>
            <a:rPr lang="en-US" sz="1100"/>
            <a:t>b=panta dreptei de regresie cantitatea cu care valoarea y se</a:t>
          </a:r>
        </a:p>
        <a:p>
          <a:r>
            <a:rPr lang="en-US" sz="1100"/>
            <a:t>modifică în momentul în care modificăm valoarea lui x cu o unitate</a:t>
          </a:r>
        </a:p>
        <a:p>
          <a:r>
            <a:rPr lang="en-US" sz="1100"/>
            <a:t>Y=7033.64-870.99x</a:t>
          </a:r>
        </a:p>
        <a:p>
          <a:endParaRPr lang="en-US" sz="1100"/>
        </a:p>
        <a:p>
          <a:r>
            <a:rPr lang="en-US" sz="1100"/>
            <a:t>Rezidurile (dy) sunt diferenţele dintre valorile actuale şi valorile estimate.</a:t>
          </a:r>
        </a:p>
        <a:p>
          <a:r>
            <a:rPr lang="en-US" sz="1100"/>
            <a:t>Diferenta dintre valorile reale si cele estimate reprezinta erorile de estimare</a:t>
          </a:r>
        </a:p>
        <a:p>
          <a:r>
            <a:rPr lang="en-US" sz="1100"/>
            <a:t>(valorile reziduale).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Testarea semnificatiei: </a:t>
          </a:r>
        </a:p>
        <a:p>
          <a:endParaRPr lang="en-US" sz="1100"/>
        </a:p>
        <a:p>
          <a:r>
            <a:rPr lang="en-US" sz="1100"/>
            <a:t>-Testul t pentru panta: testeaza daca panta b are semnificatie statistica</a:t>
          </a:r>
        </a:p>
        <a:p>
          <a:endParaRPr lang="en-US" sz="1100"/>
        </a:p>
        <a:p>
          <a:r>
            <a:rPr lang="en-US" sz="1100"/>
            <a:t>H0: Parametrul b nu este semnificativ statistic</a:t>
          </a:r>
        </a:p>
        <a:p>
          <a:r>
            <a:rPr lang="en-US" sz="1100"/>
            <a:t>H1:  Parametrul b este semnificativ statistic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0</xdr:col>
      <xdr:colOff>571500</xdr:colOff>
      <xdr:row>49</xdr:row>
      <xdr:rowOff>129540</xdr:rowOff>
    </xdr:from>
    <xdr:ext cx="2948940" cy="439799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E148FD-6C51-4F6F-92BD-BD1CD6187CDA}"/>
            </a:ext>
          </a:extLst>
        </xdr:cNvPr>
        <xdr:cNvSpPr txBox="1"/>
      </xdr:nvSpPr>
      <xdr:spPr>
        <a:xfrm>
          <a:off x="571500" y="9159240"/>
          <a:ext cx="2948940" cy="4397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Analizarea semnificatiei statistice</a:t>
          </a:r>
          <a:r>
            <a:rPr lang="en-US" sz="1100" baseline="0"/>
            <a:t> a parametrilor:</a:t>
          </a:r>
        </a:p>
        <a:p>
          <a:r>
            <a:rPr lang="en-US" sz="1100" baseline="0"/>
            <a:t>-Calculam t critic (din tabel-probabilitatea=0.05 si df=16)</a:t>
          </a:r>
        </a:p>
        <a:p>
          <a:r>
            <a:rPr lang="en-US" sz="1100" baseline="0"/>
            <a:t>t critic=2.12</a:t>
          </a:r>
        </a:p>
        <a:p>
          <a:r>
            <a:rPr lang="en-US" sz="1100" baseline="0"/>
            <a:t>-Comparam t critic cu t stat:</a:t>
          </a:r>
          <a:r>
            <a:rPr lang="en-US" sz="1100" b="0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 stat Intercept = castig salarial &gt; t critic =&gt; se respinge H0 si parametrul este semnif statistic</a:t>
          </a: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 stat rata somajului &lt; t critic =&gt; se accepta H0 si param nu este semnif dpdv statistic</a:t>
          </a:r>
        </a:p>
        <a:p>
          <a:endParaRPr lang="en-US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-Analizarea validitatii modelului folosind testul F</a:t>
          </a: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 critic=4.49</a:t>
          </a: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-Comparam F calc si F critic:</a:t>
          </a: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20.82 &gt; 4.49 =&gt; se respinge H0, modelul este valid statistic</a:t>
          </a:r>
        </a:p>
        <a:p>
          <a:endParaRPr lang="en-US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-Interp valoarea lui R square = 0.56 =&gt;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exista o legatura directa intre variabilele independente si cele dependente</a:t>
          </a:r>
          <a:endParaRPr lang="en-US">
            <a:effectLst/>
          </a:endParaRP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-modelul de regresie se potriveste datelor observate</a:t>
          </a:r>
        </a:p>
        <a:p>
          <a:endParaRPr lang="en-US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/>
        </a:p>
        <a:p>
          <a:endParaRPr lang="en-US" sz="11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109537</xdr:colOff>
      <xdr:row>0</xdr:row>
      <xdr:rowOff>161925</xdr:rowOff>
    </xdr:from>
    <xdr:to>
      <xdr:col>18</xdr:col>
      <xdr:colOff>414337</xdr:colOff>
      <xdr:row>15</xdr:row>
      <xdr:rowOff>47625</xdr:rowOff>
    </xdr:to>
    <xdr:graphicFrame macro="">
      <xdr:nvGraphicFramePr>
        <xdr:cNvPr id="2" name="Diagramă 5">
          <a:extLst>
            <a:ext uri="{FF2B5EF4-FFF2-40B4-BE49-F238E27FC236}">
              <a16:creationId xmlns:a16="http://schemas.microsoft.com/office/drawing/2014/main" id="{6C88275A-5FF9-4F6E-B4E2-1844BD206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15</xdr:row>
      <xdr:rowOff>90487</xdr:rowOff>
    </xdr:from>
    <xdr:to>
      <xdr:col>18</xdr:col>
      <xdr:colOff>409575</xdr:colOff>
      <xdr:row>29</xdr:row>
      <xdr:rowOff>166687</xdr:rowOff>
    </xdr:to>
    <xdr:graphicFrame macro="">
      <xdr:nvGraphicFramePr>
        <xdr:cNvPr id="3" name="Diagramă 6">
          <a:extLst>
            <a:ext uri="{FF2B5EF4-FFF2-40B4-BE49-F238E27FC236}">
              <a16:creationId xmlns:a16="http://schemas.microsoft.com/office/drawing/2014/main" id="{D80097E3-F923-428C-ACD8-D348955EE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447675</xdr:colOff>
      <xdr:row>13</xdr:row>
      <xdr:rowOff>114298</xdr:rowOff>
    </xdr:from>
    <xdr:ext cx="6381750" cy="4629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tăText 1">
              <a:extLst>
                <a:ext uri="{FF2B5EF4-FFF2-40B4-BE49-F238E27FC236}">
                  <a16:creationId xmlns:a16="http://schemas.microsoft.com/office/drawing/2014/main" id="{6B5760CE-6B6E-46F2-A0FF-58252E0255C2}"/>
                </a:ext>
              </a:extLst>
            </xdr:cNvPr>
            <xdr:cNvSpPr txBox="1"/>
          </xdr:nvSpPr>
          <xdr:spPr>
            <a:xfrm>
              <a:off x="7153275" y="2491738"/>
              <a:ext cx="6381750" cy="462915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Analiza semnificatiei statistice a parametrilor:</a:t>
              </a:r>
            </a:p>
            <a:p>
              <a:r>
                <a:rPr lang="en-US" sz="1100"/>
                <a:t>-Calculam t critic(din tabel=0.05 si df=23); t-critic=2.0686)</a:t>
              </a:r>
            </a:p>
            <a:p>
              <a:r>
                <a:rPr lang="en-US" sz="1100"/>
                <a:t>-Comparam t critic cu t stat:</a:t>
              </a:r>
              <a:br>
                <a:rPr lang="en-US" sz="1100"/>
              </a:br>
              <a:r>
                <a:rPr lang="en-US" sz="1100"/>
                <a:t>•  t stat Intercept (Numar Someri)=-6,81742&lt; t critic =&gt; se accepta H0 =&gt; parametrul nu este semnif statistict statistic</a:t>
              </a:r>
              <a:br>
                <a:rPr lang="en-US" sz="1100"/>
              </a:br>
              <a:r>
                <a:rPr lang="en-US" sz="1100"/>
                <a:t>• t stat Populatia Ocupata&gt; t critic =&gt; se respinge</a:t>
              </a:r>
              <a:r>
                <a:rPr lang="en-US" sz="1100" baseline="0"/>
                <a:t> </a:t>
              </a:r>
              <a:r>
                <a:rPr lang="en-US" sz="1100"/>
                <a:t>H0</a:t>
              </a:r>
              <a:r>
                <a:rPr lang="en-US" sz="1100" baseline="0"/>
                <a:t> si se accepta H1</a:t>
              </a:r>
              <a:r>
                <a:rPr lang="en-US" sz="1100"/>
                <a:t> =&gt;parametrul</a:t>
              </a:r>
              <a:r>
                <a:rPr lang="en-US" sz="1100" baseline="0"/>
                <a:t> </a:t>
              </a:r>
              <a:r>
                <a:rPr lang="en-US" sz="1100"/>
                <a:t>este semnificativ</a:t>
              </a:r>
              <a:r>
                <a:rPr lang="en-US" sz="1100" baseline="0"/>
                <a:t> </a:t>
              </a:r>
              <a:r>
                <a:rPr lang="en-US" sz="1100"/>
                <a:t> statistic</a:t>
              </a:r>
            </a:p>
            <a:p>
              <a:r>
                <a:rPr lang="en-US" sz="1100"/>
                <a:t>•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 stat Rata Somajului&gt;t critic =&gt;se respinge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H0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si se accepta H1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=&gt;parametrul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este semnificativ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statistic</a:t>
              </a:r>
              <a:endParaRPr lang="en-US" sz="1100"/>
            </a:p>
            <a:p>
              <a:r>
                <a:rPr lang="en-US" sz="1100"/>
                <a:t>Analizarea validitatii modelului folosind testul F</a:t>
              </a:r>
            </a:p>
            <a:p>
              <a:r>
                <a:rPr lang="en-US" sz="1100"/>
                <a:t>F</a:t>
              </a:r>
              <a:r>
                <a:rPr lang="en-US" sz="1100" baseline="0"/>
                <a:t> </a:t>
              </a:r>
              <a:r>
                <a:rPr lang="en-US" sz="1100"/>
                <a:t> critic=3,4221</a:t>
              </a:r>
            </a:p>
            <a:p>
              <a:r>
                <a:rPr lang="en-US" sz="1100"/>
                <a:t>-Comparam F calc si F critic:5181,4330 &gt;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3,4221</a:t>
              </a:r>
              <a:r>
                <a:rPr lang="en-US" sz="1100"/>
                <a:t>  =&gt; se respinge H0=&gt;se</a:t>
              </a:r>
              <a:r>
                <a:rPr lang="en-US" sz="1100" baseline="0"/>
                <a:t> accepta H1=&gt;</a:t>
              </a:r>
              <a:r>
                <a:rPr lang="en-US" sz="1100"/>
                <a:t> modelul este valid dpdv statistic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Valoarea Multiple R ne indica corelația dintre variabila dependentă și variabilele independente într-un model de regresie multiplă. In cazul nostru, Multiple R este 0,9988, acest lucru indicand o corelație foarte puternică între variabila dependentă și variabilele independente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Variabila R-squared(sau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este o măsură a proporției de variație în variabila dependentă care este explicată de modelele de regresie. In cazul regresiei noastre,aceasta ne indica faptul ca aproximativ 99,775% din variația în variabila dependentă este explicată de variabilele independente incluse în model.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Valoarea ajustată a coeficientului de determinare (R-squared ajustat) de 0.99759 indică că aproximativ 99,759% din variația în variabila dependentă este explicată de modelele de regresie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Pe de alta parte,indicatorul erorii standard ne indica faptul ca estimările coeficienților din model variază cu aproximativ 12450,89  unități de măsură față de valorile reale.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CasetăText 1">
              <a:extLst>
                <a:ext uri="{FF2B5EF4-FFF2-40B4-BE49-F238E27FC236}">
                  <a16:creationId xmlns:a16="http://schemas.microsoft.com/office/drawing/2014/main" id="{6B5760CE-6B6E-46F2-A0FF-58252E0255C2}"/>
                </a:ext>
              </a:extLst>
            </xdr:cNvPr>
            <xdr:cNvSpPr txBox="1"/>
          </xdr:nvSpPr>
          <xdr:spPr>
            <a:xfrm>
              <a:off x="7153275" y="2491738"/>
              <a:ext cx="6381750" cy="462915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Analiza semnificatiei statistice a parametrilor:</a:t>
              </a:r>
            </a:p>
            <a:p>
              <a:r>
                <a:rPr lang="en-US" sz="1100"/>
                <a:t>-Calculam t critic(din tabel=0.05 si df=23); t-critic=2.0686)</a:t>
              </a:r>
            </a:p>
            <a:p>
              <a:r>
                <a:rPr lang="en-US" sz="1100"/>
                <a:t>-Comparam t critic cu t stat:</a:t>
              </a:r>
              <a:br>
                <a:rPr lang="en-US" sz="1100"/>
              </a:br>
              <a:r>
                <a:rPr lang="en-US" sz="1100"/>
                <a:t>•  t stat Intercept (Numar Someri)=-6,81742&lt; t critic =&gt; se accepta H0 =&gt; parametrul nu este semnif statistict statistic</a:t>
              </a:r>
              <a:br>
                <a:rPr lang="en-US" sz="1100"/>
              </a:br>
              <a:r>
                <a:rPr lang="en-US" sz="1100"/>
                <a:t>• t stat Populatia Ocupata&gt; t critic =&gt; se respinge</a:t>
              </a:r>
              <a:r>
                <a:rPr lang="en-US" sz="1100" baseline="0"/>
                <a:t> </a:t>
              </a:r>
              <a:r>
                <a:rPr lang="en-US" sz="1100"/>
                <a:t>H0</a:t>
              </a:r>
              <a:r>
                <a:rPr lang="en-US" sz="1100" baseline="0"/>
                <a:t> si se accepta H1</a:t>
              </a:r>
              <a:r>
                <a:rPr lang="en-US" sz="1100"/>
                <a:t> =&gt;parametrul</a:t>
              </a:r>
              <a:r>
                <a:rPr lang="en-US" sz="1100" baseline="0"/>
                <a:t> </a:t>
              </a:r>
              <a:r>
                <a:rPr lang="en-US" sz="1100"/>
                <a:t>este semnificativ</a:t>
              </a:r>
              <a:r>
                <a:rPr lang="en-US" sz="1100" baseline="0"/>
                <a:t> </a:t>
              </a:r>
              <a:r>
                <a:rPr lang="en-US" sz="1100"/>
                <a:t> statistic</a:t>
              </a:r>
            </a:p>
            <a:p>
              <a:r>
                <a:rPr lang="en-US" sz="1100"/>
                <a:t>•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 stat Rata Somajului&gt;t critic =&gt;se respinge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H0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si se accepta H1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=&gt;parametrul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este semnificativ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statistic</a:t>
              </a:r>
              <a:endParaRPr lang="en-US" sz="1100"/>
            </a:p>
            <a:p>
              <a:r>
                <a:rPr lang="en-US" sz="1100"/>
                <a:t>Analizarea validitatii modelului folosind testul F</a:t>
              </a:r>
            </a:p>
            <a:p>
              <a:r>
                <a:rPr lang="en-US" sz="1100"/>
                <a:t>F</a:t>
              </a:r>
              <a:r>
                <a:rPr lang="en-US" sz="1100" baseline="0"/>
                <a:t> </a:t>
              </a:r>
              <a:r>
                <a:rPr lang="en-US" sz="1100"/>
                <a:t> critic=3,4221</a:t>
              </a:r>
            </a:p>
            <a:p>
              <a:r>
                <a:rPr lang="en-US" sz="1100"/>
                <a:t>-Comparam F calc si F critic:5181,4330 &gt;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3,4221</a:t>
              </a:r>
              <a:r>
                <a:rPr lang="en-US" sz="1100"/>
                <a:t>  =&gt; se respinge H0=&gt;se</a:t>
              </a:r>
              <a:r>
                <a:rPr lang="en-US" sz="1100" baseline="0"/>
                <a:t> accepta H1=&gt;</a:t>
              </a:r>
              <a:r>
                <a:rPr lang="en-US" sz="1100"/>
                <a:t> modelul este valid dpdv statistic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Valoarea Multiple R ne indica corelația dintre variabila dependentă și variabilele independente într-un model de regresie multiplă. In cazul nostru, Multiple R este 0,9988, acest lucru indicand o corelație foarte puternică între variabila dependentă și variabilele independente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Variabila R-squared(sau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𝑅^2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este o măsură a proporției de variație în variabila dependentă care este explicată de modelele de regresie. In cazul regresiei noastre,aceasta ne indica faptul ca aproximativ 99,775% din variația în variabila dependentă este explicată de variabilele independente incluse în model.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Valoarea ajustată a coeficientului de determinare (R-squared ajustat) de 0.99759 indică că aproximativ 99,759% din variația în variabila dependentă este explicată de modelele de regresie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Pe de alta parte,indicatorul erorii standard ne indica faptul ca estimările coeficienților din model variază cu aproximativ 12450,89  unități de măsură față de valorile reale.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523875</xdr:colOff>
      <xdr:row>0</xdr:row>
      <xdr:rowOff>38100</xdr:rowOff>
    </xdr:from>
    <xdr:ext cx="4333875" cy="2371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tăText 2">
              <a:extLst>
                <a:ext uri="{FF2B5EF4-FFF2-40B4-BE49-F238E27FC236}">
                  <a16:creationId xmlns:a16="http://schemas.microsoft.com/office/drawing/2014/main" id="{22E90DE9-A6EF-4192-9F51-7BA15454E7D3}"/>
                </a:ext>
              </a:extLst>
            </xdr:cNvPr>
            <xdr:cNvSpPr txBox="1"/>
          </xdr:nvSpPr>
          <xdr:spPr>
            <a:xfrm>
              <a:off x="7229475" y="38100"/>
              <a:ext cx="4333875" cy="237172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Rata șomajului este un indicator economic important care măsoară procentul din forța de muncă totală care este șomeră și în căutarea activă a unui loc de muncă.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𝑅𝑎𝑡𝑎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𝑆𝑜𝑚𝑎𝑗𝑢𝑙𝑢𝑖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𝑁𝑢𝑚𝑎𝑟𝑢𝑙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𝑠𝑜𝑚𝑒𝑟𝑖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𝐹𝑜𝑟𝑡𝑎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𝑚𝑢𝑛𝑐𝑎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𝑡𝑜𝑡𝑎𝑙𝑎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∗100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Coeficinetul de Corelatie dintre Numarul de Someri si Rata Somajului este 1,ceea ce ne indica o corelatie perfect pozitiva,pe cand cel dintre Numarul de Someri si Populatia Ocupata este 0.8364,indicandu-ne o corelatie puternica.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Formula pentru ecuația modelului de regresie liniară multiplă este:</a:t>
              </a:r>
            </a:p>
            <a:p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y = b</a:t>
              </a:r>
              <a:r>
                <a:rPr lang="en-US" sz="1100" b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+ b</a:t>
              </a:r>
              <a:r>
                <a:rPr lang="en-US" sz="1100" b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sz="1100" b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+ b</a:t>
              </a:r>
              <a:r>
                <a:rPr lang="en-US" sz="1100" b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sz="1100" b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+ ... + b</a:t>
              </a:r>
              <a:r>
                <a:rPr lang="en-US" sz="1100" b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sz="1100" b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endParaRPr lang="en-U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CasetăText 2">
              <a:extLst>
                <a:ext uri="{FF2B5EF4-FFF2-40B4-BE49-F238E27FC236}">
                  <a16:creationId xmlns:a16="http://schemas.microsoft.com/office/drawing/2014/main" id="{22E90DE9-A6EF-4192-9F51-7BA15454E7D3}"/>
                </a:ext>
              </a:extLst>
            </xdr:cNvPr>
            <xdr:cNvSpPr txBox="1"/>
          </xdr:nvSpPr>
          <xdr:spPr>
            <a:xfrm>
              <a:off x="7229475" y="38100"/>
              <a:ext cx="4333875" cy="237172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Rata șomajului este un indicator economic important care măsoară procentul din forța de muncă totală care este șomeră și în căutarea activă a unui loc de muncă.</a:t>
              </a:r>
            </a:p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𝑅𝑎𝑡𝑎 𝑆𝑜𝑚𝑎𝑗𝑢𝑙𝑢𝑖=(𝑁𝑢𝑚𝑎𝑟𝑢𝑙 𝑑𝑒 𝑠𝑜𝑚𝑒𝑟𝑖)/(𝐹𝑜𝑟𝑡𝑎 𝑑𝑒 𝑚𝑢𝑛𝑐𝑎 𝑡𝑜𝑡𝑎𝑙𝑎)∗100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Coeficinetul de Corelatie dintre Numarul de Someri si Rata Somajului este 1,ceea ce ne indica o corelatie perfect pozitiva,pe cand cel dintre Numarul de Someri si Populatia Ocupata este 0.8364,indicandu-ne o corelatie puternica.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Formula pentru ecuația modelului de regresie liniară multiplă este:</a:t>
              </a:r>
            </a:p>
            <a:p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y = b</a:t>
              </a:r>
              <a:r>
                <a:rPr lang="en-US" sz="1100" b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+ b</a:t>
              </a:r>
              <a:r>
                <a:rPr lang="en-US" sz="1100" b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sz="1100" b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+ b</a:t>
              </a:r>
              <a:r>
                <a:rPr lang="en-US" sz="1100" b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sz="1100" b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+ ... + b</a:t>
              </a:r>
              <a:r>
                <a:rPr lang="en-US" sz="1100" b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sz="1100" b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endParaRPr lang="en-U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85725</xdr:colOff>
      <xdr:row>39</xdr:row>
      <xdr:rowOff>85724</xdr:rowOff>
    </xdr:from>
    <xdr:ext cx="5648325" cy="953466"/>
    <xdr:sp macro="" textlink="">
      <xdr:nvSpPr>
        <xdr:cNvPr id="4" name="CasetăText 3">
          <a:extLst>
            <a:ext uri="{FF2B5EF4-FFF2-40B4-BE49-F238E27FC236}">
              <a16:creationId xmlns:a16="http://schemas.microsoft.com/office/drawing/2014/main" id="{87663456-908B-4101-96C5-9FA1748B2E27}"/>
            </a:ext>
          </a:extLst>
        </xdr:cNvPr>
        <xdr:cNvSpPr txBox="1"/>
      </xdr:nvSpPr>
      <xdr:spPr>
        <a:xfrm>
          <a:off x="7400925" y="7218044"/>
          <a:ext cx="5648325" cy="95346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Analizând acești indicatori statistici, putem concluziona că rata șomajului are o medie de 6,09%, cu o variabilitate moderată (abaterea standard de 2,47). Distribuția datelor este ușor asimetrică spre dreapta (Skewness de 0,70) și relativ plată comparativ cu o distribuție normală (Kurtosis de -0,26). Valoarea medianei este de 5,4 și este apropiată de valoarea modului de 5,2, indicând o distribuție relativ simetrică a datelor în jurul acestor valori centrale. 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3060-4EB9-4E8F-BD3B-02BF5B2D69BB}">
  <dimension ref="A1:D28"/>
  <sheetViews>
    <sheetView workbookViewId="0">
      <selection activeCell="D11" sqref="D11:D28"/>
    </sheetView>
  </sheetViews>
  <sheetFormatPr defaultRowHeight="14.4" x14ac:dyDescent="0.3"/>
  <cols>
    <col min="2" max="2" width="10.5546875" style="2" bestFit="1" customWidth="1"/>
    <col min="3" max="3" width="17" style="5" bestFit="1" customWidth="1"/>
    <col min="4" max="4" width="13.77734375" style="5" customWidth="1"/>
  </cols>
  <sheetData>
    <row r="1" spans="1:4" s="1" customFormat="1" x14ac:dyDescent="0.3">
      <c r="A1" s="1" t="s">
        <v>1</v>
      </c>
      <c r="B1" s="6" t="s">
        <v>0</v>
      </c>
      <c r="C1" s="4" t="s">
        <v>8</v>
      </c>
      <c r="D1" s="4" t="s">
        <v>11</v>
      </c>
    </row>
    <row r="2" spans="1:4" x14ac:dyDescent="0.3">
      <c r="A2">
        <v>1996</v>
      </c>
      <c r="B2" s="2" t="s">
        <v>2</v>
      </c>
      <c r="C2" s="5">
        <v>10673035</v>
      </c>
      <c r="D2" s="5">
        <v>6.6</v>
      </c>
    </row>
    <row r="3" spans="1:4" x14ac:dyDescent="0.3">
      <c r="A3">
        <v>1997</v>
      </c>
      <c r="B3" s="2">
        <v>881435</v>
      </c>
      <c r="C3" s="5">
        <v>10806825</v>
      </c>
      <c r="D3" s="5">
        <v>8.9</v>
      </c>
    </row>
    <row r="4" spans="1:4" x14ac:dyDescent="0.3">
      <c r="A4">
        <v>1998</v>
      </c>
      <c r="B4" s="2">
        <v>1025056</v>
      </c>
      <c r="C4" s="5">
        <v>10595694</v>
      </c>
      <c r="D4" s="5">
        <v>10.4</v>
      </c>
    </row>
    <row r="5" spans="1:4" x14ac:dyDescent="0.3">
      <c r="A5">
        <v>1999</v>
      </c>
      <c r="B5" s="2">
        <v>1130296</v>
      </c>
      <c r="C5" s="5">
        <v>10534408</v>
      </c>
      <c r="D5" s="5">
        <v>11.8</v>
      </c>
    </row>
    <row r="6" spans="1:4" x14ac:dyDescent="0.3">
      <c r="A6">
        <v>2000</v>
      </c>
      <c r="B6" s="2" t="s">
        <v>3</v>
      </c>
      <c r="C6" s="5">
        <v>10507661</v>
      </c>
      <c r="D6" s="5">
        <v>10.5</v>
      </c>
    </row>
    <row r="7" spans="1:4" x14ac:dyDescent="0.3">
      <c r="A7">
        <v>2001</v>
      </c>
      <c r="B7" s="2" t="s">
        <v>4</v>
      </c>
      <c r="C7" s="5">
        <v>10439781</v>
      </c>
      <c r="D7" s="5">
        <v>8.8000000000000007</v>
      </c>
    </row>
    <row r="8" spans="1:4" x14ac:dyDescent="0.3">
      <c r="A8">
        <v>2002</v>
      </c>
      <c r="B8" s="2" t="s">
        <v>5</v>
      </c>
      <c r="C8" s="5">
        <v>9234177</v>
      </c>
      <c r="D8" s="5">
        <v>8.4</v>
      </c>
    </row>
    <row r="9" spans="1:4" x14ac:dyDescent="0.3">
      <c r="A9">
        <v>2003</v>
      </c>
      <c r="B9" s="2" t="s">
        <v>6</v>
      </c>
      <c r="C9" s="5">
        <v>9222508</v>
      </c>
      <c r="D9" s="5">
        <v>7.4</v>
      </c>
    </row>
    <row r="10" spans="1:4" x14ac:dyDescent="0.3">
      <c r="A10">
        <v>2004</v>
      </c>
      <c r="B10" s="2">
        <v>557892</v>
      </c>
      <c r="C10" s="5">
        <v>9165281</v>
      </c>
      <c r="D10" s="5">
        <v>6.3</v>
      </c>
    </row>
    <row r="11" spans="1:4" x14ac:dyDescent="0.3">
      <c r="A11">
        <v>2005</v>
      </c>
      <c r="B11" s="2" t="s">
        <v>7</v>
      </c>
      <c r="C11" s="5">
        <v>9139247</v>
      </c>
      <c r="D11" s="5">
        <v>5.9</v>
      </c>
    </row>
    <row r="12" spans="1:4" x14ac:dyDescent="0.3">
      <c r="A12">
        <v>2006</v>
      </c>
      <c r="B12" s="2" t="s">
        <v>7</v>
      </c>
      <c r="C12" s="5">
        <v>9321197</v>
      </c>
      <c r="D12" s="5">
        <v>5.2</v>
      </c>
    </row>
    <row r="13" spans="1:4" x14ac:dyDescent="0.3">
      <c r="A13">
        <v>2007</v>
      </c>
      <c r="B13" s="2">
        <v>367838</v>
      </c>
      <c r="C13" s="5">
        <v>9352472</v>
      </c>
      <c r="D13" s="5">
        <v>4</v>
      </c>
    </row>
    <row r="14" spans="1:4" x14ac:dyDescent="0.3">
      <c r="A14">
        <v>2008</v>
      </c>
      <c r="B14" s="2">
        <v>403441</v>
      </c>
      <c r="C14" s="5">
        <v>9259002</v>
      </c>
      <c r="D14" s="5">
        <v>4.4000000000000004</v>
      </c>
    </row>
    <row r="15" spans="1:4" x14ac:dyDescent="0.3">
      <c r="A15">
        <v>2009</v>
      </c>
      <c r="B15" s="2">
        <v>709383</v>
      </c>
      <c r="C15" s="5">
        <v>8952355</v>
      </c>
      <c r="D15" s="5">
        <v>7.8</v>
      </c>
    </row>
    <row r="16" spans="1:4" x14ac:dyDescent="0.3">
      <c r="A16">
        <v>2010</v>
      </c>
      <c r="B16" s="3">
        <v>626960</v>
      </c>
      <c r="C16" s="5">
        <v>8712829</v>
      </c>
      <c r="D16" s="5">
        <v>7</v>
      </c>
    </row>
    <row r="17" spans="1:4" x14ac:dyDescent="0.3">
      <c r="A17">
        <v>2011</v>
      </c>
      <c r="B17" s="2">
        <v>461013</v>
      </c>
      <c r="C17" s="5">
        <v>8528149</v>
      </c>
      <c r="D17" s="5">
        <v>5.2</v>
      </c>
    </row>
    <row r="18" spans="1:4" x14ac:dyDescent="0.3">
      <c r="A18">
        <v>2012</v>
      </c>
      <c r="B18" s="2">
        <v>493775</v>
      </c>
      <c r="C18" s="5">
        <v>8605052</v>
      </c>
      <c r="D18" s="5">
        <v>5.4</v>
      </c>
    </row>
    <row r="19" spans="1:4" x14ac:dyDescent="0.3">
      <c r="A19">
        <v>2013</v>
      </c>
      <c r="B19" s="3">
        <v>512333</v>
      </c>
      <c r="C19" s="5">
        <v>8549132</v>
      </c>
      <c r="D19" s="5">
        <v>5.7</v>
      </c>
    </row>
    <row r="20" spans="1:4" x14ac:dyDescent="0.3">
      <c r="A20">
        <v>2014</v>
      </c>
      <c r="B20" s="3">
        <v>478338</v>
      </c>
      <c r="C20" s="5">
        <v>8613739</v>
      </c>
      <c r="D20" s="5">
        <v>5.4</v>
      </c>
    </row>
    <row r="21" spans="1:4" x14ac:dyDescent="0.3">
      <c r="A21">
        <v>2015</v>
      </c>
      <c r="B21" s="3">
        <v>436242</v>
      </c>
      <c r="C21" s="5">
        <v>8535386</v>
      </c>
      <c r="D21" s="5">
        <v>5</v>
      </c>
    </row>
    <row r="22" spans="1:4" x14ac:dyDescent="0.3">
      <c r="A22">
        <v>2016</v>
      </c>
      <c r="B22" s="3">
        <v>418237</v>
      </c>
      <c r="C22" s="5">
        <v>8448777</v>
      </c>
      <c r="D22" s="5">
        <v>4.8</v>
      </c>
    </row>
    <row r="23" spans="1:4" x14ac:dyDescent="0.3">
      <c r="A23">
        <v>2017</v>
      </c>
      <c r="B23" s="3">
        <v>351105</v>
      </c>
      <c r="C23" s="5">
        <v>8670556</v>
      </c>
      <c r="D23" s="5">
        <v>4</v>
      </c>
    </row>
    <row r="24" spans="1:4" x14ac:dyDescent="0.3">
      <c r="A24">
        <v>2018</v>
      </c>
      <c r="B24" s="3">
        <v>288896</v>
      </c>
      <c r="C24" s="5">
        <v>8688539</v>
      </c>
      <c r="D24" s="5">
        <v>3.3</v>
      </c>
    </row>
    <row r="25" spans="1:4" x14ac:dyDescent="0.3">
      <c r="A25">
        <v>2019</v>
      </c>
      <c r="B25" s="3">
        <v>257865</v>
      </c>
      <c r="C25" s="5">
        <v>8680325</v>
      </c>
      <c r="D25" s="5">
        <v>2.9</v>
      </c>
    </row>
    <row r="26" spans="1:4" x14ac:dyDescent="0.3">
      <c r="A26">
        <v>2020</v>
      </c>
      <c r="B26" s="3">
        <v>296051</v>
      </c>
      <c r="C26" s="5">
        <v>8521057</v>
      </c>
      <c r="D26" s="5">
        <v>3.4</v>
      </c>
    </row>
    <row r="27" spans="1:4" x14ac:dyDescent="0.3">
      <c r="A27">
        <v>2021</v>
      </c>
      <c r="B27" s="3">
        <v>234757</v>
      </c>
      <c r="C27" s="5">
        <v>7755487</v>
      </c>
      <c r="D27" s="5">
        <v>3</v>
      </c>
    </row>
    <row r="28" spans="1:4" x14ac:dyDescent="0.3">
      <c r="A28">
        <v>2022</v>
      </c>
      <c r="B28" s="3">
        <v>239064</v>
      </c>
      <c r="C28" s="5">
        <v>7806452</v>
      </c>
      <c r="D28" s="5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9D02-BEB4-45DC-AC70-8744AA9C2AE9}">
  <dimension ref="A1:I18"/>
  <sheetViews>
    <sheetView tabSelected="1" workbookViewId="0">
      <selection activeCell="E17" sqref="E17:E19"/>
    </sheetView>
  </sheetViews>
  <sheetFormatPr defaultRowHeight="14.4" x14ac:dyDescent="0.3"/>
  <sheetData>
    <row r="1" spans="1:9" x14ac:dyDescent="0.3">
      <c r="A1" t="s">
        <v>12</v>
      </c>
    </row>
    <row r="2" spans="1:9" ht="15" thickBot="1" x14ac:dyDescent="0.35"/>
    <row r="3" spans="1:9" x14ac:dyDescent="0.3">
      <c r="A3" s="10" t="s">
        <v>13</v>
      </c>
      <c r="B3" s="10"/>
    </row>
    <row r="4" spans="1:9" x14ac:dyDescent="0.3">
      <c r="A4" s="7" t="s">
        <v>14</v>
      </c>
      <c r="B4" s="7">
        <v>0.75201808694147654</v>
      </c>
    </row>
    <row r="5" spans="1:9" x14ac:dyDescent="0.3">
      <c r="A5" s="7" t="s">
        <v>15</v>
      </c>
      <c r="B5" s="7">
        <v>0.56553120308711813</v>
      </c>
    </row>
    <row r="6" spans="1:9" x14ac:dyDescent="0.3">
      <c r="A6" s="7" t="s">
        <v>16</v>
      </c>
      <c r="B6" s="7">
        <v>0.53837690328006305</v>
      </c>
    </row>
    <row r="7" spans="1:9" x14ac:dyDescent="0.3">
      <c r="A7" s="7" t="s">
        <v>17</v>
      </c>
      <c r="B7" s="7">
        <v>0.94121939285325951</v>
      </c>
    </row>
    <row r="8" spans="1:9" ht="15" thickBot="1" x14ac:dyDescent="0.35">
      <c r="A8" s="8" t="s">
        <v>18</v>
      </c>
      <c r="B8" s="8">
        <v>18</v>
      </c>
    </row>
    <row r="10" spans="1:9" ht="15" thickBot="1" x14ac:dyDescent="0.35">
      <c r="A10" t="s">
        <v>19</v>
      </c>
    </row>
    <row r="11" spans="1:9" x14ac:dyDescent="0.3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3">
      <c r="A12" s="7" t="s">
        <v>20</v>
      </c>
      <c r="B12" s="7">
        <v>1</v>
      </c>
      <c r="C12" s="7">
        <v>18.450141316715516</v>
      </c>
      <c r="D12" s="7">
        <v>18.450141316715516</v>
      </c>
      <c r="E12" s="7">
        <v>20.826580214017675</v>
      </c>
      <c r="F12" s="7">
        <v>3.1878862347977933E-4</v>
      </c>
    </row>
    <row r="13" spans="1:9" x14ac:dyDescent="0.3">
      <c r="A13" s="7" t="s">
        <v>21</v>
      </c>
      <c r="B13" s="7">
        <v>16</v>
      </c>
      <c r="C13" s="7">
        <v>14.174303127728935</v>
      </c>
      <c r="D13" s="7">
        <v>0.88589394548305844</v>
      </c>
      <c r="E13" s="7"/>
      <c r="F13" s="7"/>
    </row>
    <row r="14" spans="1:9" ht="15" thickBot="1" x14ac:dyDescent="0.35">
      <c r="A14" s="8" t="s">
        <v>22</v>
      </c>
      <c r="B14" s="8">
        <v>17</v>
      </c>
      <c r="C14" s="8">
        <v>32.62444444444445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3">
      <c r="A17" s="7" t="s">
        <v>23</v>
      </c>
      <c r="B17" s="7">
        <v>6.6282316295508261</v>
      </c>
      <c r="C17" s="7">
        <v>0.46862240877106776</v>
      </c>
      <c r="D17" s="7">
        <v>14.144077418177545</v>
      </c>
      <c r="E17" s="7">
        <v>1.8379827458927202E-10</v>
      </c>
      <c r="F17" s="7">
        <v>5.6347965018632102</v>
      </c>
      <c r="G17" s="7">
        <v>7.621666757238442</v>
      </c>
      <c r="H17" s="7">
        <v>5.6347965018632102</v>
      </c>
      <c r="I17" s="7">
        <v>7.621666757238442</v>
      </c>
    </row>
    <row r="18" spans="1:9" ht="15" thickBot="1" x14ac:dyDescent="0.35">
      <c r="A18" s="8" t="s">
        <v>10</v>
      </c>
      <c r="B18" s="8">
        <v>-6.492956998241171E-4</v>
      </c>
      <c r="C18" s="8">
        <v>1.4227662184696741E-4</v>
      </c>
      <c r="D18" s="8">
        <v>-4.5636148187612919</v>
      </c>
      <c r="E18" s="8">
        <v>3.187886234797802E-4</v>
      </c>
      <c r="F18" s="8">
        <v>-9.5090866443280184E-4</v>
      </c>
      <c r="G18" s="8">
        <v>-3.476827352154323E-4</v>
      </c>
      <c r="H18" s="8">
        <v>-9.5090866443280184E-4</v>
      </c>
      <c r="I18" s="8">
        <v>-3.476827352154323E-4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C2CE-9E74-4B43-BCB9-EB4001301814}">
  <dimension ref="A1:O93"/>
  <sheetViews>
    <sheetView workbookViewId="0">
      <selection activeCell="K19" sqref="K19:K21"/>
    </sheetView>
  </sheetViews>
  <sheetFormatPr defaultRowHeight="14.4" x14ac:dyDescent="0.3"/>
  <cols>
    <col min="2" max="2" width="12.6640625" customWidth="1"/>
    <col min="3" max="3" width="13.21875" customWidth="1"/>
    <col min="6" max="6" width="12.5546875" customWidth="1"/>
    <col min="7" max="7" width="12.6640625" customWidth="1"/>
    <col min="8" max="8" width="23.6640625" customWidth="1"/>
    <col min="9" max="9" width="31.5546875" customWidth="1"/>
    <col min="10" max="10" width="8.88671875" customWidth="1"/>
    <col min="12" max="12" width="14.109375" customWidth="1"/>
    <col min="13" max="13" width="14" customWidth="1"/>
    <col min="14" max="14" width="13.77734375" customWidth="1"/>
    <col min="15" max="15" width="14.21875" customWidth="1"/>
  </cols>
  <sheetData>
    <row r="1" spans="1:12" s="11" customFormat="1" x14ac:dyDescent="0.3">
      <c r="A1" s="12" t="s">
        <v>9</v>
      </c>
      <c r="B1" s="12" t="s">
        <v>10</v>
      </c>
      <c r="C1" s="12" t="s">
        <v>11</v>
      </c>
    </row>
    <row r="2" spans="1:12" x14ac:dyDescent="0.3">
      <c r="A2" s="13">
        <v>2005</v>
      </c>
      <c r="B2" s="13">
        <v>968</v>
      </c>
      <c r="C2" s="14">
        <v>5.9</v>
      </c>
    </row>
    <row r="3" spans="1:12" x14ac:dyDescent="0.3">
      <c r="A3" s="13">
        <v>2006</v>
      </c>
      <c r="B3" s="13">
        <v>1146</v>
      </c>
      <c r="C3" s="14">
        <v>5.2</v>
      </c>
      <c r="G3" t="s">
        <v>12</v>
      </c>
    </row>
    <row r="4" spans="1:12" ht="15" thickBot="1" x14ac:dyDescent="0.35">
      <c r="A4" s="13">
        <v>2007</v>
      </c>
      <c r="B4" s="13">
        <v>1396</v>
      </c>
      <c r="C4" s="15">
        <v>4</v>
      </c>
    </row>
    <row r="5" spans="1:12" x14ac:dyDescent="0.3">
      <c r="A5" s="13">
        <v>2008</v>
      </c>
      <c r="B5" s="13">
        <v>1761</v>
      </c>
      <c r="C5" s="14">
        <v>4.4000000000000004</v>
      </c>
      <c r="G5" s="10" t="s">
        <v>13</v>
      </c>
      <c r="H5" s="10"/>
    </row>
    <row r="6" spans="1:12" x14ac:dyDescent="0.3">
      <c r="A6" s="13">
        <v>2009</v>
      </c>
      <c r="B6" s="13">
        <v>1845</v>
      </c>
      <c r="C6" s="14">
        <v>7.8</v>
      </c>
      <c r="G6" s="7" t="s">
        <v>14</v>
      </c>
      <c r="H6" s="7">
        <v>0.75201808694147654</v>
      </c>
    </row>
    <row r="7" spans="1:12" x14ac:dyDescent="0.3">
      <c r="A7" s="13">
        <v>2010</v>
      </c>
      <c r="B7" s="13">
        <v>1902</v>
      </c>
      <c r="C7" s="15">
        <v>7</v>
      </c>
      <c r="G7" s="7" t="s">
        <v>15</v>
      </c>
      <c r="H7" s="7">
        <v>0.56553120308711824</v>
      </c>
    </row>
    <row r="8" spans="1:12" x14ac:dyDescent="0.3">
      <c r="A8" s="13">
        <v>2011</v>
      </c>
      <c r="B8" s="13">
        <v>1980</v>
      </c>
      <c r="C8" s="14">
        <v>5.2</v>
      </c>
      <c r="G8" s="7" t="s">
        <v>16</v>
      </c>
      <c r="H8" s="7">
        <v>0.53837690328006316</v>
      </c>
    </row>
    <row r="9" spans="1:12" x14ac:dyDescent="0.3">
      <c r="A9" s="13">
        <v>2012</v>
      </c>
      <c r="B9" s="13">
        <v>2063</v>
      </c>
      <c r="C9" s="14">
        <v>5.4</v>
      </c>
      <c r="G9" s="7" t="s">
        <v>17</v>
      </c>
      <c r="H9" s="7">
        <v>1090.1258200192308</v>
      </c>
    </row>
    <row r="10" spans="1:12" ht="15" thickBot="1" x14ac:dyDescent="0.35">
      <c r="A10" s="13">
        <v>2013</v>
      </c>
      <c r="B10" s="13">
        <v>2163</v>
      </c>
      <c r="C10" s="14">
        <v>5.7</v>
      </c>
      <c r="G10" s="8" t="s">
        <v>18</v>
      </c>
      <c r="H10" s="8">
        <v>18</v>
      </c>
    </row>
    <row r="11" spans="1:12" x14ac:dyDescent="0.3">
      <c r="A11" s="13">
        <v>2014</v>
      </c>
      <c r="B11" s="13">
        <v>2328</v>
      </c>
      <c r="C11" s="14">
        <v>5.4</v>
      </c>
    </row>
    <row r="12" spans="1:12" ht="15" thickBot="1" x14ac:dyDescent="0.35">
      <c r="A12" s="13">
        <v>2015</v>
      </c>
      <c r="B12" s="13">
        <v>2555</v>
      </c>
      <c r="C12" s="15">
        <v>5</v>
      </c>
      <c r="G12" t="s">
        <v>19</v>
      </c>
    </row>
    <row r="13" spans="1:12" x14ac:dyDescent="0.3">
      <c r="A13" s="13">
        <v>2016</v>
      </c>
      <c r="B13" s="13">
        <v>2809</v>
      </c>
      <c r="C13" s="14">
        <v>4.8</v>
      </c>
      <c r="G13" s="9"/>
      <c r="H13" s="9" t="s">
        <v>24</v>
      </c>
      <c r="I13" s="9" t="s">
        <v>25</v>
      </c>
      <c r="J13" s="9" t="s">
        <v>26</v>
      </c>
      <c r="K13" s="9" t="s">
        <v>27</v>
      </c>
      <c r="L13" s="9" t="s">
        <v>28</v>
      </c>
    </row>
    <row r="14" spans="1:12" x14ac:dyDescent="0.3">
      <c r="A14" s="13">
        <v>2017</v>
      </c>
      <c r="B14" s="13">
        <v>3223</v>
      </c>
      <c r="C14" s="15">
        <v>4</v>
      </c>
      <c r="G14" s="7" t="s">
        <v>20</v>
      </c>
      <c r="H14" s="7">
        <v>1</v>
      </c>
      <c r="I14" s="7">
        <v>24749772.755549502</v>
      </c>
      <c r="J14" s="7">
        <v>24749772.755549502</v>
      </c>
      <c r="K14" s="7">
        <v>20.826580214017685</v>
      </c>
      <c r="L14" s="7">
        <v>3.1878862347977879E-4</v>
      </c>
    </row>
    <row r="15" spans="1:12" x14ac:dyDescent="0.3">
      <c r="A15" s="13">
        <v>2018</v>
      </c>
      <c r="B15" s="13">
        <v>4357</v>
      </c>
      <c r="C15" s="14">
        <v>3.3</v>
      </c>
      <c r="G15" s="7" t="s">
        <v>21</v>
      </c>
      <c r="H15" s="7">
        <v>16</v>
      </c>
      <c r="I15" s="7">
        <v>19013988.855561603</v>
      </c>
      <c r="J15" s="7">
        <v>1188374.3034726002</v>
      </c>
      <c r="K15" s="7"/>
      <c r="L15" s="7"/>
    </row>
    <row r="16" spans="1:12" ht="15" thickBot="1" x14ac:dyDescent="0.35">
      <c r="A16" s="13">
        <v>2019</v>
      </c>
      <c r="B16" s="13">
        <v>4853</v>
      </c>
      <c r="C16" s="14">
        <v>2.9</v>
      </c>
      <c r="G16" s="8" t="s">
        <v>22</v>
      </c>
      <c r="H16" s="8">
        <v>17</v>
      </c>
      <c r="I16" s="8">
        <v>43763761.611111104</v>
      </c>
      <c r="J16" s="8"/>
      <c r="K16" s="8"/>
      <c r="L16" s="8"/>
    </row>
    <row r="17" spans="1:15" ht="15" thickBot="1" x14ac:dyDescent="0.35">
      <c r="A17" s="13">
        <v>2020</v>
      </c>
      <c r="B17" s="13">
        <v>5213</v>
      </c>
      <c r="C17" s="14">
        <v>3.4</v>
      </c>
    </row>
    <row r="18" spans="1:15" x14ac:dyDescent="0.3">
      <c r="A18" s="13">
        <v>2021</v>
      </c>
      <c r="B18" s="13">
        <v>5535</v>
      </c>
      <c r="C18" s="15">
        <v>3</v>
      </c>
      <c r="E18" s="5"/>
      <c r="G18" s="9"/>
      <c r="H18" s="9" t="s">
        <v>29</v>
      </c>
      <c r="I18" s="9" t="s">
        <v>17</v>
      </c>
      <c r="J18" s="9" t="s">
        <v>30</v>
      </c>
      <c r="K18" s="9" t="s">
        <v>31</v>
      </c>
      <c r="L18" s="9" t="s">
        <v>32</v>
      </c>
      <c r="M18" s="9" t="s">
        <v>33</v>
      </c>
      <c r="N18" s="9" t="s">
        <v>34</v>
      </c>
      <c r="O18" s="9" t="s">
        <v>35</v>
      </c>
    </row>
    <row r="19" spans="1:15" x14ac:dyDescent="0.3">
      <c r="A19" s="13">
        <v>2022</v>
      </c>
      <c r="B19" s="13">
        <v>6126</v>
      </c>
      <c r="C19" s="15">
        <v>3</v>
      </c>
      <c r="G19" s="7" t="s">
        <v>23</v>
      </c>
      <c r="H19" s="7">
        <v>7033.6497854369591</v>
      </c>
      <c r="I19" s="7">
        <v>941.25368572240757</v>
      </c>
      <c r="J19" s="7">
        <v>7.472639833583937</v>
      </c>
      <c r="K19" s="7">
        <v>1.327810499765352E-6</v>
      </c>
      <c r="L19" s="7">
        <v>5038.2811091624899</v>
      </c>
      <c r="M19" s="7">
        <v>9029.0184617114282</v>
      </c>
      <c r="N19" s="7">
        <v>5038.2811091624899</v>
      </c>
      <c r="O19" s="7">
        <v>9029.0184617114282</v>
      </c>
    </row>
    <row r="20" spans="1:15" ht="15" thickBot="1" x14ac:dyDescent="0.35">
      <c r="C20" s="5">
        <v>3.12</v>
      </c>
      <c r="D20" s="5">
        <f t="shared" ref="D20:D27" si="0">AVERAGE(C16:C20)</f>
        <v>3.0840000000000005</v>
      </c>
      <c r="G20" s="8" t="s">
        <v>11</v>
      </c>
      <c r="H20" s="8">
        <v>-870.99175805462835</v>
      </c>
      <c r="I20" s="8">
        <v>190.85566872864229</v>
      </c>
      <c r="J20" s="8">
        <v>-4.5636148187612937</v>
      </c>
      <c r="K20" s="8">
        <v>3.1878862347977933E-4</v>
      </c>
      <c r="L20" s="8">
        <v>-1275.5877015788935</v>
      </c>
      <c r="M20" s="8">
        <v>-466.39581453036323</v>
      </c>
      <c r="N20" s="8">
        <v>-1275.5877015788935</v>
      </c>
      <c r="O20" s="8">
        <v>-466.39581453036323</v>
      </c>
    </row>
    <row r="21" spans="1:15" x14ac:dyDescent="0.3">
      <c r="C21">
        <v>3.08</v>
      </c>
      <c r="D21" s="5">
        <f t="shared" si="0"/>
        <v>3.12</v>
      </c>
    </row>
    <row r="22" spans="1:15" x14ac:dyDescent="0.3">
      <c r="A22" t="s">
        <v>40</v>
      </c>
      <c r="B22">
        <f>CORREL(B2:B19,C2:C19)</f>
        <v>-0.75201808694147654</v>
      </c>
      <c r="C22">
        <v>3.12</v>
      </c>
      <c r="D22" s="17">
        <f t="shared" si="0"/>
        <v>3.0640000000000001</v>
      </c>
    </row>
    <row r="23" spans="1:15" x14ac:dyDescent="0.3">
      <c r="C23">
        <v>3</v>
      </c>
      <c r="D23" s="17">
        <f t="shared" si="0"/>
        <v>3.0640000000000001</v>
      </c>
    </row>
    <row r="24" spans="1:15" x14ac:dyDescent="0.3">
      <c r="C24">
        <v>3</v>
      </c>
      <c r="D24" s="5">
        <f t="shared" si="0"/>
        <v>3.0640000000000001</v>
      </c>
      <c r="G24" t="s">
        <v>36</v>
      </c>
    </row>
    <row r="25" spans="1:15" ht="15" thickBot="1" x14ac:dyDescent="0.35">
      <c r="C25">
        <v>3.06</v>
      </c>
      <c r="D25">
        <f t="shared" si="0"/>
        <v>3.052</v>
      </c>
    </row>
    <row r="26" spans="1:15" x14ac:dyDescent="0.3">
      <c r="C26" s="23" t="s">
        <v>71</v>
      </c>
      <c r="D26">
        <f t="shared" si="0"/>
        <v>3.0450000000000004</v>
      </c>
      <c r="G26" s="9" t="s">
        <v>37</v>
      </c>
      <c r="H26" s="9" t="s">
        <v>39</v>
      </c>
      <c r="I26" s="9" t="s">
        <v>38</v>
      </c>
    </row>
    <row r="27" spans="1:15" x14ac:dyDescent="0.3">
      <c r="C27" t="s">
        <v>72</v>
      </c>
      <c r="D27">
        <f t="shared" si="0"/>
        <v>3.02</v>
      </c>
      <c r="G27" s="7">
        <v>1</v>
      </c>
      <c r="H27" s="7">
        <v>1894.7984129146516</v>
      </c>
      <c r="I27" s="7">
        <v>-926.79841291465164</v>
      </c>
    </row>
    <row r="28" spans="1:15" x14ac:dyDescent="0.3">
      <c r="G28" s="7">
        <v>2</v>
      </c>
      <c r="H28" s="7">
        <v>2504.4926435528914</v>
      </c>
      <c r="I28" s="7">
        <v>-1358.4926435528914</v>
      </c>
    </row>
    <row r="29" spans="1:15" x14ac:dyDescent="0.3">
      <c r="G29" s="7">
        <v>3</v>
      </c>
      <c r="H29" s="7">
        <v>3549.6827532184457</v>
      </c>
      <c r="I29" s="7">
        <v>-2153.6827532184457</v>
      </c>
    </row>
    <row r="30" spans="1:15" x14ac:dyDescent="0.3">
      <c r="G30" s="7">
        <v>4</v>
      </c>
      <c r="H30" s="7">
        <v>3201.2860499965941</v>
      </c>
      <c r="I30" s="7">
        <v>-1440.2860499965941</v>
      </c>
    </row>
    <row r="31" spans="1:15" x14ac:dyDescent="0.3">
      <c r="G31" s="7">
        <v>5</v>
      </c>
      <c r="H31" s="7">
        <v>239.91407261085806</v>
      </c>
      <c r="I31" s="7">
        <v>1605.0859273891419</v>
      </c>
    </row>
    <row r="32" spans="1:15" x14ac:dyDescent="0.3">
      <c r="G32" s="7">
        <v>6</v>
      </c>
      <c r="H32" s="7">
        <v>936.70747905456028</v>
      </c>
      <c r="I32" s="7">
        <v>965.29252094543972</v>
      </c>
    </row>
    <row r="33" spans="2:9" x14ac:dyDescent="0.3">
      <c r="G33" s="7">
        <v>7</v>
      </c>
      <c r="H33" s="7">
        <v>2504.4926435528914</v>
      </c>
      <c r="I33" s="7">
        <v>-524.49264355289142</v>
      </c>
    </row>
    <row r="34" spans="2:9" x14ac:dyDescent="0.3">
      <c r="G34" s="7">
        <v>8</v>
      </c>
      <c r="H34" s="7">
        <v>2330.2942919419656</v>
      </c>
      <c r="I34" s="7">
        <v>-267.29429194196564</v>
      </c>
    </row>
    <row r="35" spans="2:9" x14ac:dyDescent="0.3">
      <c r="G35" s="7">
        <v>9</v>
      </c>
      <c r="H35" s="7">
        <v>2068.9967645255774</v>
      </c>
      <c r="I35" s="7">
        <v>94.003235474422581</v>
      </c>
    </row>
    <row r="36" spans="2:9" x14ac:dyDescent="0.3">
      <c r="G36" s="7">
        <v>10</v>
      </c>
      <c r="H36" s="7">
        <v>2330.2942919419656</v>
      </c>
      <c r="I36" s="7">
        <v>-2.2942919419656391</v>
      </c>
    </row>
    <row r="37" spans="2:9" x14ac:dyDescent="0.3">
      <c r="G37" s="7">
        <v>11</v>
      </c>
      <c r="H37" s="7">
        <v>2678.6909951638172</v>
      </c>
      <c r="I37" s="7">
        <v>-123.69099516381721</v>
      </c>
    </row>
    <row r="38" spans="2:9" x14ac:dyDescent="0.3">
      <c r="B38" t="s">
        <v>44</v>
      </c>
      <c r="C38">
        <f>AVERAGE(B2:B19)</f>
        <v>2901.2777777777778</v>
      </c>
      <c r="G38" s="7">
        <v>12</v>
      </c>
      <c r="H38" s="7">
        <v>2852.889346774743</v>
      </c>
      <c r="I38" s="7">
        <v>-43.88934677474299</v>
      </c>
    </row>
    <row r="39" spans="2:9" x14ac:dyDescent="0.3">
      <c r="B39" t="s">
        <v>45</v>
      </c>
      <c r="C39" s="5">
        <f>AVERAGE(C2:C19)</f>
        <v>4.7444444444444445</v>
      </c>
      <c r="G39" s="7">
        <v>13</v>
      </c>
      <c r="H39" s="7">
        <v>3549.6827532184457</v>
      </c>
      <c r="I39" s="7">
        <v>-326.68275321844567</v>
      </c>
    </row>
    <row r="40" spans="2:9" x14ac:dyDescent="0.3">
      <c r="B40" t="s">
        <v>46</v>
      </c>
      <c r="C40">
        <f>_xlfn.STDEV.P(C2:C19)</f>
        <v>1.3462797390596322</v>
      </c>
      <c r="G40" s="7">
        <v>14</v>
      </c>
      <c r="H40" s="7">
        <v>4159.3769838566859</v>
      </c>
      <c r="I40" s="7">
        <v>197.62301614331409</v>
      </c>
    </row>
    <row r="41" spans="2:9" x14ac:dyDescent="0.3">
      <c r="B41" t="s">
        <v>47</v>
      </c>
      <c r="C41">
        <f>_xlfn.STDEV.P(B2:B19)</f>
        <v>1559.2690882288962</v>
      </c>
      <c r="G41" s="7">
        <v>15</v>
      </c>
      <c r="H41" s="7">
        <v>4507.7736870785375</v>
      </c>
      <c r="I41" s="7">
        <v>345.22631292146252</v>
      </c>
    </row>
    <row r="42" spans="2:9" x14ac:dyDescent="0.3">
      <c r="B42" t="s">
        <v>43</v>
      </c>
      <c r="C42">
        <f>CORREL(B2:B19,C2:C19)</f>
        <v>-0.75201808694147654</v>
      </c>
      <c r="G42" s="7">
        <v>16</v>
      </c>
      <c r="H42" s="7">
        <v>4072.2778080512226</v>
      </c>
      <c r="I42" s="7">
        <v>1140.7221919487774</v>
      </c>
    </row>
    <row r="43" spans="2:9" x14ac:dyDescent="0.3">
      <c r="B43" t="s">
        <v>42</v>
      </c>
      <c r="C43">
        <f>C42*(C41/C40)</f>
        <v>-870.99175805462801</v>
      </c>
      <c r="G43" s="7">
        <v>17</v>
      </c>
      <c r="H43" s="7">
        <v>4420.6745112730741</v>
      </c>
      <c r="I43" s="7">
        <v>1114.3254887269259</v>
      </c>
    </row>
    <row r="44" spans="2:9" ht="15" thickBot="1" x14ac:dyDescent="0.35">
      <c r="B44" t="s">
        <v>41</v>
      </c>
      <c r="C44">
        <f>C38-C43*C39</f>
        <v>7033.6497854369572</v>
      </c>
      <c r="G44" s="8">
        <v>18</v>
      </c>
      <c r="H44" s="8">
        <v>4420.6745112730741</v>
      </c>
      <c r="I44" s="8">
        <v>1705.3254887269259</v>
      </c>
    </row>
    <row r="46" spans="2:9" x14ac:dyDescent="0.3">
      <c r="B46" t="s">
        <v>48</v>
      </c>
      <c r="C46">
        <f>TINV(0.05,H15)</f>
        <v>2.119905299221255</v>
      </c>
    </row>
    <row r="47" spans="2:9" ht="15" thickBot="1" x14ac:dyDescent="0.35">
      <c r="B47" t="s">
        <v>49</v>
      </c>
      <c r="C47">
        <f>FINV(0.05, H14,H15)</f>
        <v>4.4939984776663584</v>
      </c>
    </row>
    <row r="48" spans="2:9" x14ac:dyDescent="0.3">
      <c r="F48" s="9"/>
      <c r="G48" s="9" t="s">
        <v>30</v>
      </c>
    </row>
    <row r="49" spans="6:7" x14ac:dyDescent="0.3">
      <c r="F49" s="7" t="s">
        <v>23</v>
      </c>
      <c r="G49" s="7">
        <v>7.472639833583937</v>
      </c>
    </row>
    <row r="50" spans="6:7" ht="15" thickBot="1" x14ac:dyDescent="0.35">
      <c r="F50" s="8" t="s">
        <v>11</v>
      </c>
      <c r="G50" s="8">
        <v>-4.5636148187612937</v>
      </c>
    </row>
    <row r="84" spans="5:9" ht="92.4" x14ac:dyDescent="0.3">
      <c r="H84" s="24" t="s">
        <v>73</v>
      </c>
    </row>
    <row r="85" spans="5:9" x14ac:dyDescent="0.3">
      <c r="E85" t="s">
        <v>76</v>
      </c>
      <c r="F85" t="s">
        <v>10</v>
      </c>
      <c r="G85" t="s">
        <v>75</v>
      </c>
      <c r="H85" s="26" t="s">
        <v>74</v>
      </c>
      <c r="I85" s="26" t="s">
        <v>77</v>
      </c>
    </row>
    <row r="86" spans="5:9" x14ac:dyDescent="0.3">
      <c r="E86" s="7">
        <v>1090.1258200192308</v>
      </c>
      <c r="F86" s="25">
        <v>4316.1549999999997</v>
      </c>
      <c r="G86">
        <v>2.12</v>
      </c>
      <c r="H86">
        <f>F86-$G$86*$E$86</f>
        <v>2005.0882615592304</v>
      </c>
      <c r="I86">
        <f>F86+$G$86*$E$86</f>
        <v>6627.2217384407686</v>
      </c>
    </row>
    <row r="87" spans="5:9" x14ac:dyDescent="0.3">
      <c r="F87">
        <v>4350.9949999999999</v>
      </c>
      <c r="H87">
        <f t="shared" ref="H87:H93" si="1">F87-$G$86*$E$86</f>
        <v>2039.9282615592306</v>
      </c>
      <c r="I87">
        <f t="shared" ref="I87:I93" si="2">F87+$G$86*$E$86</f>
        <v>6662.0617384407687</v>
      </c>
    </row>
    <row r="88" spans="5:9" x14ac:dyDescent="0.3">
      <c r="F88">
        <v>4316.1549999999997</v>
      </c>
      <c r="H88">
        <f t="shared" si="1"/>
        <v>2005.0882615592304</v>
      </c>
      <c r="I88">
        <f t="shared" si="2"/>
        <v>6627.2217384407686</v>
      </c>
    </row>
    <row r="89" spans="5:9" x14ac:dyDescent="0.3">
      <c r="F89">
        <v>4420.674</v>
      </c>
      <c r="H89">
        <f t="shared" si="1"/>
        <v>2109.6072615592307</v>
      </c>
      <c r="I89">
        <f t="shared" si="2"/>
        <v>6731.7407384407688</v>
      </c>
    </row>
    <row r="90" spans="5:9" x14ac:dyDescent="0.3">
      <c r="F90">
        <v>4420.674</v>
      </c>
      <c r="H90">
        <f t="shared" si="1"/>
        <v>2109.6072615592307</v>
      </c>
      <c r="I90">
        <f t="shared" si="2"/>
        <v>6731.7407384407688</v>
      </c>
    </row>
    <row r="91" spans="5:9" x14ac:dyDescent="0.3">
      <c r="F91">
        <v>4368.415</v>
      </c>
      <c r="H91">
        <f t="shared" si="1"/>
        <v>2057.3482615592307</v>
      </c>
      <c r="I91">
        <f t="shared" si="2"/>
        <v>6679.4817384407688</v>
      </c>
    </row>
    <row r="92" spans="5:9" x14ac:dyDescent="0.3">
      <c r="F92">
        <v>4375.384</v>
      </c>
      <c r="H92">
        <f t="shared" si="1"/>
        <v>2064.3172615592307</v>
      </c>
      <c r="I92">
        <f t="shared" si="2"/>
        <v>6686.4507384407698</v>
      </c>
    </row>
    <row r="93" spans="5:9" x14ac:dyDescent="0.3">
      <c r="F93">
        <v>4381.4809999999998</v>
      </c>
      <c r="H93">
        <f t="shared" si="1"/>
        <v>2070.4142615592305</v>
      </c>
      <c r="I93">
        <f t="shared" si="2"/>
        <v>6692.5477384407695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CD236-6FC8-4609-A18F-24B50682B3EF}">
  <dimension ref="A1:K30"/>
  <sheetViews>
    <sheetView workbookViewId="0">
      <selection activeCell="B30" sqref="B30"/>
    </sheetView>
  </sheetViews>
  <sheetFormatPr defaultRowHeight="14.4" x14ac:dyDescent="0.3"/>
  <cols>
    <col min="1" max="1" width="8.5546875" bestFit="1" customWidth="1"/>
    <col min="2" max="2" width="11.5546875" bestFit="1" customWidth="1"/>
    <col min="3" max="3" width="17.33203125" bestFit="1" customWidth="1"/>
    <col min="4" max="4" width="14.33203125" bestFit="1" customWidth="1"/>
    <col min="5" max="5" width="33" bestFit="1" customWidth="1"/>
    <col min="10" max="10" width="9.88671875" bestFit="1" customWidth="1"/>
    <col min="11" max="11" width="14.109375" bestFit="1" customWidth="1"/>
  </cols>
  <sheetData>
    <row r="1" spans="1:11" x14ac:dyDescent="0.3">
      <c r="A1" s="1" t="s">
        <v>1</v>
      </c>
      <c r="B1" s="19" t="s">
        <v>0</v>
      </c>
      <c r="C1" s="1" t="s">
        <v>8</v>
      </c>
      <c r="D1" s="4" t="s">
        <v>11</v>
      </c>
      <c r="E1" t="s">
        <v>51</v>
      </c>
      <c r="F1">
        <f>CORREL(B2:B28,C2:C28)</f>
        <v>0.83643035523064735</v>
      </c>
      <c r="J1" s="19" t="s">
        <v>0</v>
      </c>
      <c r="K1" s="4" t="s">
        <v>11</v>
      </c>
    </row>
    <row r="2" spans="1:11" s="5" customFormat="1" x14ac:dyDescent="0.3">
      <c r="A2" s="17">
        <v>1996</v>
      </c>
      <c r="B2" s="18">
        <v>657564</v>
      </c>
      <c r="C2" s="17">
        <v>10673035</v>
      </c>
      <c r="D2" s="5">
        <v>6.6</v>
      </c>
      <c r="E2" s="5" t="s">
        <v>50</v>
      </c>
      <c r="F2" s="5">
        <f>CORREL(B2:B28,D2:D28)</f>
        <v>0.99669836864675088</v>
      </c>
      <c r="J2" s="18">
        <v>657564</v>
      </c>
      <c r="K2" s="5">
        <v>6.6</v>
      </c>
    </row>
    <row r="3" spans="1:11" s="5" customFormat="1" x14ac:dyDescent="0.3">
      <c r="A3" s="17">
        <v>1997</v>
      </c>
      <c r="B3" s="18">
        <v>881435</v>
      </c>
      <c r="C3" s="17">
        <v>10806825</v>
      </c>
      <c r="D3" s="5">
        <v>8.9</v>
      </c>
      <c r="J3" s="18">
        <v>881435</v>
      </c>
      <c r="K3" s="5">
        <v>8.9</v>
      </c>
    </row>
    <row r="4" spans="1:11" s="5" customFormat="1" x14ac:dyDescent="0.3">
      <c r="A4" s="17">
        <v>1998</v>
      </c>
      <c r="B4" s="18">
        <v>1025056</v>
      </c>
      <c r="C4" s="17">
        <v>10595694</v>
      </c>
      <c r="D4" s="5">
        <v>10.4</v>
      </c>
      <c r="J4" s="18">
        <v>1025056</v>
      </c>
      <c r="K4" s="5">
        <v>10.4</v>
      </c>
    </row>
    <row r="5" spans="1:11" s="5" customFormat="1" x14ac:dyDescent="0.3">
      <c r="A5" s="17">
        <v>1999</v>
      </c>
      <c r="B5" s="18">
        <v>1130296</v>
      </c>
      <c r="C5" s="17">
        <v>10534408</v>
      </c>
      <c r="D5" s="5">
        <v>11.8</v>
      </c>
      <c r="J5" s="18">
        <v>1130296</v>
      </c>
      <c r="K5" s="5">
        <v>11.8</v>
      </c>
    </row>
    <row r="6" spans="1:11" s="5" customFormat="1" x14ac:dyDescent="0.3">
      <c r="A6" s="17">
        <v>2000</v>
      </c>
      <c r="B6" s="18">
        <v>1007131</v>
      </c>
      <c r="C6" s="17">
        <v>10507661</v>
      </c>
      <c r="D6" s="5">
        <v>10.5</v>
      </c>
      <c r="J6" s="18">
        <v>1007131</v>
      </c>
      <c r="K6" s="5">
        <v>10.5</v>
      </c>
    </row>
    <row r="7" spans="1:11" s="5" customFormat="1" x14ac:dyDescent="0.3">
      <c r="A7" s="17">
        <v>2001</v>
      </c>
      <c r="B7" s="18">
        <v>826932</v>
      </c>
      <c r="C7" s="17">
        <v>10439781</v>
      </c>
      <c r="D7" s="5">
        <v>8.8000000000000007</v>
      </c>
      <c r="J7" s="18">
        <v>826932</v>
      </c>
      <c r="K7" s="5">
        <v>8.8000000000000007</v>
      </c>
    </row>
    <row r="8" spans="1:11" s="5" customFormat="1" x14ac:dyDescent="0.3">
      <c r="A8" s="17">
        <v>2002</v>
      </c>
      <c r="B8" s="18">
        <v>760623</v>
      </c>
      <c r="C8" s="17">
        <v>9234177</v>
      </c>
      <c r="D8" s="5">
        <v>8.4</v>
      </c>
      <c r="J8" s="18">
        <v>760623</v>
      </c>
      <c r="K8" s="5">
        <v>8.4</v>
      </c>
    </row>
    <row r="9" spans="1:11" s="5" customFormat="1" x14ac:dyDescent="0.3">
      <c r="A9" s="17">
        <v>2003</v>
      </c>
      <c r="B9" s="18">
        <v>658891</v>
      </c>
      <c r="C9" s="17">
        <v>9222508</v>
      </c>
      <c r="D9" s="5">
        <v>7.4</v>
      </c>
      <c r="J9" s="18">
        <v>658891</v>
      </c>
      <c r="K9" s="5">
        <v>7.4</v>
      </c>
    </row>
    <row r="10" spans="1:11" s="5" customFormat="1" x14ac:dyDescent="0.3">
      <c r="A10" s="17">
        <v>2004</v>
      </c>
      <c r="B10" s="18">
        <v>557892</v>
      </c>
      <c r="C10" s="17">
        <v>9165281</v>
      </c>
      <c r="D10" s="5">
        <v>6.3</v>
      </c>
      <c r="J10" s="18">
        <v>557892</v>
      </c>
      <c r="K10" s="5">
        <v>6.3</v>
      </c>
    </row>
    <row r="11" spans="1:11" s="5" customFormat="1" x14ac:dyDescent="0.3">
      <c r="A11" s="17">
        <v>2005</v>
      </c>
      <c r="B11" s="18">
        <v>522967</v>
      </c>
      <c r="C11" s="17">
        <v>9139247</v>
      </c>
      <c r="D11" s="5">
        <v>5.9</v>
      </c>
      <c r="J11" s="18">
        <v>522967</v>
      </c>
      <c r="K11" s="5">
        <v>5.9</v>
      </c>
    </row>
    <row r="12" spans="1:11" s="5" customFormat="1" x14ac:dyDescent="0.3">
      <c r="A12" s="17">
        <v>2006</v>
      </c>
      <c r="B12" s="18">
        <v>460495</v>
      </c>
      <c r="C12" s="17">
        <v>9321197</v>
      </c>
      <c r="D12" s="5">
        <v>5.2</v>
      </c>
      <c r="J12" s="18">
        <v>460495</v>
      </c>
      <c r="K12" s="5">
        <v>5.2</v>
      </c>
    </row>
    <row r="13" spans="1:11" s="5" customFormat="1" x14ac:dyDescent="0.3">
      <c r="A13" s="17">
        <v>2007</v>
      </c>
      <c r="B13" s="18">
        <v>367838</v>
      </c>
      <c r="C13" s="17">
        <v>9352472</v>
      </c>
      <c r="D13" s="5">
        <v>4</v>
      </c>
      <c r="J13" s="18">
        <v>367838</v>
      </c>
      <c r="K13" s="5">
        <v>4</v>
      </c>
    </row>
    <row r="14" spans="1:11" s="5" customFormat="1" x14ac:dyDescent="0.3">
      <c r="A14" s="17">
        <v>2008</v>
      </c>
      <c r="B14" s="18">
        <v>403441</v>
      </c>
      <c r="C14" s="17">
        <v>9259002</v>
      </c>
      <c r="D14" s="5">
        <v>4.4000000000000004</v>
      </c>
      <c r="J14" s="18">
        <v>403441</v>
      </c>
      <c r="K14" s="5">
        <v>4.4000000000000004</v>
      </c>
    </row>
    <row r="15" spans="1:11" s="5" customFormat="1" x14ac:dyDescent="0.3">
      <c r="A15" s="17">
        <v>2009</v>
      </c>
      <c r="B15" s="18">
        <v>709383</v>
      </c>
      <c r="C15" s="17">
        <v>8952355</v>
      </c>
      <c r="D15" s="5">
        <v>7.8</v>
      </c>
      <c r="J15" s="18">
        <v>709383</v>
      </c>
      <c r="K15" s="5">
        <v>7.8</v>
      </c>
    </row>
    <row r="16" spans="1:11" s="5" customFormat="1" x14ac:dyDescent="0.3">
      <c r="A16" s="17">
        <v>2010</v>
      </c>
      <c r="B16" s="16">
        <v>626960</v>
      </c>
      <c r="C16" s="17">
        <v>8712829</v>
      </c>
      <c r="D16" s="5">
        <v>7</v>
      </c>
      <c r="J16" s="16">
        <v>626960</v>
      </c>
      <c r="K16" s="5">
        <v>7</v>
      </c>
    </row>
    <row r="17" spans="1:11" s="5" customFormat="1" x14ac:dyDescent="0.3">
      <c r="A17" s="17">
        <v>2011</v>
      </c>
      <c r="B17" s="18">
        <v>461013</v>
      </c>
      <c r="C17" s="17">
        <v>8528149</v>
      </c>
      <c r="D17" s="5">
        <v>5.2</v>
      </c>
      <c r="J17" s="18">
        <v>461013</v>
      </c>
      <c r="K17" s="5">
        <v>5.2</v>
      </c>
    </row>
    <row r="18" spans="1:11" s="5" customFormat="1" x14ac:dyDescent="0.3">
      <c r="A18" s="17">
        <v>2012</v>
      </c>
      <c r="B18" s="18">
        <v>493775</v>
      </c>
      <c r="C18" s="17">
        <v>8605052</v>
      </c>
      <c r="D18" s="5">
        <v>5.4</v>
      </c>
      <c r="J18" s="18">
        <v>493775</v>
      </c>
      <c r="K18" s="5">
        <v>5.4</v>
      </c>
    </row>
    <row r="19" spans="1:11" s="5" customFormat="1" x14ac:dyDescent="0.3">
      <c r="A19" s="17">
        <v>2013</v>
      </c>
      <c r="B19" s="16">
        <v>512333</v>
      </c>
      <c r="C19" s="17">
        <v>8549132</v>
      </c>
      <c r="D19" s="5">
        <v>5.7</v>
      </c>
      <c r="J19" s="16">
        <v>512333</v>
      </c>
      <c r="K19" s="5">
        <v>5.7</v>
      </c>
    </row>
    <row r="20" spans="1:11" s="5" customFormat="1" x14ac:dyDescent="0.3">
      <c r="A20" s="17">
        <v>2014</v>
      </c>
      <c r="B20" s="16">
        <v>478338</v>
      </c>
      <c r="C20" s="17">
        <v>8613739</v>
      </c>
      <c r="D20" s="5">
        <v>5.4</v>
      </c>
      <c r="J20" s="16">
        <v>478338</v>
      </c>
      <c r="K20" s="5">
        <v>5.4</v>
      </c>
    </row>
    <row r="21" spans="1:11" s="5" customFormat="1" x14ac:dyDescent="0.3">
      <c r="A21" s="17">
        <v>2015</v>
      </c>
      <c r="B21" s="16">
        <v>436242</v>
      </c>
      <c r="C21" s="17">
        <v>8535386</v>
      </c>
      <c r="D21" s="5">
        <v>5</v>
      </c>
      <c r="J21" s="16">
        <v>436242</v>
      </c>
      <c r="K21" s="5">
        <v>5</v>
      </c>
    </row>
    <row r="22" spans="1:11" s="5" customFormat="1" x14ac:dyDescent="0.3">
      <c r="A22" s="17">
        <v>2016</v>
      </c>
      <c r="B22" s="16">
        <v>418237</v>
      </c>
      <c r="C22" s="17">
        <v>8448777</v>
      </c>
      <c r="D22" s="5">
        <v>4.8</v>
      </c>
      <c r="J22" s="16">
        <v>418237</v>
      </c>
      <c r="K22" s="5">
        <v>4.8</v>
      </c>
    </row>
    <row r="23" spans="1:11" s="5" customFormat="1" x14ac:dyDescent="0.3">
      <c r="A23" s="17">
        <v>2017</v>
      </c>
      <c r="B23" s="16">
        <v>351105</v>
      </c>
      <c r="C23" s="17">
        <v>8670556</v>
      </c>
      <c r="D23" s="5">
        <v>4</v>
      </c>
      <c r="J23" s="16">
        <v>351105</v>
      </c>
      <c r="K23" s="5">
        <v>4</v>
      </c>
    </row>
    <row r="24" spans="1:11" s="5" customFormat="1" x14ac:dyDescent="0.3">
      <c r="A24" s="17">
        <v>2018</v>
      </c>
      <c r="B24" s="16">
        <v>288896</v>
      </c>
      <c r="C24" s="17">
        <v>8688539</v>
      </c>
      <c r="D24" s="5">
        <v>3.3</v>
      </c>
      <c r="J24" s="16">
        <v>288896</v>
      </c>
      <c r="K24" s="5">
        <v>3.3</v>
      </c>
    </row>
    <row r="25" spans="1:11" s="5" customFormat="1" x14ac:dyDescent="0.3">
      <c r="A25" s="17">
        <v>2019</v>
      </c>
      <c r="B25" s="16">
        <v>257865</v>
      </c>
      <c r="C25" s="17">
        <v>8680325</v>
      </c>
      <c r="D25" s="5">
        <v>2.9</v>
      </c>
      <c r="J25" s="16">
        <v>257865</v>
      </c>
      <c r="K25" s="5">
        <v>2.9</v>
      </c>
    </row>
    <row r="26" spans="1:11" s="5" customFormat="1" x14ac:dyDescent="0.3">
      <c r="A26" s="17">
        <v>2020</v>
      </c>
      <c r="B26" s="16">
        <v>296051</v>
      </c>
      <c r="C26" s="17">
        <v>8521057</v>
      </c>
      <c r="D26" s="5">
        <v>3.4</v>
      </c>
      <c r="J26" s="16">
        <v>296051</v>
      </c>
      <c r="K26" s="5">
        <v>3.4</v>
      </c>
    </row>
    <row r="27" spans="1:11" s="5" customFormat="1" x14ac:dyDescent="0.3">
      <c r="A27" s="17">
        <v>2021</v>
      </c>
      <c r="B27" s="16">
        <v>234757</v>
      </c>
      <c r="C27" s="17">
        <v>7755487</v>
      </c>
      <c r="D27" s="5">
        <v>3</v>
      </c>
      <c r="J27" s="16">
        <v>234757</v>
      </c>
      <c r="K27" s="5">
        <v>3</v>
      </c>
    </row>
    <row r="28" spans="1:11" s="5" customFormat="1" x14ac:dyDescent="0.3">
      <c r="A28" s="17">
        <v>2022</v>
      </c>
      <c r="B28" s="16">
        <v>239064</v>
      </c>
      <c r="C28" s="17">
        <v>7806452</v>
      </c>
      <c r="D28" s="5">
        <v>3</v>
      </c>
      <c r="J28" s="16">
        <v>239064</v>
      </c>
      <c r="K28" s="5">
        <v>3</v>
      </c>
    </row>
    <row r="30" spans="1:11" x14ac:dyDescent="0.3">
      <c r="B30" s="1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844F-A783-4208-92A2-DC76860E8CC6}">
  <dimension ref="A1:K54"/>
  <sheetViews>
    <sheetView topLeftCell="A22" workbookViewId="0">
      <selection activeCell="I25" sqref="I25"/>
    </sheetView>
  </sheetViews>
  <sheetFormatPr defaultRowHeight="14.4" x14ac:dyDescent="0.3"/>
  <cols>
    <col min="1" max="1" width="18" bestFit="1" customWidth="1"/>
    <col min="2" max="2" width="19" bestFit="1" customWidth="1"/>
    <col min="3" max="3" width="14.5546875" bestFit="1" customWidth="1"/>
    <col min="4" max="4" width="12.6640625" bestFit="1" customWidth="1"/>
    <col min="5" max="5" width="12" bestFit="1" customWidth="1"/>
    <col min="6" max="6" width="13.44140625" bestFit="1" customWidth="1"/>
    <col min="7" max="8" width="12.6640625" bestFit="1" customWidth="1"/>
    <col min="9" max="9" width="17.44140625" bestFit="1" customWidth="1"/>
    <col min="11" max="11" width="9.44140625" bestFit="1" customWidth="1"/>
  </cols>
  <sheetData>
    <row r="1" spans="1:11" x14ac:dyDescent="0.3">
      <c r="A1" t="s">
        <v>12</v>
      </c>
    </row>
    <row r="2" spans="1:11" ht="15" thickBot="1" x14ac:dyDescent="0.35"/>
    <row r="3" spans="1:11" x14ac:dyDescent="0.3">
      <c r="A3" s="21" t="s">
        <v>13</v>
      </c>
      <c r="B3" s="21"/>
    </row>
    <row r="4" spans="1:11" x14ac:dyDescent="0.3">
      <c r="A4" t="s">
        <v>14</v>
      </c>
      <c r="B4">
        <v>0.998892112251904</v>
      </c>
    </row>
    <row r="5" spans="1:11" ht="15" thickBot="1" x14ac:dyDescent="0.35">
      <c r="A5" t="s">
        <v>15</v>
      </c>
      <c r="B5">
        <v>0.99778545191907031</v>
      </c>
      <c r="J5" t="s">
        <v>70</v>
      </c>
      <c r="K5">
        <f>TINV(0.05,B13)</f>
        <v>2.0686576104190491</v>
      </c>
    </row>
    <row r="6" spans="1:11" x14ac:dyDescent="0.3">
      <c r="A6" t="s">
        <v>16</v>
      </c>
      <c r="B6">
        <v>0.99759288252072853</v>
      </c>
      <c r="J6" s="22" t="s">
        <v>30</v>
      </c>
    </row>
    <row r="7" spans="1:11" x14ac:dyDescent="0.3">
      <c r="A7" t="s">
        <v>17</v>
      </c>
      <c r="B7">
        <v>12450.890860109999</v>
      </c>
      <c r="I7" t="s">
        <v>23</v>
      </c>
      <c r="J7">
        <v>-6.8174205809642441</v>
      </c>
    </row>
    <row r="8" spans="1:11" ht="15" thickBot="1" x14ac:dyDescent="0.35">
      <c r="A8" s="20" t="s">
        <v>18</v>
      </c>
      <c r="B8" s="20">
        <v>26</v>
      </c>
      <c r="I8" t="s">
        <v>66</v>
      </c>
      <c r="J8">
        <v>5.4899937996977632</v>
      </c>
    </row>
    <row r="9" spans="1:11" ht="15" thickBot="1" x14ac:dyDescent="0.35">
      <c r="I9" s="20" t="s">
        <v>65</v>
      </c>
      <c r="J9" s="20">
        <v>50.959417687512008</v>
      </c>
    </row>
    <row r="10" spans="1:11" ht="15" thickBot="1" x14ac:dyDescent="0.35">
      <c r="A10" t="s">
        <v>19</v>
      </c>
      <c r="I10" t="s">
        <v>69</v>
      </c>
      <c r="J10">
        <f>FINV(0.05,B12,B13)</f>
        <v>3.4221322078611793</v>
      </c>
    </row>
    <row r="11" spans="1:11" x14ac:dyDescent="0.3">
      <c r="A11" s="22"/>
      <c r="B11" s="22" t="s">
        <v>24</v>
      </c>
      <c r="C11" s="22" t="s">
        <v>25</v>
      </c>
      <c r="D11" s="22" t="s">
        <v>26</v>
      </c>
      <c r="E11" s="22" t="s">
        <v>27</v>
      </c>
      <c r="F11" s="22" t="s">
        <v>28</v>
      </c>
    </row>
    <row r="12" spans="1:11" x14ac:dyDescent="0.3">
      <c r="A12" t="s">
        <v>20</v>
      </c>
      <c r="B12">
        <v>2</v>
      </c>
      <c r="C12">
        <v>1606500045466.1614</v>
      </c>
      <c r="D12">
        <v>803250022733.08069</v>
      </c>
      <c r="E12">
        <v>5181.433086001256</v>
      </c>
      <c r="F12">
        <v>2.95650630440487E-31</v>
      </c>
    </row>
    <row r="13" spans="1:11" x14ac:dyDescent="0.3">
      <c r="A13" t="s">
        <v>21</v>
      </c>
      <c r="B13">
        <v>23</v>
      </c>
      <c r="C13">
        <v>3565567713.8385377</v>
      </c>
      <c r="D13">
        <v>155024683.2103712</v>
      </c>
    </row>
    <row r="14" spans="1:11" ht="15" thickBot="1" x14ac:dyDescent="0.35">
      <c r="A14" s="20" t="s">
        <v>22</v>
      </c>
      <c r="B14" s="20">
        <v>25</v>
      </c>
      <c r="C14" s="20">
        <v>1610065613180</v>
      </c>
      <c r="D14" s="20"/>
      <c r="E14" s="20"/>
      <c r="F14" s="20"/>
    </row>
    <row r="15" spans="1:11" ht="15" thickBot="1" x14ac:dyDescent="0.35"/>
    <row r="16" spans="1:11" x14ac:dyDescent="0.3">
      <c r="A16" s="22"/>
      <c r="B16" s="22" t="s">
        <v>29</v>
      </c>
      <c r="C16" s="22" t="s">
        <v>17</v>
      </c>
      <c r="D16" s="22" t="s">
        <v>30</v>
      </c>
      <c r="E16" s="22" t="s">
        <v>31</v>
      </c>
      <c r="F16" s="22" t="s">
        <v>32</v>
      </c>
      <c r="G16" s="22" t="s">
        <v>33</v>
      </c>
      <c r="H16" s="22" t="s">
        <v>68</v>
      </c>
      <c r="I16" s="22" t="s">
        <v>67</v>
      </c>
    </row>
    <row r="17" spans="1:9" x14ac:dyDescent="0.3">
      <c r="A17" t="s">
        <v>23</v>
      </c>
      <c r="B17">
        <v>-278318.75302810874</v>
      </c>
      <c r="C17">
        <v>40824.641772173578</v>
      </c>
      <c r="D17">
        <v>-6.8174205809642441</v>
      </c>
      <c r="E17">
        <v>5.9443184241485066E-7</v>
      </c>
      <c r="F17">
        <v>-362770.95892274706</v>
      </c>
      <c r="G17">
        <v>-193866.54713347045</v>
      </c>
      <c r="H17">
        <v>-362770.95892274706</v>
      </c>
      <c r="I17">
        <v>-193866.54713347045</v>
      </c>
    </row>
    <row r="18" spans="1:9" x14ac:dyDescent="0.3">
      <c r="A18" t="s">
        <v>66</v>
      </c>
      <c r="B18">
        <v>2.9868043614424397E-2</v>
      </c>
      <c r="C18">
        <v>5.4404512471523557E-3</v>
      </c>
      <c r="D18">
        <v>5.4899937996977632</v>
      </c>
      <c r="E18">
        <v>1.395018116799668E-5</v>
      </c>
      <c r="F18">
        <v>1.861361273788887E-2</v>
      </c>
      <c r="G18">
        <v>4.1122474490959925E-2</v>
      </c>
      <c r="H18">
        <v>1.861361273788887E-2</v>
      </c>
      <c r="I18">
        <v>4.1122474490959925E-2</v>
      </c>
    </row>
    <row r="19" spans="1:9" ht="15" thickBot="1" x14ac:dyDescent="0.35">
      <c r="A19" s="20" t="s">
        <v>65</v>
      </c>
      <c r="B19" s="20">
        <v>92306.193167599165</v>
      </c>
      <c r="C19" s="20">
        <v>1811.3667179956708</v>
      </c>
      <c r="D19" s="20">
        <v>50.959417687512008</v>
      </c>
      <c r="E19" s="20">
        <v>3.6964592893085096E-25</v>
      </c>
      <c r="F19" s="20">
        <v>88559.095621157641</v>
      </c>
      <c r="G19" s="20">
        <v>96053.29071404069</v>
      </c>
      <c r="H19" s="20">
        <v>88559.095621157641</v>
      </c>
      <c r="I19" s="20">
        <v>96053.29071404069</v>
      </c>
    </row>
    <row r="23" spans="1:9" x14ac:dyDescent="0.3">
      <c r="A23" t="s">
        <v>36</v>
      </c>
    </row>
    <row r="24" spans="1:9" ht="15" thickBot="1" x14ac:dyDescent="0.35"/>
    <row r="25" spans="1:9" x14ac:dyDescent="0.3">
      <c r="A25" s="22" t="s">
        <v>37</v>
      </c>
      <c r="B25" s="22" t="s">
        <v>64</v>
      </c>
      <c r="C25" s="22" t="s">
        <v>38</v>
      </c>
    </row>
    <row r="26" spans="1:9" x14ac:dyDescent="0.3">
      <c r="A26">
        <v>1</v>
      </c>
      <c r="B26">
        <v>865985.0865969758</v>
      </c>
      <c r="C26">
        <v>15449.913403024198</v>
      </c>
    </row>
    <row r="27" spans="1:9" x14ac:dyDescent="0.3">
      <c r="A27">
        <v>2</v>
      </c>
      <c r="B27">
        <v>998138.30643201747</v>
      </c>
      <c r="C27">
        <v>26917.693567982526</v>
      </c>
    </row>
    <row r="28" spans="1:9" x14ac:dyDescent="0.3">
      <c r="A28">
        <v>3</v>
      </c>
      <c r="B28">
        <v>1125536.4839457029</v>
      </c>
      <c r="C28">
        <v>4759.5160542970989</v>
      </c>
    </row>
    <row r="29" spans="1:9" x14ac:dyDescent="0.3">
      <c r="A29">
        <v>4</v>
      </c>
      <c r="B29">
        <v>1004739.5522652688</v>
      </c>
      <c r="C29">
        <v>2391.4477347312495</v>
      </c>
    </row>
    <row r="30" spans="1:9" x14ac:dyDescent="0.3">
      <c r="A30">
        <v>5</v>
      </c>
      <c r="B30">
        <v>845791.58107980317</v>
      </c>
      <c r="C30">
        <v>-18859.581079803174</v>
      </c>
    </row>
    <row r="31" spans="1:9" x14ac:dyDescent="0.3">
      <c r="A31">
        <v>6</v>
      </c>
      <c r="B31">
        <v>772860.07095903892</v>
      </c>
      <c r="C31">
        <v>-12237.070959038916</v>
      </c>
    </row>
    <row r="32" spans="1:9" x14ac:dyDescent="0.3">
      <c r="A32">
        <v>7</v>
      </c>
      <c r="B32">
        <v>680205.34759050305</v>
      </c>
      <c r="C32">
        <v>-21314.34759050305</v>
      </c>
    </row>
    <row r="33" spans="1:10" x14ac:dyDescent="0.3">
      <c r="A33">
        <v>8</v>
      </c>
      <c r="B33">
        <v>576959.27657422121</v>
      </c>
      <c r="C33">
        <v>-19067.276574221207</v>
      </c>
    </row>
    <row r="34" spans="1:10" x14ac:dyDescent="0.3">
      <c r="A34">
        <v>9</v>
      </c>
      <c r="B34">
        <v>539259.21465972369</v>
      </c>
      <c r="C34">
        <v>-16292.214659723686</v>
      </c>
    </row>
    <row r="35" spans="1:10" x14ac:dyDescent="0.3">
      <c r="A35">
        <v>10</v>
      </c>
      <c r="B35">
        <v>480079.36997804878</v>
      </c>
      <c r="C35">
        <v>-19584.36997804878</v>
      </c>
    </row>
    <row r="36" spans="1:10" x14ac:dyDescent="0.3">
      <c r="A36">
        <v>11</v>
      </c>
      <c r="B36">
        <v>370246.06124097091</v>
      </c>
      <c r="C36">
        <v>-2408.0612409709138</v>
      </c>
    </row>
    <row r="37" spans="1:10" x14ac:dyDescent="0.3">
      <c r="A37">
        <v>12</v>
      </c>
      <c r="B37">
        <v>404376.77247137035</v>
      </c>
      <c r="C37">
        <v>-935.7724713703501</v>
      </c>
    </row>
    <row r="38" spans="1:10" x14ac:dyDescent="0.3">
      <c r="A38">
        <v>13</v>
      </c>
      <c r="B38">
        <v>709058.88327097497</v>
      </c>
      <c r="C38">
        <v>324.11672902503051</v>
      </c>
    </row>
    <row r="39" spans="1:10" ht="15" thickBot="1" x14ac:dyDescent="0.35">
      <c r="A39">
        <v>14</v>
      </c>
      <c r="B39">
        <v>628059.75572210713</v>
      </c>
      <c r="C39">
        <v>-1099.7557221071329</v>
      </c>
    </row>
    <row r="40" spans="1:10" x14ac:dyDescent="0.3">
      <c r="A40">
        <v>15</v>
      </c>
      <c r="B40">
        <v>456392.57772571675</v>
      </c>
      <c r="C40">
        <v>4620.4222742832499</v>
      </c>
      <c r="I40" s="21" t="s">
        <v>11</v>
      </c>
      <c r="J40" s="21"/>
    </row>
    <row r="41" spans="1:10" x14ac:dyDescent="0.3">
      <c r="A41">
        <v>16</v>
      </c>
      <c r="B41">
        <v>477150.75851731666</v>
      </c>
      <c r="C41">
        <v>16624.241482683341</v>
      </c>
    </row>
    <row r="42" spans="1:10" x14ac:dyDescent="0.3">
      <c r="A42">
        <v>17</v>
      </c>
      <c r="B42">
        <v>503172.39546867786</v>
      </c>
      <c r="C42">
        <v>9160.6045313221402</v>
      </c>
      <c r="I42" t="s">
        <v>63</v>
      </c>
      <c r="J42">
        <v>6.0925925925925943</v>
      </c>
    </row>
    <row r="43" spans="1:10" x14ac:dyDescent="0.3">
      <c r="A43">
        <v>18</v>
      </c>
      <c r="B43">
        <v>477410.22221219516</v>
      </c>
      <c r="C43">
        <v>927.77778780483641</v>
      </c>
      <c r="I43" t="s">
        <v>17</v>
      </c>
      <c r="J43">
        <v>0.47507462079711643</v>
      </c>
    </row>
    <row r="44" spans="1:10" x14ac:dyDescent="0.3">
      <c r="A44">
        <v>19</v>
      </c>
      <c r="B44">
        <v>438147.49412383448</v>
      </c>
      <c r="C44">
        <v>-1905.4941238344763</v>
      </c>
      <c r="I44" t="s">
        <v>62</v>
      </c>
      <c r="J44">
        <v>5.4</v>
      </c>
    </row>
    <row r="45" spans="1:10" x14ac:dyDescent="0.3">
      <c r="A45">
        <v>20</v>
      </c>
      <c r="B45">
        <v>417099.41410091292</v>
      </c>
      <c r="C45">
        <v>1137.5858990870765</v>
      </c>
      <c r="I45" t="s">
        <v>61</v>
      </c>
      <c r="J45">
        <v>5.2</v>
      </c>
    </row>
    <row r="46" spans="1:10" x14ac:dyDescent="0.3">
      <c r="A46">
        <v>21</v>
      </c>
      <c r="B46">
        <v>349878.56441159709</v>
      </c>
      <c r="C46">
        <v>1226.4355884029064</v>
      </c>
      <c r="I46" t="s">
        <v>60</v>
      </c>
      <c r="J46">
        <v>2.4685601418213712</v>
      </c>
    </row>
    <row r="47" spans="1:10" x14ac:dyDescent="0.3">
      <c r="A47">
        <v>22</v>
      </c>
      <c r="B47">
        <v>285801.34622259584</v>
      </c>
      <c r="C47">
        <v>3094.6537774041644</v>
      </c>
      <c r="I47" t="s">
        <v>59</v>
      </c>
      <c r="J47">
        <v>6.0937891737891485</v>
      </c>
    </row>
    <row r="48" spans="1:10" x14ac:dyDescent="0.3">
      <c r="A48">
        <v>23</v>
      </c>
      <c r="B48">
        <v>248633.53284530729</v>
      </c>
      <c r="C48">
        <v>9231.4671546927129</v>
      </c>
      <c r="I48" t="s">
        <v>58</v>
      </c>
      <c r="J48">
        <v>-0.25863349286385784</v>
      </c>
    </row>
    <row r="49" spans="1:10" x14ac:dyDescent="0.3">
      <c r="A49">
        <v>24</v>
      </c>
      <c r="B49">
        <v>290029.60585872474</v>
      </c>
      <c r="C49">
        <v>6021.3941412752611</v>
      </c>
      <c r="I49" t="s">
        <v>57</v>
      </c>
      <c r="J49">
        <v>0.69589774906010338</v>
      </c>
    </row>
    <row r="50" spans="1:10" x14ac:dyDescent="0.3">
      <c r="A50">
        <v>25</v>
      </c>
      <c r="B50">
        <v>230241.0504417902</v>
      </c>
      <c r="C50">
        <v>4515.9495582098025</v>
      </c>
      <c r="I50" t="s">
        <v>56</v>
      </c>
      <c r="J50">
        <v>8.9</v>
      </c>
    </row>
    <row r="51" spans="1:10" ht="15" thickBot="1" x14ac:dyDescent="0.35">
      <c r="A51" s="20">
        <v>26</v>
      </c>
      <c r="B51" s="20">
        <v>231763.27528459934</v>
      </c>
      <c r="C51" s="20">
        <v>7300.7247154006618</v>
      </c>
      <c r="I51" t="s">
        <v>55</v>
      </c>
      <c r="J51">
        <v>2.9</v>
      </c>
    </row>
    <row r="52" spans="1:10" x14ac:dyDescent="0.3">
      <c r="I52" t="s">
        <v>54</v>
      </c>
      <c r="J52">
        <v>11.8</v>
      </c>
    </row>
    <row r="53" spans="1:10" x14ac:dyDescent="0.3">
      <c r="I53" t="s">
        <v>53</v>
      </c>
      <c r="J53">
        <v>164.50000000000006</v>
      </c>
    </row>
    <row r="54" spans="1:10" ht="15" thickBot="1" x14ac:dyDescent="0.35">
      <c r="I54" s="20" t="s">
        <v>52</v>
      </c>
      <c r="J54" s="20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Someri inregistrati </vt:lpstr>
      <vt:lpstr>Sheet2</vt:lpstr>
      <vt:lpstr>Castig salarial si rata somajul</vt:lpstr>
      <vt:lpstr>Date_Regresie_multipla</vt:lpstr>
      <vt:lpstr>Regresie_multipla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Grosu</dc:creator>
  <cp:lastModifiedBy>Maria Iordan</cp:lastModifiedBy>
  <dcterms:created xsi:type="dcterms:W3CDTF">2024-05-14T10:21:46Z</dcterms:created>
  <dcterms:modified xsi:type="dcterms:W3CDTF">2024-05-22T18:36:32Z</dcterms:modified>
</cp:coreProperties>
</file>