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xr:revisionPtr revIDLastSave="0" documentId="11_7A059140CA8E88D3211E8E9A9E1F8A6350A7A1E6" xr6:coauthVersionLast="46" xr6:coauthVersionMax="46" xr10:uidLastSave="{00000000-0000-0000-0000-000000000000}"/>
  <bookViews>
    <workbookView xWindow="-108" yWindow="-108" windowWidth="23256" windowHeight="12576" tabRatio="768" firstSheet="4" activeTab="1" xr2:uid="{00000000-000D-0000-FFFF-FFFF00000000}"/>
  </bookViews>
  <sheets>
    <sheet name="A2 GANJ (2)" sheetId="1" state="hidden" r:id="rId1"/>
    <sheet name="A1 KTRA-IND" sheetId="2" r:id="rId2"/>
    <sheet name="A2 GANJ" sheetId="3" r:id="rId3"/>
    <sheet name="A3 BIDUPUR" sheetId="4" r:id="rId4"/>
    <sheet name="A4 MARAI" sheetId="5" r:id="rId5"/>
    <sheet name="Report" sheetId="6" r:id="rId6"/>
    <sheet name="VHS1-NOB" sheetId="7" r:id="rId7"/>
    <sheet name="VHS1" sheetId="8" r:id="rId8"/>
    <sheet name="PRODUCT ORDER" sheetId="9" r:id="rId9"/>
    <sheet name="VHS2" sheetId="10" r:id="rId10"/>
    <sheet name="PRODUCT ORDER (3)" sheetId="11" state="hidden" r:id="rId11"/>
    <sheet name="PRODUCT ORDER (2)" sheetId="12" r:id="rId12"/>
    <sheet name="Sheet1" sheetId="13" r:id="rId13"/>
    <sheet name="PRODUCT" sheetId="14" state="hidden" r:id="rId14"/>
    <sheet name="VHS3" sheetId="15" state="hidden" r:id="rId15"/>
    <sheet name="Product Sale" sheetId="16" state="hidden" r:id="rId16"/>
  </sheets>
  <externalReferences>
    <externalReference r:id="rId17"/>
  </externalReferences>
  <definedNames>
    <definedName name="_xlnm._FilterDatabase" localSheetId="4" hidden="1">'A4 MARAI'!$W$1:$W$881</definedName>
    <definedName name="_xlnm._FilterDatabase" localSheetId="6" hidden="1">'VHS1-NOB'!$A$1:$K$30</definedName>
    <definedName name="_xlnm.Print_Area" localSheetId="1">'A1 KTRA-IND'!$A$1:$V$35</definedName>
    <definedName name="_xlnm.Print_Area" localSheetId="6">'VHS1-NOB'!$A$1:$N$35</definedName>
    <definedName name="_xlnm.Print_Area" localSheetId="7">'VHS1'!$A$1:$N$35</definedName>
    <definedName name="_xlnm.Print_Area" localSheetId="9">'VHS2'!$A$1:$N$35</definedName>
    <definedName name="_xlnm.Print_Area" localSheetId="14">'VHS3'!$A$1:$H$29</definedName>
    <definedName name="_xlnm.Print_Area" localSheetId="15">'Product Sale'!$A$1:$U$33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6" l="1"/>
  <c r="D33" i="16"/>
  <c r="E32" i="16"/>
  <c r="E33" i="16"/>
  <c r="F32" i="16"/>
  <c r="F33" i="16"/>
  <c r="G32" i="16"/>
  <c r="G33" i="16"/>
  <c r="H32" i="16"/>
  <c r="H33" i="16"/>
  <c r="I32" i="16"/>
  <c r="I33" i="16"/>
  <c r="J32" i="16"/>
  <c r="J33" i="16"/>
  <c r="K32" i="16"/>
  <c r="K33" i="16"/>
  <c r="L32" i="16"/>
  <c r="L33" i="16"/>
  <c r="M32" i="16"/>
  <c r="M33" i="16"/>
  <c r="N32" i="16"/>
  <c r="N33" i="16"/>
  <c r="O32" i="16"/>
  <c r="O33" i="16"/>
  <c r="P32" i="16"/>
  <c r="P33" i="16"/>
  <c r="Q32" i="16"/>
  <c r="Q33" i="16"/>
  <c r="R32" i="16"/>
  <c r="R33" i="16"/>
  <c r="S32" i="16"/>
  <c r="S33" i="16"/>
  <c r="T3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L1" i="16"/>
  <c r="B1" i="16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G54" i="15"/>
  <c r="F54" i="15"/>
  <c r="D54" i="15"/>
  <c r="I29" i="15"/>
  <c r="F28" i="15"/>
  <c r="I28" i="15"/>
  <c r="J28" i="15"/>
  <c r="F27" i="15"/>
  <c r="I27" i="15"/>
  <c r="J27" i="15"/>
  <c r="F26" i="15"/>
  <c r="I26" i="15"/>
  <c r="J26" i="15"/>
  <c r="F25" i="15"/>
  <c r="G25" i="15"/>
  <c r="I25" i="15"/>
  <c r="J25" i="15"/>
  <c r="F24" i="15"/>
  <c r="G24" i="15"/>
  <c r="I24" i="15"/>
  <c r="J24" i="15"/>
  <c r="F23" i="15"/>
  <c r="G23" i="15"/>
  <c r="I23" i="15"/>
  <c r="J23" i="15"/>
  <c r="F22" i="15"/>
  <c r="G22" i="15"/>
  <c r="I22" i="15"/>
  <c r="J22" i="15"/>
  <c r="J21" i="15"/>
  <c r="B19" i="15"/>
  <c r="B16" i="15"/>
  <c r="B20" i="15"/>
  <c r="C18" i="15"/>
  <c r="F18" i="15"/>
  <c r="G18" i="15"/>
  <c r="I18" i="15"/>
  <c r="J18" i="15"/>
  <c r="C17" i="15"/>
  <c r="F17" i="15"/>
  <c r="G17" i="15"/>
  <c r="I17" i="15"/>
  <c r="J17" i="15"/>
  <c r="F15" i="15"/>
  <c r="G15" i="15"/>
  <c r="I15" i="15"/>
  <c r="J15" i="15"/>
  <c r="C14" i="15"/>
  <c r="F14" i="15"/>
  <c r="G14" i="15"/>
  <c r="I14" i="15"/>
  <c r="J14" i="15"/>
  <c r="C13" i="15"/>
  <c r="F13" i="15"/>
  <c r="G13" i="15"/>
  <c r="I13" i="15"/>
  <c r="J13" i="15"/>
  <c r="C12" i="15"/>
  <c r="F12" i="15"/>
  <c r="G12" i="15"/>
  <c r="I12" i="15"/>
  <c r="J12" i="15"/>
  <c r="C11" i="15"/>
  <c r="F11" i="15"/>
  <c r="G11" i="15"/>
  <c r="I11" i="15"/>
  <c r="J11" i="15"/>
  <c r="C10" i="15"/>
  <c r="F10" i="15"/>
  <c r="G10" i="15"/>
  <c r="I10" i="15"/>
  <c r="J10" i="15"/>
  <c r="C9" i="15"/>
  <c r="F9" i="15"/>
  <c r="G9" i="15"/>
  <c r="I9" i="15"/>
  <c r="J9" i="15"/>
  <c r="C8" i="15"/>
  <c r="F8" i="15"/>
  <c r="G8" i="15"/>
  <c r="I8" i="15"/>
  <c r="J8" i="15"/>
  <c r="C7" i="15"/>
  <c r="F7" i="15"/>
  <c r="G7" i="15"/>
  <c r="I7" i="15"/>
  <c r="J7" i="15"/>
  <c r="C6" i="15"/>
  <c r="F6" i="15"/>
  <c r="G6" i="15"/>
  <c r="I6" i="15"/>
  <c r="J6" i="15"/>
  <c r="C5" i="15"/>
  <c r="F5" i="15"/>
  <c r="G5" i="15"/>
  <c r="I5" i="15"/>
  <c r="J5" i="15"/>
  <c r="C4" i="15"/>
  <c r="F4" i="15"/>
  <c r="G4" i="15"/>
  <c r="I4" i="15"/>
  <c r="J4" i="15"/>
  <c r="C3" i="15"/>
  <c r="F3" i="15"/>
  <c r="G3" i="15"/>
  <c r="I3" i="15"/>
  <c r="J3" i="15"/>
  <c r="AA34" i="14"/>
  <c r="AA35" i="14"/>
  <c r="X34" i="14"/>
  <c r="X35" i="14"/>
  <c r="T34" i="14"/>
  <c r="T35" i="14"/>
  <c r="S34" i="14"/>
  <c r="S35" i="14"/>
  <c r="R34" i="14"/>
  <c r="R35" i="14"/>
  <c r="Q34" i="14"/>
  <c r="Q35" i="14"/>
  <c r="P34" i="14"/>
  <c r="P35" i="14"/>
  <c r="O34" i="14"/>
  <c r="O35" i="14"/>
  <c r="N34" i="14"/>
  <c r="N35" i="14"/>
  <c r="M34" i="14"/>
  <c r="M35" i="14"/>
  <c r="L34" i="14"/>
  <c r="L35" i="14"/>
  <c r="K34" i="14"/>
  <c r="K35" i="14"/>
  <c r="J34" i="14"/>
  <c r="J35" i="14"/>
  <c r="I34" i="14"/>
  <c r="I35" i="14"/>
  <c r="H34" i="14"/>
  <c r="H35" i="14"/>
  <c r="G34" i="14"/>
  <c r="G35" i="14"/>
  <c r="F34" i="14"/>
  <c r="F35" i="14"/>
  <c r="E34" i="14"/>
  <c r="E35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AA34" i="12"/>
  <c r="AA35" i="12"/>
  <c r="X34" i="12"/>
  <c r="X35" i="12"/>
  <c r="T34" i="12"/>
  <c r="T35" i="12"/>
  <c r="S34" i="12"/>
  <c r="S35" i="12"/>
  <c r="R34" i="12"/>
  <c r="R35" i="12"/>
  <c r="Q34" i="12"/>
  <c r="Q35" i="12"/>
  <c r="P34" i="12"/>
  <c r="P35" i="12"/>
  <c r="O34" i="12"/>
  <c r="O35" i="12"/>
  <c r="N34" i="12"/>
  <c r="N35" i="12"/>
  <c r="M34" i="12"/>
  <c r="M35" i="12"/>
  <c r="L34" i="12"/>
  <c r="L35" i="12"/>
  <c r="K34" i="12"/>
  <c r="K35" i="12"/>
  <c r="J34" i="12"/>
  <c r="J35" i="12"/>
  <c r="I34" i="12"/>
  <c r="I35" i="12"/>
  <c r="H34" i="12"/>
  <c r="H35" i="12"/>
  <c r="G34" i="12"/>
  <c r="G35" i="12"/>
  <c r="F34" i="12"/>
  <c r="F35" i="12"/>
  <c r="E34" i="12"/>
  <c r="E35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M1" i="12"/>
  <c r="AA34" i="11"/>
  <c r="AA35" i="11"/>
  <c r="X34" i="11"/>
  <c r="X35" i="11"/>
  <c r="T34" i="11"/>
  <c r="T35" i="11"/>
  <c r="S34" i="11"/>
  <c r="S35" i="11"/>
  <c r="R34" i="11"/>
  <c r="R35" i="11"/>
  <c r="Q34" i="11"/>
  <c r="Q35" i="11"/>
  <c r="P34" i="11"/>
  <c r="P35" i="11"/>
  <c r="O34" i="11"/>
  <c r="O35" i="11"/>
  <c r="N34" i="11"/>
  <c r="N35" i="11"/>
  <c r="M34" i="11"/>
  <c r="M35" i="11"/>
  <c r="L34" i="11"/>
  <c r="L35" i="11"/>
  <c r="K34" i="11"/>
  <c r="K35" i="11"/>
  <c r="J34" i="11"/>
  <c r="J35" i="11"/>
  <c r="I34" i="11"/>
  <c r="I35" i="11"/>
  <c r="H34" i="11"/>
  <c r="H35" i="11"/>
  <c r="G34" i="11"/>
  <c r="G35" i="11"/>
  <c r="F34" i="11"/>
  <c r="F35" i="11"/>
  <c r="E34" i="11"/>
  <c r="E35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M1" i="11"/>
  <c r="AE46" i="10"/>
  <c r="AD46" i="10"/>
  <c r="S34" i="3"/>
  <c r="AC43" i="10"/>
  <c r="S34" i="5"/>
  <c r="AC45" i="10"/>
  <c r="AC46" i="10"/>
  <c r="R34" i="3"/>
  <c r="AB43" i="10"/>
  <c r="R34" i="5"/>
  <c r="AB45" i="10"/>
  <c r="AB46" i="10"/>
  <c r="Q34" i="3"/>
  <c r="AA43" i="10"/>
  <c r="Q34" i="5"/>
  <c r="AA45" i="10"/>
  <c r="AA46" i="10"/>
  <c r="P34" i="3"/>
  <c r="Z43" i="10"/>
  <c r="P34" i="5"/>
  <c r="Z45" i="10"/>
  <c r="Z46" i="10"/>
  <c r="O34" i="3"/>
  <c r="Y43" i="10"/>
  <c r="O34" i="5"/>
  <c r="Y45" i="10"/>
  <c r="Y46" i="10"/>
  <c r="N34" i="3"/>
  <c r="X43" i="10"/>
  <c r="N34" i="5"/>
  <c r="X45" i="10"/>
  <c r="X46" i="10"/>
  <c r="M34" i="3"/>
  <c r="W43" i="10"/>
  <c r="M34" i="5"/>
  <c r="W45" i="10"/>
  <c r="W46" i="10"/>
  <c r="L34" i="3"/>
  <c r="V43" i="10"/>
  <c r="L34" i="5"/>
  <c r="V45" i="10"/>
  <c r="V46" i="10"/>
  <c r="K34" i="3"/>
  <c r="U43" i="10"/>
  <c r="K34" i="5"/>
  <c r="U45" i="10"/>
  <c r="U46" i="10"/>
  <c r="J34" i="3"/>
  <c r="T43" i="10"/>
  <c r="J34" i="5"/>
  <c r="T45" i="10"/>
  <c r="T46" i="10"/>
  <c r="I34" i="3"/>
  <c r="S43" i="10"/>
  <c r="I34" i="5"/>
  <c r="S45" i="10"/>
  <c r="S46" i="10"/>
  <c r="H34" i="3"/>
  <c r="R43" i="10"/>
  <c r="H34" i="5"/>
  <c r="R45" i="10"/>
  <c r="R46" i="10"/>
  <c r="G34" i="3"/>
  <c r="Q43" i="10"/>
  <c r="G34" i="5"/>
  <c r="Q45" i="10"/>
  <c r="Q46" i="10"/>
  <c r="F34" i="3"/>
  <c r="P43" i="10"/>
  <c r="F34" i="5"/>
  <c r="P45" i="10"/>
  <c r="P46" i="10"/>
  <c r="E34" i="3"/>
  <c r="O43" i="10"/>
  <c r="E34" i="5"/>
  <c r="O45" i="10"/>
  <c r="O46" i="10"/>
  <c r="D34" i="3"/>
  <c r="N43" i="10"/>
  <c r="D34" i="5"/>
  <c r="N45" i="10"/>
  <c r="N46" i="10"/>
  <c r="D33" i="10"/>
  <c r="G33" i="10"/>
  <c r="G34" i="10"/>
  <c r="G37" i="10"/>
  <c r="M30" i="10"/>
  <c r="J30" i="10"/>
  <c r="G30" i="10"/>
  <c r="E30" i="10"/>
  <c r="H29" i="10"/>
  <c r="M29" i="10"/>
  <c r="J29" i="10"/>
  <c r="H28" i="10"/>
  <c r="M28" i="10"/>
  <c r="J28" i="10"/>
  <c r="H27" i="10"/>
  <c r="M27" i="10"/>
  <c r="J27" i="10"/>
  <c r="G27" i="10"/>
  <c r="E27" i="10"/>
  <c r="H26" i="10"/>
  <c r="I26" i="10"/>
  <c r="M26" i="10"/>
  <c r="J26" i="10"/>
  <c r="G26" i="10"/>
  <c r="E26" i="10"/>
  <c r="H25" i="10"/>
  <c r="M25" i="10"/>
  <c r="J25" i="10"/>
  <c r="G25" i="10"/>
  <c r="E25" i="10"/>
  <c r="H24" i="10"/>
  <c r="I24" i="10"/>
  <c r="M24" i="10"/>
  <c r="J24" i="10"/>
  <c r="G24" i="10"/>
  <c r="E24" i="10"/>
  <c r="H23" i="10"/>
  <c r="I23" i="10"/>
  <c r="M23" i="10"/>
  <c r="J23" i="10"/>
  <c r="G23" i="10"/>
  <c r="E23" i="10"/>
  <c r="M22" i="10"/>
  <c r="M21" i="10"/>
  <c r="M20" i="10"/>
  <c r="D20" i="10"/>
  <c r="C19" i="10"/>
  <c r="I19" i="10"/>
  <c r="D19" i="10"/>
  <c r="H19" i="10"/>
  <c r="M19" i="10"/>
  <c r="J19" i="10"/>
  <c r="G19" i="10"/>
  <c r="E19" i="10"/>
  <c r="C18" i="10"/>
  <c r="I18" i="10"/>
  <c r="D18" i="10"/>
  <c r="H18" i="10"/>
  <c r="M18" i="10"/>
  <c r="J18" i="10"/>
  <c r="G18" i="10"/>
  <c r="E18" i="10"/>
  <c r="M17" i="10"/>
  <c r="I4" i="10"/>
  <c r="D4" i="10"/>
  <c r="E4" i="10"/>
  <c r="I5" i="10"/>
  <c r="D5" i="10"/>
  <c r="E5" i="10"/>
  <c r="I6" i="10"/>
  <c r="D6" i="10"/>
  <c r="E6" i="10"/>
  <c r="I7" i="10"/>
  <c r="D7" i="10"/>
  <c r="E7" i="10"/>
  <c r="I8" i="10"/>
  <c r="D8" i="10"/>
  <c r="E8" i="10"/>
  <c r="I9" i="10"/>
  <c r="D9" i="10"/>
  <c r="E9" i="10"/>
  <c r="I10" i="10"/>
  <c r="D10" i="10"/>
  <c r="E10" i="10"/>
  <c r="I11" i="10"/>
  <c r="D11" i="10"/>
  <c r="E11" i="10"/>
  <c r="I12" i="10"/>
  <c r="D12" i="10"/>
  <c r="E12" i="10"/>
  <c r="I13" i="10"/>
  <c r="D13" i="10"/>
  <c r="E13" i="10"/>
  <c r="I14" i="10"/>
  <c r="D14" i="10"/>
  <c r="E14" i="10"/>
  <c r="E15" i="10"/>
  <c r="I16" i="10"/>
  <c r="D16" i="10"/>
  <c r="E16" i="10"/>
  <c r="E17" i="10"/>
  <c r="D17" i="10"/>
  <c r="C16" i="10"/>
  <c r="H16" i="10"/>
  <c r="M16" i="10"/>
  <c r="J16" i="10"/>
  <c r="G16" i="10"/>
  <c r="C15" i="10"/>
  <c r="H15" i="10"/>
  <c r="M15" i="10"/>
  <c r="J15" i="10"/>
  <c r="G15" i="10"/>
  <c r="C14" i="10"/>
  <c r="H14" i="10"/>
  <c r="M14" i="10"/>
  <c r="J14" i="10"/>
  <c r="G14" i="10"/>
  <c r="C13" i="10"/>
  <c r="H13" i="10"/>
  <c r="M13" i="10"/>
  <c r="J13" i="10"/>
  <c r="G13" i="10"/>
  <c r="C12" i="10"/>
  <c r="H12" i="10"/>
  <c r="M12" i="10"/>
  <c r="J12" i="10"/>
  <c r="G12" i="10"/>
  <c r="C11" i="10"/>
  <c r="H11" i="10"/>
  <c r="M11" i="10"/>
  <c r="J11" i="10"/>
  <c r="G11" i="10"/>
  <c r="C10" i="10"/>
  <c r="H10" i="10"/>
  <c r="M10" i="10"/>
  <c r="J10" i="10"/>
  <c r="G10" i="10"/>
  <c r="C9" i="10"/>
  <c r="H9" i="10"/>
  <c r="M9" i="10"/>
  <c r="J9" i="10"/>
  <c r="G9" i="10"/>
  <c r="C8" i="10"/>
  <c r="H8" i="10"/>
  <c r="M8" i="10"/>
  <c r="J8" i="10"/>
  <c r="G8" i="10"/>
  <c r="C7" i="10"/>
  <c r="H7" i="10"/>
  <c r="M7" i="10"/>
  <c r="J7" i="10"/>
  <c r="G7" i="10"/>
  <c r="C6" i="10"/>
  <c r="H6" i="10"/>
  <c r="M6" i="10"/>
  <c r="J6" i="10"/>
  <c r="G6" i="10"/>
  <c r="C5" i="10"/>
  <c r="H5" i="10"/>
  <c r="M5" i="10"/>
  <c r="J5" i="10"/>
  <c r="G5" i="10"/>
  <c r="C4" i="10"/>
  <c r="H4" i="10"/>
  <c r="M4" i="10"/>
  <c r="J4" i="10"/>
  <c r="G4" i="10"/>
  <c r="K1" i="10"/>
  <c r="AA34" i="9"/>
  <c r="AA35" i="9"/>
  <c r="X34" i="9"/>
  <c r="X35" i="9"/>
  <c r="T34" i="9"/>
  <c r="T35" i="9"/>
  <c r="S34" i="9"/>
  <c r="S35" i="9"/>
  <c r="R34" i="9"/>
  <c r="R35" i="9"/>
  <c r="Q34" i="9"/>
  <c r="Q35" i="9"/>
  <c r="P34" i="9"/>
  <c r="P35" i="9"/>
  <c r="O34" i="9"/>
  <c r="O35" i="9"/>
  <c r="N34" i="9"/>
  <c r="N35" i="9"/>
  <c r="M34" i="9"/>
  <c r="M35" i="9"/>
  <c r="L34" i="9"/>
  <c r="L35" i="9"/>
  <c r="K34" i="9"/>
  <c r="K35" i="9"/>
  <c r="J34" i="9"/>
  <c r="J35" i="9"/>
  <c r="I34" i="9"/>
  <c r="I35" i="9"/>
  <c r="H34" i="9"/>
  <c r="H35" i="9"/>
  <c r="G34" i="9"/>
  <c r="G35" i="9"/>
  <c r="F34" i="9"/>
  <c r="F35" i="9"/>
  <c r="E34" i="9"/>
  <c r="E35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M1" i="9"/>
  <c r="AD46" i="8"/>
  <c r="S34" i="2"/>
  <c r="AC42" i="8"/>
  <c r="S34" i="4"/>
  <c r="AC44" i="8"/>
  <c r="AC46" i="8"/>
  <c r="R34" i="2"/>
  <c r="AB42" i="8"/>
  <c r="R34" i="4"/>
  <c r="AB44" i="8"/>
  <c r="AB46" i="8"/>
  <c r="Q34" i="2"/>
  <c r="AA42" i="8"/>
  <c r="Q34" i="4"/>
  <c r="AA44" i="8"/>
  <c r="AA46" i="8"/>
  <c r="P34" i="2"/>
  <c r="Z42" i="8"/>
  <c r="P34" i="4"/>
  <c r="Z44" i="8"/>
  <c r="Z46" i="8"/>
  <c r="O34" i="2"/>
  <c r="Y42" i="8"/>
  <c r="O34" i="4"/>
  <c r="Y44" i="8"/>
  <c r="Y46" i="8"/>
  <c r="N34" i="2"/>
  <c r="X42" i="8"/>
  <c r="N34" i="4"/>
  <c r="X44" i="8"/>
  <c r="X46" i="8"/>
  <c r="M34" i="2"/>
  <c r="W42" i="8"/>
  <c r="M34" i="4"/>
  <c r="W44" i="8"/>
  <c r="W46" i="8"/>
  <c r="L34" i="2"/>
  <c r="V42" i="8"/>
  <c r="L34" i="4"/>
  <c r="V44" i="8"/>
  <c r="V46" i="8"/>
  <c r="K34" i="2"/>
  <c r="U42" i="8"/>
  <c r="K34" i="4"/>
  <c r="U44" i="8"/>
  <c r="U46" i="8"/>
  <c r="J34" i="2"/>
  <c r="T42" i="8"/>
  <c r="J34" i="4"/>
  <c r="T44" i="8"/>
  <c r="T46" i="8"/>
  <c r="I34" i="2"/>
  <c r="S42" i="8"/>
  <c r="I34" i="4"/>
  <c r="S44" i="8"/>
  <c r="S46" i="8"/>
  <c r="H34" i="2"/>
  <c r="R42" i="8"/>
  <c r="H34" i="4"/>
  <c r="R44" i="8"/>
  <c r="R46" i="8"/>
  <c r="G34" i="2"/>
  <c r="Q42" i="8"/>
  <c r="G34" i="4"/>
  <c r="Q44" i="8"/>
  <c r="Q46" i="8"/>
  <c r="F34" i="2"/>
  <c r="P42" i="8"/>
  <c r="F34" i="4"/>
  <c r="P44" i="8"/>
  <c r="P46" i="8"/>
  <c r="E34" i="2"/>
  <c r="O42" i="8"/>
  <c r="E34" i="4"/>
  <c r="O44" i="8"/>
  <c r="O46" i="8"/>
  <c r="D34" i="2"/>
  <c r="N42" i="8"/>
  <c r="D34" i="4"/>
  <c r="N44" i="8"/>
  <c r="N46" i="8"/>
  <c r="B17" i="8"/>
  <c r="D33" i="8"/>
  <c r="G33" i="8"/>
  <c r="G34" i="8"/>
  <c r="G37" i="8"/>
  <c r="M30" i="8"/>
  <c r="J30" i="8"/>
  <c r="G30" i="8"/>
  <c r="E30" i="8"/>
  <c r="H29" i="8"/>
  <c r="M29" i="8"/>
  <c r="J29" i="8"/>
  <c r="E29" i="8"/>
  <c r="H28" i="8"/>
  <c r="M28" i="8"/>
  <c r="J28" i="8"/>
  <c r="E28" i="8"/>
  <c r="H27" i="8"/>
  <c r="M27" i="8"/>
  <c r="J27" i="8"/>
  <c r="G27" i="8"/>
  <c r="E27" i="8"/>
  <c r="H26" i="8"/>
  <c r="I26" i="8"/>
  <c r="M26" i="8"/>
  <c r="J26" i="8"/>
  <c r="G26" i="8"/>
  <c r="E26" i="8"/>
  <c r="H25" i="8"/>
  <c r="M25" i="8"/>
  <c r="J25" i="8"/>
  <c r="G25" i="8"/>
  <c r="E25" i="8"/>
  <c r="H24" i="8"/>
  <c r="I24" i="8"/>
  <c r="M24" i="8"/>
  <c r="J24" i="8"/>
  <c r="G24" i="8"/>
  <c r="E24" i="8"/>
  <c r="H23" i="8"/>
  <c r="I23" i="8"/>
  <c r="M23" i="8"/>
  <c r="J23" i="8"/>
  <c r="G23" i="8"/>
  <c r="E23" i="8"/>
  <c r="M22" i="8"/>
  <c r="M21" i="8"/>
  <c r="B20" i="8"/>
  <c r="B21" i="8"/>
  <c r="M20" i="8"/>
  <c r="C19" i="8"/>
  <c r="H19" i="8"/>
  <c r="I19" i="8"/>
  <c r="M19" i="8"/>
  <c r="J19" i="8"/>
  <c r="G19" i="8"/>
  <c r="E19" i="8"/>
  <c r="C18" i="8"/>
  <c r="F18" i="8"/>
  <c r="H18" i="8"/>
  <c r="I18" i="8"/>
  <c r="M18" i="8"/>
  <c r="J18" i="8"/>
  <c r="G18" i="8"/>
  <c r="E18" i="8"/>
  <c r="M17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G17" i="8"/>
  <c r="F17" i="8"/>
  <c r="C16" i="8"/>
  <c r="H16" i="8"/>
  <c r="I16" i="8"/>
  <c r="M16" i="8"/>
  <c r="J16" i="8"/>
  <c r="E16" i="8"/>
  <c r="C15" i="8"/>
  <c r="H15" i="8"/>
  <c r="I15" i="8"/>
  <c r="M15" i="8"/>
  <c r="J15" i="8"/>
  <c r="E15" i="8"/>
  <c r="C14" i="8"/>
  <c r="H14" i="8"/>
  <c r="I14" i="8"/>
  <c r="M14" i="8"/>
  <c r="J14" i="8"/>
  <c r="E14" i="8"/>
  <c r="C13" i="8"/>
  <c r="H13" i="8"/>
  <c r="I13" i="8"/>
  <c r="M13" i="8"/>
  <c r="J13" i="8"/>
  <c r="E13" i="8"/>
  <c r="C12" i="8"/>
  <c r="H12" i="8"/>
  <c r="I12" i="8"/>
  <c r="M12" i="8"/>
  <c r="J12" i="8"/>
  <c r="E12" i="8"/>
  <c r="C11" i="8"/>
  <c r="H11" i="8"/>
  <c r="I11" i="8"/>
  <c r="M11" i="8"/>
  <c r="J11" i="8"/>
  <c r="E11" i="8"/>
  <c r="C10" i="8"/>
  <c r="H10" i="8"/>
  <c r="I10" i="8"/>
  <c r="M10" i="8"/>
  <c r="J10" i="8"/>
  <c r="E10" i="8"/>
  <c r="C9" i="8"/>
  <c r="H9" i="8"/>
  <c r="I9" i="8"/>
  <c r="M9" i="8"/>
  <c r="J9" i="8"/>
  <c r="E9" i="8"/>
  <c r="C8" i="8"/>
  <c r="H8" i="8"/>
  <c r="I8" i="8"/>
  <c r="M8" i="8"/>
  <c r="J8" i="8"/>
  <c r="E8" i="8"/>
  <c r="C7" i="8"/>
  <c r="H7" i="8"/>
  <c r="I7" i="8"/>
  <c r="M7" i="8"/>
  <c r="J7" i="8"/>
  <c r="E7" i="8"/>
  <c r="C6" i="8"/>
  <c r="H6" i="8"/>
  <c r="I6" i="8"/>
  <c r="M6" i="8"/>
  <c r="J6" i="8"/>
  <c r="E6" i="8"/>
  <c r="C5" i="8"/>
  <c r="H5" i="8"/>
  <c r="I5" i="8"/>
  <c r="M5" i="8"/>
  <c r="J5" i="8"/>
  <c r="E5" i="8"/>
  <c r="C4" i="8"/>
  <c r="H4" i="8"/>
  <c r="I4" i="8"/>
  <c r="M4" i="8"/>
  <c r="J4" i="8"/>
  <c r="E4" i="8"/>
  <c r="K1" i="8"/>
  <c r="U34" i="3"/>
  <c r="AE48" i="7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AC42" i="7"/>
  <c r="AC44" i="7"/>
  <c r="AC45" i="7"/>
  <c r="AC46" i="7"/>
  <c r="AB42" i="7"/>
  <c r="AB44" i="7"/>
  <c r="AB45" i="7"/>
  <c r="AB46" i="7"/>
  <c r="AA42" i="7"/>
  <c r="AA44" i="7"/>
  <c r="AA45" i="7"/>
  <c r="AA46" i="7"/>
  <c r="Z42" i="7"/>
  <c r="Z44" i="7"/>
  <c r="Z45" i="7"/>
  <c r="Z46" i="7"/>
  <c r="Y42" i="7"/>
  <c r="Y44" i="7"/>
  <c r="Y45" i="7"/>
  <c r="Y46" i="7"/>
  <c r="X42" i="7"/>
  <c r="X44" i="7"/>
  <c r="X45" i="7"/>
  <c r="X46" i="7"/>
  <c r="W42" i="7"/>
  <c r="W44" i="7"/>
  <c r="W45" i="7"/>
  <c r="W46" i="7"/>
  <c r="V42" i="7"/>
  <c r="V44" i="7"/>
  <c r="V45" i="7"/>
  <c r="V46" i="7"/>
  <c r="U42" i="7"/>
  <c r="U44" i="7"/>
  <c r="U45" i="7"/>
  <c r="U46" i="7"/>
  <c r="T42" i="7"/>
  <c r="T44" i="7"/>
  <c r="T45" i="7"/>
  <c r="T46" i="7"/>
  <c r="S42" i="7"/>
  <c r="S44" i="7"/>
  <c r="S45" i="7"/>
  <c r="S46" i="7"/>
  <c r="R42" i="7"/>
  <c r="R44" i="7"/>
  <c r="R45" i="7"/>
  <c r="R46" i="7"/>
  <c r="Q42" i="7"/>
  <c r="Q44" i="7"/>
  <c r="Q45" i="7"/>
  <c r="Q46" i="7"/>
  <c r="P42" i="7"/>
  <c r="P44" i="7"/>
  <c r="P45" i="7"/>
  <c r="P46" i="7"/>
  <c r="O42" i="7"/>
  <c r="O44" i="7"/>
  <c r="O45" i="7"/>
  <c r="O46" i="7"/>
  <c r="N42" i="7"/>
  <c r="N44" i="7"/>
  <c r="N45" i="7"/>
  <c r="N46" i="7"/>
  <c r="U34" i="5"/>
  <c r="AE45" i="7"/>
  <c r="B17" i="7"/>
  <c r="D33" i="7"/>
  <c r="G33" i="7"/>
  <c r="G34" i="7"/>
  <c r="G37" i="7"/>
  <c r="M30" i="7"/>
  <c r="J30" i="7"/>
  <c r="G30" i="7"/>
  <c r="E30" i="7"/>
  <c r="H29" i="7"/>
  <c r="M29" i="7"/>
  <c r="J29" i="7"/>
  <c r="E29" i="7"/>
  <c r="H28" i="7"/>
  <c r="M28" i="7"/>
  <c r="J28" i="7"/>
  <c r="E28" i="7"/>
  <c r="H27" i="7"/>
  <c r="M27" i="7"/>
  <c r="J27" i="7"/>
  <c r="G27" i="7"/>
  <c r="E27" i="7"/>
  <c r="H26" i="7"/>
  <c r="I26" i="7"/>
  <c r="M26" i="7"/>
  <c r="J26" i="7"/>
  <c r="G26" i="7"/>
  <c r="E26" i="7"/>
  <c r="H25" i="7"/>
  <c r="M25" i="7"/>
  <c r="J25" i="7"/>
  <c r="G25" i="7"/>
  <c r="E25" i="7"/>
  <c r="H24" i="7"/>
  <c r="I24" i="7"/>
  <c r="M24" i="7"/>
  <c r="J24" i="7"/>
  <c r="G24" i="7"/>
  <c r="E24" i="7"/>
  <c r="H23" i="7"/>
  <c r="I23" i="7"/>
  <c r="M23" i="7"/>
  <c r="J23" i="7"/>
  <c r="G23" i="7"/>
  <c r="E23" i="7"/>
  <c r="M22" i="7"/>
  <c r="M21" i="7"/>
  <c r="F18" i="7"/>
  <c r="G18" i="7"/>
  <c r="F19" i="7"/>
  <c r="G19" i="7"/>
  <c r="G20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G17" i="7"/>
  <c r="G21" i="7"/>
  <c r="F21" i="7"/>
  <c r="B20" i="7"/>
  <c r="B21" i="7"/>
  <c r="M20" i="7"/>
  <c r="C19" i="7"/>
  <c r="H19" i="7"/>
  <c r="I19" i="7"/>
  <c r="M19" i="7"/>
  <c r="J19" i="7"/>
  <c r="E19" i="7"/>
  <c r="C18" i="7"/>
  <c r="H18" i="7"/>
  <c r="I18" i="7"/>
  <c r="M18" i="7"/>
  <c r="J18" i="7"/>
  <c r="E18" i="7"/>
  <c r="M17" i="7"/>
  <c r="C16" i="7"/>
  <c r="H16" i="7"/>
  <c r="I16" i="7"/>
  <c r="M16" i="7"/>
  <c r="J16" i="7"/>
  <c r="E16" i="7"/>
  <c r="C15" i="7"/>
  <c r="H15" i="7"/>
  <c r="I15" i="7"/>
  <c r="M15" i="7"/>
  <c r="J15" i="7"/>
  <c r="E15" i="7"/>
  <c r="C14" i="7"/>
  <c r="H14" i="7"/>
  <c r="I14" i="7"/>
  <c r="M14" i="7"/>
  <c r="J14" i="7"/>
  <c r="E14" i="7"/>
  <c r="C13" i="7"/>
  <c r="H13" i="7"/>
  <c r="I13" i="7"/>
  <c r="M13" i="7"/>
  <c r="J13" i="7"/>
  <c r="E13" i="7"/>
  <c r="C12" i="7"/>
  <c r="H12" i="7"/>
  <c r="I12" i="7"/>
  <c r="M12" i="7"/>
  <c r="J12" i="7"/>
  <c r="E12" i="7"/>
  <c r="C11" i="7"/>
  <c r="H11" i="7"/>
  <c r="I11" i="7"/>
  <c r="M11" i="7"/>
  <c r="J11" i="7"/>
  <c r="E11" i="7"/>
  <c r="C10" i="7"/>
  <c r="H10" i="7"/>
  <c r="I10" i="7"/>
  <c r="M10" i="7"/>
  <c r="J10" i="7"/>
  <c r="E10" i="7"/>
  <c r="C9" i="7"/>
  <c r="H9" i="7"/>
  <c r="I9" i="7"/>
  <c r="M9" i="7"/>
  <c r="J9" i="7"/>
  <c r="E9" i="7"/>
  <c r="C8" i="7"/>
  <c r="H8" i="7"/>
  <c r="I8" i="7"/>
  <c r="M8" i="7"/>
  <c r="J8" i="7"/>
  <c r="E8" i="7"/>
  <c r="C7" i="7"/>
  <c r="H7" i="7"/>
  <c r="I7" i="7"/>
  <c r="M7" i="7"/>
  <c r="J7" i="7"/>
  <c r="E7" i="7"/>
  <c r="C6" i="7"/>
  <c r="H6" i="7"/>
  <c r="I6" i="7"/>
  <c r="M6" i="7"/>
  <c r="J6" i="7"/>
  <c r="E6" i="7"/>
  <c r="C5" i="7"/>
  <c r="H5" i="7"/>
  <c r="I5" i="7"/>
  <c r="M5" i="7"/>
  <c r="J5" i="7"/>
  <c r="E5" i="7"/>
  <c r="C4" i="7"/>
  <c r="H4" i="7"/>
  <c r="I4" i="7"/>
  <c r="M4" i="7"/>
  <c r="J4" i="7"/>
  <c r="E4" i="7"/>
  <c r="K1" i="7"/>
  <c r="O27" i="6"/>
  <c r="D2" i="6"/>
  <c r="D3" i="6"/>
  <c r="D4" i="6"/>
  <c r="D5" i="6"/>
  <c r="D6" i="6"/>
  <c r="D8" i="6"/>
  <c r="D9" i="6"/>
  <c r="B12" i="6"/>
  <c r="E2" i="6"/>
  <c r="E3" i="6"/>
  <c r="E4" i="6"/>
  <c r="E5" i="6"/>
  <c r="E6" i="6"/>
  <c r="E8" i="6"/>
  <c r="E9" i="6"/>
  <c r="B13" i="6"/>
  <c r="F2" i="6"/>
  <c r="F3" i="6"/>
  <c r="F4" i="6"/>
  <c r="F5" i="6"/>
  <c r="F6" i="6"/>
  <c r="F8" i="6"/>
  <c r="F9" i="6"/>
  <c r="B14" i="6"/>
  <c r="G2" i="6"/>
  <c r="G3" i="6"/>
  <c r="G4" i="6"/>
  <c r="G5" i="6"/>
  <c r="G6" i="6"/>
  <c r="G8" i="6"/>
  <c r="G9" i="6"/>
  <c r="B15" i="6"/>
  <c r="B2" i="6"/>
  <c r="B3" i="6"/>
  <c r="B4" i="6"/>
  <c r="B5" i="6"/>
  <c r="B6" i="6"/>
  <c r="B8" i="6"/>
  <c r="B9" i="6"/>
  <c r="B16" i="6"/>
  <c r="C2" i="6"/>
  <c r="C3" i="6"/>
  <c r="C4" i="6"/>
  <c r="C5" i="6"/>
  <c r="C6" i="6"/>
  <c r="C8" i="6"/>
  <c r="C9" i="6"/>
  <c r="B17" i="6"/>
  <c r="H2" i="6"/>
  <c r="H3" i="6"/>
  <c r="H4" i="6"/>
  <c r="H5" i="6"/>
  <c r="H6" i="6"/>
  <c r="H8" i="6"/>
  <c r="H9" i="6"/>
  <c r="B18" i="6"/>
  <c r="I2" i="6"/>
  <c r="I3" i="6"/>
  <c r="I4" i="6"/>
  <c r="I5" i="6"/>
  <c r="I6" i="6"/>
  <c r="I8" i="6"/>
  <c r="I9" i="6"/>
  <c r="B19" i="6"/>
  <c r="L2" i="6"/>
  <c r="L3" i="6"/>
  <c r="L4" i="6"/>
  <c r="L5" i="6"/>
  <c r="L6" i="6"/>
  <c r="L8" i="6"/>
  <c r="L9" i="6"/>
  <c r="B21" i="6"/>
  <c r="M2" i="6"/>
  <c r="M3" i="6"/>
  <c r="M4" i="6"/>
  <c r="M5" i="6"/>
  <c r="M6" i="6"/>
  <c r="M7" i="6"/>
  <c r="M8" i="6"/>
  <c r="M9" i="6"/>
  <c r="B22" i="6"/>
  <c r="N2" i="6"/>
  <c r="N3" i="6"/>
  <c r="N4" i="6"/>
  <c r="N5" i="6"/>
  <c r="N6" i="6"/>
  <c r="N8" i="6"/>
  <c r="N9" i="6"/>
  <c r="B23" i="6"/>
  <c r="Q2" i="6"/>
  <c r="Q3" i="6"/>
  <c r="Q4" i="6"/>
  <c r="Q5" i="6"/>
  <c r="Q6" i="6"/>
  <c r="Q8" i="6"/>
  <c r="Q9" i="6"/>
  <c r="B24" i="6"/>
  <c r="B25" i="6"/>
  <c r="B27" i="6"/>
  <c r="L13" i="6"/>
  <c r="L14" i="6"/>
  <c r="O2" i="6"/>
  <c r="O3" i="6"/>
  <c r="O4" i="6"/>
  <c r="O5" i="6"/>
  <c r="O6" i="6"/>
  <c r="O8" i="6"/>
  <c r="O9" i="6"/>
  <c r="L15" i="6"/>
  <c r="P2" i="6"/>
  <c r="P3" i="6"/>
  <c r="P4" i="6"/>
  <c r="P5" i="6"/>
  <c r="P8" i="6"/>
  <c r="P9" i="6"/>
  <c r="L16" i="6"/>
  <c r="L17" i="6"/>
  <c r="A11" i="6"/>
  <c r="J2" i="6"/>
  <c r="J3" i="6"/>
  <c r="J4" i="6"/>
  <c r="J5" i="6"/>
  <c r="J6" i="6"/>
  <c r="J8" i="6"/>
  <c r="J9" i="6"/>
  <c r="R9" i="6"/>
  <c r="K2" i="6"/>
  <c r="K3" i="6"/>
  <c r="K4" i="6"/>
  <c r="K5" i="6"/>
  <c r="K6" i="6"/>
  <c r="K8" i="6"/>
  <c r="P6" i="6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T5" i="5"/>
  <c r="V5" i="5"/>
  <c r="T6" i="5"/>
  <c r="V6" i="5"/>
  <c r="T7" i="5"/>
  <c r="V7" i="5"/>
  <c r="T8" i="5"/>
  <c r="V8" i="5"/>
  <c r="T9" i="5"/>
  <c r="V9" i="5"/>
  <c r="T10" i="5"/>
  <c r="V10" i="5"/>
  <c r="T11" i="5"/>
  <c r="V11" i="5"/>
  <c r="T12" i="5"/>
  <c r="V12" i="5"/>
  <c r="T13" i="5"/>
  <c r="V13" i="5"/>
  <c r="T14" i="5"/>
  <c r="V14" i="5"/>
  <c r="T15" i="5"/>
  <c r="V15" i="5"/>
  <c r="T16" i="5"/>
  <c r="V16" i="5"/>
  <c r="T17" i="5"/>
  <c r="V17" i="5"/>
  <c r="T18" i="5"/>
  <c r="V18" i="5"/>
  <c r="T19" i="5"/>
  <c r="V19" i="5"/>
  <c r="T20" i="5"/>
  <c r="V20" i="5"/>
  <c r="T21" i="5"/>
  <c r="V21" i="5"/>
  <c r="T22" i="5"/>
  <c r="V22" i="5"/>
  <c r="T23" i="5"/>
  <c r="V23" i="5"/>
  <c r="T24" i="5"/>
  <c r="V24" i="5"/>
  <c r="T25" i="5"/>
  <c r="V25" i="5"/>
  <c r="T26" i="5"/>
  <c r="V26" i="5"/>
  <c r="T27" i="5"/>
  <c r="V27" i="5"/>
  <c r="T28" i="5"/>
  <c r="V28" i="5"/>
  <c r="T29" i="5"/>
  <c r="V29" i="5"/>
  <c r="T30" i="5"/>
  <c r="V30" i="5"/>
  <c r="T31" i="5"/>
  <c r="V31" i="5"/>
  <c r="T32" i="5"/>
  <c r="V32" i="5"/>
  <c r="T33" i="5"/>
  <c r="V33" i="5"/>
  <c r="V34" i="5"/>
  <c r="T34" i="5"/>
  <c r="L1" i="5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T5" i="4"/>
  <c r="V5" i="4"/>
  <c r="T6" i="4"/>
  <c r="V6" i="4"/>
  <c r="T7" i="4"/>
  <c r="V7" i="4"/>
  <c r="T8" i="4"/>
  <c r="V8" i="4"/>
  <c r="T9" i="4"/>
  <c r="V9" i="4"/>
  <c r="T10" i="4"/>
  <c r="V10" i="4"/>
  <c r="T11" i="4"/>
  <c r="V11" i="4"/>
  <c r="T12" i="4"/>
  <c r="V12" i="4"/>
  <c r="T13" i="4"/>
  <c r="V13" i="4"/>
  <c r="T14" i="4"/>
  <c r="V14" i="4"/>
  <c r="T15" i="4"/>
  <c r="V15" i="4"/>
  <c r="T16" i="4"/>
  <c r="V16" i="4"/>
  <c r="T17" i="4"/>
  <c r="V17" i="4"/>
  <c r="T18" i="4"/>
  <c r="V18" i="4"/>
  <c r="T19" i="4"/>
  <c r="V19" i="4"/>
  <c r="T20" i="4"/>
  <c r="V20" i="4"/>
  <c r="T21" i="4"/>
  <c r="V21" i="4"/>
  <c r="T22" i="4"/>
  <c r="V22" i="4"/>
  <c r="T23" i="4"/>
  <c r="V23" i="4"/>
  <c r="T24" i="4"/>
  <c r="V24" i="4"/>
  <c r="T25" i="4"/>
  <c r="V25" i="4"/>
  <c r="T26" i="4"/>
  <c r="V26" i="4"/>
  <c r="T27" i="4"/>
  <c r="V27" i="4"/>
  <c r="T28" i="4"/>
  <c r="V28" i="4"/>
  <c r="T29" i="4"/>
  <c r="V29" i="4"/>
  <c r="T30" i="4"/>
  <c r="V30" i="4"/>
  <c r="T31" i="4"/>
  <c r="V31" i="4"/>
  <c r="T32" i="4"/>
  <c r="V32" i="4"/>
  <c r="T33" i="4"/>
  <c r="V33" i="4"/>
  <c r="V34" i="4"/>
  <c r="U34" i="4"/>
  <c r="T34" i="4"/>
  <c r="L1" i="4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L1" i="3"/>
  <c r="P81" i="2"/>
  <c r="L7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T5" i="2"/>
  <c r="V5" i="2"/>
  <c r="T6" i="2"/>
  <c r="V6" i="2"/>
  <c r="V34" i="2"/>
  <c r="U34" i="2"/>
  <c r="T34" i="2"/>
  <c r="T33" i="2"/>
  <c r="V33" i="2"/>
  <c r="T32" i="2"/>
  <c r="V32" i="2"/>
  <c r="T31" i="2"/>
  <c r="V31" i="2"/>
  <c r="T30" i="2"/>
  <c r="V30" i="2"/>
  <c r="T29" i="2"/>
  <c r="V29" i="2"/>
  <c r="T28" i="2"/>
  <c r="V28" i="2"/>
  <c r="T27" i="2"/>
  <c r="V27" i="2"/>
  <c r="T26" i="2"/>
  <c r="V26" i="2"/>
  <c r="T25" i="2"/>
  <c r="V25" i="2"/>
  <c r="T24" i="2"/>
  <c r="V24" i="2"/>
  <c r="T23" i="2"/>
  <c r="V23" i="2"/>
  <c r="T22" i="2"/>
  <c r="V22" i="2"/>
  <c r="T21" i="2"/>
  <c r="V21" i="2"/>
  <c r="T20" i="2"/>
  <c r="V20" i="2"/>
  <c r="T19" i="2"/>
  <c r="V19" i="2"/>
  <c r="T18" i="2"/>
  <c r="V18" i="2"/>
  <c r="T17" i="2"/>
  <c r="V17" i="2"/>
  <c r="T16" i="2"/>
  <c r="V16" i="2"/>
  <c r="T15" i="2"/>
  <c r="V15" i="2"/>
  <c r="T14" i="2"/>
  <c r="V14" i="2"/>
  <c r="T13" i="2"/>
  <c r="V13" i="2"/>
  <c r="T12" i="2"/>
  <c r="V12" i="2"/>
  <c r="T11" i="2"/>
  <c r="V11" i="2"/>
  <c r="T10" i="2"/>
  <c r="V10" i="2"/>
  <c r="T9" i="2"/>
  <c r="V9" i="2"/>
  <c r="T8" i="2"/>
  <c r="V8" i="2"/>
  <c r="T7" i="2"/>
  <c r="V7" i="2"/>
  <c r="D34" i="1"/>
  <c r="D35" i="1"/>
  <c r="E34" i="1"/>
  <c r="E35" i="1"/>
  <c r="F34" i="1"/>
  <c r="F35" i="1"/>
  <c r="G34" i="1"/>
  <c r="G35" i="1"/>
  <c r="H34" i="1"/>
  <c r="H35" i="1"/>
  <c r="I34" i="1"/>
  <c r="I35" i="1"/>
  <c r="J34" i="1"/>
  <c r="J35" i="1"/>
  <c r="K34" i="1"/>
  <c r="K35" i="1"/>
  <c r="L34" i="1"/>
  <c r="L35" i="1"/>
  <c r="M34" i="1"/>
  <c r="M35" i="1"/>
  <c r="N34" i="1"/>
  <c r="N35" i="1"/>
  <c r="O34" i="1"/>
  <c r="O35" i="1"/>
  <c r="P34" i="1"/>
  <c r="P35" i="1"/>
  <c r="Q34" i="1"/>
  <c r="Q35" i="1"/>
  <c r="R34" i="1"/>
  <c r="R35" i="1"/>
  <c r="S34" i="1"/>
  <c r="S35" i="1"/>
  <c r="T35" i="1"/>
  <c r="T5" i="1"/>
  <c r="V5" i="1"/>
  <c r="T6" i="1"/>
  <c r="V6" i="1"/>
  <c r="T7" i="1"/>
  <c r="V7" i="1"/>
  <c r="T8" i="1"/>
  <c r="V8" i="1"/>
  <c r="T9" i="1"/>
  <c r="V9" i="1"/>
  <c r="T10" i="1"/>
  <c r="V10" i="1"/>
  <c r="T11" i="1"/>
  <c r="V11" i="1"/>
  <c r="T12" i="1"/>
  <c r="V12" i="1"/>
  <c r="T13" i="1"/>
  <c r="V13" i="1"/>
  <c r="T14" i="1"/>
  <c r="V14" i="1"/>
  <c r="T15" i="1"/>
  <c r="V15" i="1"/>
  <c r="T16" i="1"/>
  <c r="V16" i="1"/>
  <c r="T17" i="1"/>
  <c r="V17" i="1"/>
  <c r="T18" i="1"/>
  <c r="V18" i="1"/>
  <c r="T19" i="1"/>
  <c r="V19" i="1"/>
  <c r="T20" i="1"/>
  <c r="V20" i="1"/>
  <c r="T21" i="1"/>
  <c r="V21" i="1"/>
  <c r="T22" i="1"/>
  <c r="V22" i="1"/>
  <c r="T23" i="1"/>
  <c r="V23" i="1"/>
  <c r="T24" i="1"/>
  <c r="V24" i="1"/>
  <c r="T25" i="1"/>
  <c r="V25" i="1"/>
  <c r="T26" i="1"/>
  <c r="V26" i="1"/>
  <c r="T27" i="1"/>
  <c r="V27" i="1"/>
  <c r="T28" i="1"/>
  <c r="V28" i="1"/>
  <c r="T29" i="1"/>
  <c r="V29" i="1"/>
  <c r="T30" i="1"/>
  <c r="V30" i="1"/>
  <c r="T31" i="1"/>
  <c r="V31" i="1"/>
  <c r="T32" i="1"/>
  <c r="V32" i="1"/>
  <c r="T33" i="1"/>
  <c r="V33" i="1"/>
  <c r="V34" i="1"/>
  <c r="U34" i="1"/>
  <c r="T34" i="1"/>
</calcChain>
</file>

<file path=xl/sharedStrings.xml><?xml version="1.0" encoding="utf-8"?>
<sst xmlns="http://schemas.openxmlformats.org/spreadsheetml/2006/main" count="825" uniqueCount="338">
  <si>
    <t>SOFTLINE SALES</t>
  </si>
  <si>
    <t>ROUTE A2</t>
  </si>
  <si>
    <t>GANJ</t>
  </si>
  <si>
    <t>DATE:  13 MAY 2021</t>
  </si>
  <si>
    <t>Order &amp; Delivery Sheet</t>
  </si>
  <si>
    <t>S.NO</t>
  </si>
  <si>
    <t>Rate:-</t>
  </si>
  <si>
    <t>RETAILER NAME</t>
  </si>
  <si>
    <t>MOBILE NO.</t>
  </si>
  <si>
    <t>GOLD</t>
  </si>
  <si>
    <t>SHAKTI</t>
  </si>
  <si>
    <t>COW</t>
  </si>
  <si>
    <t>TAZA</t>
  </si>
  <si>
    <t>DAHI</t>
  </si>
  <si>
    <t>LASSI</t>
  </si>
  <si>
    <t>PANEER</t>
  </si>
  <si>
    <t>TOTAL</t>
  </si>
  <si>
    <t>Back Dues</t>
  </si>
  <si>
    <t>T_AMT</t>
  </si>
  <si>
    <t>500ML</t>
  </si>
  <si>
    <t>1LTR</t>
  </si>
  <si>
    <t>200g</t>
  </si>
  <si>
    <t>400g</t>
  </si>
  <si>
    <t>1KG</t>
  </si>
  <si>
    <t>180ml</t>
  </si>
  <si>
    <t>200G</t>
  </si>
  <si>
    <t>Ghar K Lie</t>
  </si>
  <si>
    <t>Om Sai Sita Chowk  (D38)</t>
  </si>
  <si>
    <t>Grija General  (D49)</t>
  </si>
  <si>
    <t xml:space="preserve">Ajit Balwakuari (D29) </t>
  </si>
  <si>
    <t>Ajay Kumar Sah (D57)</t>
  </si>
  <si>
    <t>Shanti Gen (D54)</t>
  </si>
  <si>
    <t>MAA JAGDMBA GEN STORE</t>
  </si>
  <si>
    <t>Kashmiri  (D34)</t>
  </si>
  <si>
    <t>Chaudhary Bagmali  (K1)</t>
  </si>
  <si>
    <t>Sangam Kirana</t>
  </si>
  <si>
    <t>Mister General  (D36)</t>
  </si>
  <si>
    <t>Maa Gayatri</t>
  </si>
  <si>
    <t>Gandhi Jee</t>
  </si>
  <si>
    <t>Vaishali General Anjanpir  (D43)</t>
  </si>
  <si>
    <t>Family Choice Cinema Road</t>
  </si>
  <si>
    <t>Barbecue Live Restaurant</t>
  </si>
  <si>
    <t>Danapani Restaurant</t>
  </si>
  <si>
    <t xml:space="preserve">The Golden Curry Dakbungalaw </t>
  </si>
  <si>
    <t>Bollywood Mirchi Cinema Road</t>
  </si>
  <si>
    <t>Zaika Restaurant</t>
  </si>
  <si>
    <t>The Orange Restaurant</t>
  </si>
  <si>
    <t>Diamond Restaurant</t>
  </si>
  <si>
    <t>Alisha Restaurnant</t>
  </si>
  <si>
    <t>Hichki Resturent</t>
  </si>
  <si>
    <t>Amit Sweets DighiKala</t>
  </si>
  <si>
    <t>Total (Pc)</t>
  </si>
  <si>
    <t>Total (C)</t>
  </si>
  <si>
    <t>KATRA</t>
  </si>
  <si>
    <t>DATE:  14 JUNE 2021</t>
  </si>
  <si>
    <t>KOOL</t>
  </si>
  <si>
    <t>P.Mode</t>
  </si>
  <si>
    <t>PLSTC</t>
  </si>
  <si>
    <t>180ML</t>
  </si>
  <si>
    <t>Ajit Balwakuari</t>
  </si>
  <si>
    <t>Veeneka Store Bagmali</t>
  </si>
  <si>
    <t>O</t>
  </si>
  <si>
    <t>Sashi Ranjan M Chowk (K3)</t>
  </si>
  <si>
    <t>Babban Sudha Milk</t>
  </si>
  <si>
    <t>Sohail General Store  (K6)</t>
  </si>
  <si>
    <t>Aman Pan  (D47)</t>
  </si>
  <si>
    <t>Satwik Mart hela bazar (K26)</t>
  </si>
  <si>
    <t>Ravi Hela Bazar (K9)</t>
  </si>
  <si>
    <t>Pooja Hela Baazar (K28)</t>
  </si>
  <si>
    <t>Mishti Cold Drinks (K10)</t>
  </si>
  <si>
    <t>Mahi (K11)</t>
  </si>
  <si>
    <t>Kuswaha Gnral Stre Pokhra (M6)</t>
  </si>
  <si>
    <t>Kautilya Kirana (K13)</t>
  </si>
  <si>
    <t>Aditya Store Katra Kanhaiya  (K14)</t>
  </si>
  <si>
    <t>Shristi Gen Hela Baazar</t>
  </si>
  <si>
    <t>Ganeshji Rajendra Mor (K16)</t>
  </si>
  <si>
    <t>Rahul Kirana (K17)</t>
  </si>
  <si>
    <t>Nizam Rajendra Mor  (K18)</t>
  </si>
  <si>
    <t>Harikhan Raunak Gen Chautta</t>
  </si>
  <si>
    <t>Rishav General (K29)</t>
  </si>
  <si>
    <t>Vastu Vihar (K21)</t>
  </si>
  <si>
    <t>Sadhu Kirana (K22)</t>
  </si>
  <si>
    <t>Annapurna Niper Gate (K23)</t>
  </si>
  <si>
    <t>Abhiman Gen Koari (K24)</t>
  </si>
  <si>
    <t>Chaim</t>
  </si>
  <si>
    <t>Chclt</t>
  </si>
  <si>
    <t>India-O</t>
  </si>
  <si>
    <t>Hemant Kirana</t>
  </si>
  <si>
    <t>Ganpati Kirana</t>
  </si>
  <si>
    <t>Maa Jagdmba Anjanpeer</t>
  </si>
  <si>
    <t>Priyanka General Devraj Path</t>
  </si>
  <si>
    <t>Manish Kirana Ganj</t>
  </si>
  <si>
    <t xml:space="preserve">Gandhi Jee </t>
  </si>
  <si>
    <t>Vaishali Grocery Anjanpeer</t>
  </si>
  <si>
    <t>Singh Jee</t>
  </si>
  <si>
    <t>Suresh Strawberry</t>
  </si>
  <si>
    <t>Amit jee balwakuari</t>
  </si>
  <si>
    <t>Amit Sweets Dighi</t>
  </si>
  <si>
    <t>Ganpati Sattu Bhandar</t>
  </si>
  <si>
    <t>Ganesh</t>
  </si>
  <si>
    <t>Dinesh Kirana</t>
  </si>
  <si>
    <t>Anish Baladasmath</t>
  </si>
  <si>
    <t>RadheKrishna Gen Stre  Baladasmath</t>
  </si>
  <si>
    <t>Sudha Corner India Celebration (M17)</t>
  </si>
  <si>
    <t>BIDUPUR</t>
  </si>
  <si>
    <t>kOOL</t>
  </si>
  <si>
    <t>KJ</t>
  </si>
  <si>
    <t>Raju Kirana Dharampur</t>
  </si>
  <si>
    <t>Kundan Jha Rajjasan</t>
  </si>
  <si>
    <t>Sonu Sudha Rajassan</t>
  </si>
  <si>
    <t>Smile General Rajassan</t>
  </si>
  <si>
    <t>JS General Kutubpur</t>
  </si>
  <si>
    <t>Ayush Pattal Store  Pakauli</t>
  </si>
  <si>
    <t>Om Ganpati bhairopur</t>
  </si>
  <si>
    <t>Raja General Bhairopur D18</t>
  </si>
  <si>
    <t>Jai Maa Ambey Daudnagar</t>
  </si>
  <si>
    <t>Vishwnath Mishtan Bhandar</t>
  </si>
  <si>
    <t>Cake Home Bidupur Bazar</t>
  </si>
  <si>
    <t>Satish Pan Bidupur Bazar</t>
  </si>
  <si>
    <t>Adarsh Sweets</t>
  </si>
  <si>
    <t>Dilip Kumar  Anchal Sweets B.Baazar</t>
  </si>
  <si>
    <t>Arjun Khilawat</t>
  </si>
  <si>
    <t>Santosh Communication Mathurapur</t>
  </si>
  <si>
    <t>Vikash Ji Bidupur Thana Shiv Pan Palace</t>
  </si>
  <si>
    <t>Megnath Chakaushan</t>
  </si>
  <si>
    <t>Rohanji Chakaushan</t>
  </si>
  <si>
    <t xml:space="preserve">Shivam General Store </t>
  </si>
  <si>
    <t>Vikram Jee Chakaushan</t>
  </si>
  <si>
    <t>Laxmi Sweets</t>
  </si>
  <si>
    <t>Taj General</t>
  </si>
  <si>
    <t>Vijay Sah Chakaushan</t>
  </si>
  <si>
    <t>Ajit Pan Bhandar</t>
  </si>
  <si>
    <t>ROUTE A2 MADAI</t>
  </si>
  <si>
    <t>kool g</t>
  </si>
  <si>
    <t>BM</t>
  </si>
  <si>
    <t>P.m</t>
  </si>
  <si>
    <t>Golden Curry Restaurant</t>
  </si>
  <si>
    <t>Cr</t>
  </si>
  <si>
    <t>Prince General (M2)</t>
  </si>
  <si>
    <t>C</t>
  </si>
  <si>
    <t>Kumar Mega Mart (M14)</t>
  </si>
  <si>
    <t>Prakash General  (M3)</t>
  </si>
  <si>
    <t>Kishore Store Marai Chowk (M4)</t>
  </si>
  <si>
    <t>Raju Kirana Madai (M5)</t>
  </si>
  <si>
    <t>Amul Parlour (M13)</t>
  </si>
  <si>
    <t>Amira General (M18)</t>
  </si>
  <si>
    <t>Raja Kirana Barbecue K Niche (M19)</t>
  </si>
  <si>
    <t>Jai Shankar Jee Yadav (M9)</t>
  </si>
  <si>
    <t>Rajeev Kumar RamBalak  chowk (M8)</t>
  </si>
  <si>
    <t>Maya Kirana (M7)</t>
  </si>
  <si>
    <t>Sharma Jee Bagdulhan (M23)</t>
  </si>
  <si>
    <t>Aarush Kirana C Mandi (M10)</t>
  </si>
  <si>
    <t>Cmmerce Clb Md Aftab  C Mandi (M11)</t>
  </si>
  <si>
    <t>Sanish Kr C Mandi(M12)</t>
  </si>
  <si>
    <t>Manoj Jee Block Gate (M15)</t>
  </si>
  <si>
    <t>Ashok Jee Block Campus (M16)</t>
  </si>
  <si>
    <t>Prince Stationary (Gandhi Aashram)</t>
  </si>
  <si>
    <t>Laskmi Kirana</t>
  </si>
  <si>
    <t>Choudhary Kirana C.Mandi</t>
  </si>
  <si>
    <t>Bunty Tea (M20)</t>
  </si>
  <si>
    <t>chai maza</t>
  </si>
  <si>
    <t>D 200g</t>
  </si>
  <si>
    <t>D 400g</t>
  </si>
  <si>
    <t>1 kg</t>
  </si>
  <si>
    <t>P 200g</t>
  </si>
  <si>
    <t>P 1KG</t>
  </si>
  <si>
    <t>A1 KATRA</t>
  </si>
  <si>
    <t>A2 GANJ</t>
  </si>
  <si>
    <t>A3 BIDPUR</t>
  </si>
  <si>
    <t>A4-Madai-STN</t>
  </si>
  <si>
    <t>total</t>
  </si>
  <si>
    <t>reqrired in pc</t>
  </si>
  <si>
    <t>Required in C</t>
  </si>
  <si>
    <t>ADA Name:-Softline Sales</t>
  </si>
  <si>
    <t xml:space="preserve">Shakti 500ML -  </t>
  </si>
  <si>
    <t xml:space="preserve">Shakti1000ML-  </t>
  </si>
  <si>
    <t>Total Milk</t>
  </si>
  <si>
    <t xml:space="preserve">Cow 500ML-  </t>
  </si>
  <si>
    <t>Total Curd</t>
  </si>
  <si>
    <t xml:space="preserve">Cow1000ML-  </t>
  </si>
  <si>
    <t xml:space="preserve">Lassi </t>
  </si>
  <si>
    <t>Gold 500ML</t>
  </si>
  <si>
    <t>Paneer</t>
  </si>
  <si>
    <t>Gold1000ml -</t>
  </si>
  <si>
    <t xml:space="preserve">Taaza500ML-  </t>
  </si>
  <si>
    <t xml:space="preserve">Taaza1000ML- </t>
  </si>
  <si>
    <t xml:space="preserve">Chai Maza 500ML - </t>
  </si>
  <si>
    <t xml:space="preserve"> </t>
  </si>
  <si>
    <t xml:space="preserve">Dahi-200gm - </t>
  </si>
  <si>
    <t>Toatl Amount to be collectd</t>
  </si>
  <si>
    <t xml:space="preserve">Dahi 400gm-  </t>
  </si>
  <si>
    <t>Dahi 1000gm -</t>
  </si>
  <si>
    <t>PANEER 200gm -</t>
  </si>
  <si>
    <t>Paneer 1kg</t>
  </si>
  <si>
    <t>SOFTLINE  SALES VEHICLE STOCK REPORT INTRA</t>
  </si>
  <si>
    <t>Item Name</t>
  </si>
  <si>
    <t>LOAD PLANT</t>
  </si>
  <si>
    <t>Load Point</t>
  </si>
  <si>
    <t>Unload</t>
  </si>
  <si>
    <t>Final Stock</t>
  </si>
  <si>
    <t>On Order</t>
  </si>
  <si>
    <t>Extra Stock</t>
  </si>
  <si>
    <t>Stock Return</t>
  </si>
  <si>
    <t>Difference in Stock</t>
  </si>
  <si>
    <t>Crt</t>
  </si>
  <si>
    <t>Pc</t>
  </si>
  <si>
    <t>SHAKTI 500</t>
  </si>
  <si>
    <t>SHAKTI 1 LTR</t>
  </si>
  <si>
    <t>COW 500</t>
  </si>
  <si>
    <t>COW 1 LTR</t>
  </si>
  <si>
    <t>TAAZA 500</t>
  </si>
  <si>
    <t>TAAZA 1 LTR</t>
  </si>
  <si>
    <t>GOLD 500</t>
  </si>
  <si>
    <t>GOLD 1LTR</t>
  </si>
  <si>
    <t>DAHI 200gm</t>
  </si>
  <si>
    <t xml:space="preserve">DAHI 400gm </t>
  </si>
  <si>
    <t>DAHI 1KG</t>
  </si>
  <si>
    <t>Chai Maza</t>
  </si>
  <si>
    <t>Lassi Pouch</t>
  </si>
  <si>
    <t>Total Crate</t>
  </si>
  <si>
    <t>Paneer 200g</t>
  </si>
  <si>
    <t>Paneer 1 KG</t>
  </si>
  <si>
    <t>Total Box</t>
  </si>
  <si>
    <t>Total Item</t>
  </si>
  <si>
    <t>Products</t>
  </si>
  <si>
    <t>Kool</t>
  </si>
  <si>
    <t>Chaach 1 LTR</t>
  </si>
  <si>
    <t>Buttermilk</t>
  </si>
  <si>
    <t>Butter 50g</t>
  </si>
  <si>
    <t>Lassi Tetra</t>
  </si>
  <si>
    <t>Gulabjamun</t>
  </si>
  <si>
    <t>Kool Kesar Gls</t>
  </si>
  <si>
    <t>Plant</t>
  </si>
  <si>
    <t>Load</t>
  </si>
  <si>
    <t>Total</t>
  </si>
  <si>
    <t>Total Crate On Vehichle</t>
  </si>
  <si>
    <t>Market Crate</t>
  </si>
  <si>
    <t>Total Crate Return</t>
  </si>
  <si>
    <t>Crate Short</t>
  </si>
  <si>
    <t>`</t>
  </si>
  <si>
    <t>Sheet</t>
  </si>
  <si>
    <t>Chai M</t>
  </si>
  <si>
    <t>BUTR</t>
  </si>
  <si>
    <t>A1</t>
  </si>
  <si>
    <t>A2</t>
  </si>
  <si>
    <t>A3</t>
  </si>
  <si>
    <t>A4</t>
  </si>
  <si>
    <t>Ganj Area</t>
  </si>
  <si>
    <t>Shakti 500</t>
  </si>
  <si>
    <t>Ganesh Jee</t>
  </si>
  <si>
    <t>Chocomini 1 Box</t>
  </si>
  <si>
    <t>Harikhan</t>
  </si>
  <si>
    <t>Gulabjamun 3Box            Kaju Katri 1pc,</t>
  </si>
  <si>
    <t>Cake Corner</t>
  </si>
  <si>
    <t>Kaju Katri -3pc      Dark Chocolate 20pc(1set)</t>
  </si>
  <si>
    <t>Aman Pan</t>
  </si>
  <si>
    <t>Ghee 200ml 2 pc</t>
  </si>
  <si>
    <t>Kushwaha</t>
  </si>
  <si>
    <t>Tru (10MRP) 1 box</t>
  </si>
  <si>
    <t>Abhiman</t>
  </si>
  <si>
    <t>Amul Kool Glass 1 Box             Amul Kool Plastic 1 Box          Amul Bindaaz 1 Jar</t>
  </si>
  <si>
    <t>Ayush Pattal</t>
  </si>
  <si>
    <t>Butter 500gm 2 pc</t>
  </si>
  <si>
    <t>SOFTLINE  SALES VEHICLE STOCK REPORT AUTO</t>
  </si>
  <si>
    <t>CHAI 500</t>
  </si>
  <si>
    <t>Lassi</t>
  </si>
  <si>
    <t>Kadhai Doodh</t>
  </si>
  <si>
    <t>Rasogolla</t>
  </si>
  <si>
    <t>Jai Shankar</t>
  </si>
  <si>
    <t>Tru Mango 1 Box</t>
  </si>
  <si>
    <t>Maya Kirana</t>
  </si>
  <si>
    <t>Butter 100gm 5 pc</t>
  </si>
  <si>
    <t>Rajeev Kumar</t>
  </si>
  <si>
    <t>Gulabjamun 2 pc    Kaju 3pc</t>
  </si>
  <si>
    <t>Sanish</t>
  </si>
  <si>
    <t>Lassi TP</t>
  </si>
  <si>
    <t>Sharma Jee</t>
  </si>
  <si>
    <t>Binddaz 1jar</t>
  </si>
  <si>
    <t>FRESH CREAM</t>
  </si>
  <si>
    <t>BUTTER</t>
  </si>
  <si>
    <t>LASSI TP</t>
  </si>
  <si>
    <t>GHEE</t>
  </si>
  <si>
    <t>CHEESE</t>
  </si>
  <si>
    <t>MILK</t>
  </si>
  <si>
    <t>SWEETS</t>
  </si>
  <si>
    <t>200ml</t>
  </si>
  <si>
    <t>1ltr</t>
  </si>
  <si>
    <t>FC1</t>
  </si>
  <si>
    <t>100g</t>
  </si>
  <si>
    <t>500g</t>
  </si>
  <si>
    <t>DL500g</t>
  </si>
  <si>
    <t>40ml</t>
  </si>
  <si>
    <t>TinGh-5</t>
  </si>
  <si>
    <t>1ltr-TP</t>
  </si>
  <si>
    <t>1ltr-TIN</t>
  </si>
  <si>
    <t>SLICE</t>
  </si>
  <si>
    <t>CHIPLET</t>
  </si>
  <si>
    <t>GOLD-TP</t>
  </si>
  <si>
    <t>MOTI</t>
  </si>
  <si>
    <t>PLASTIC</t>
  </si>
  <si>
    <t>GLASS</t>
  </si>
  <si>
    <t>CAN</t>
  </si>
  <si>
    <t>GJ</t>
  </si>
  <si>
    <t>RS</t>
  </si>
  <si>
    <t>Prince Stationery</t>
  </si>
  <si>
    <t>Jai Shankar Jee</t>
  </si>
  <si>
    <t>50g</t>
  </si>
  <si>
    <t>C500ml</t>
  </si>
  <si>
    <t>1ltr-JAR</t>
  </si>
  <si>
    <t>Cake Milk Corner M Chowk(K4)</t>
  </si>
  <si>
    <t>Babban Sudha Milk(K5)</t>
  </si>
  <si>
    <t>RK Kirana Katra  (K15)</t>
  </si>
  <si>
    <t>Harikhan Raunak Gen Chautta  (K19)</t>
  </si>
  <si>
    <t>Maa Kamkhya (K20)</t>
  </si>
  <si>
    <t>Party Zone (K27)</t>
  </si>
  <si>
    <t>Keshari Kirana (K25)</t>
  </si>
  <si>
    <t>Santosh Comminication</t>
  </si>
  <si>
    <t>SOFTLINE  SALES VEHICLE STOCK REPORT (7374)</t>
  </si>
  <si>
    <t>LOAD PLANT(Cr)</t>
  </si>
  <si>
    <t>Load Plant (Pc)</t>
  </si>
  <si>
    <t>Out</t>
  </si>
  <si>
    <t>Stock Left</t>
  </si>
  <si>
    <t>Available</t>
  </si>
  <si>
    <t>Diffrence</t>
  </si>
  <si>
    <t>SHEET</t>
  </si>
  <si>
    <t>LASSI P</t>
  </si>
  <si>
    <t>P1KG</t>
  </si>
  <si>
    <t>P200g</t>
  </si>
  <si>
    <t>PRODUCT SALE</t>
  </si>
  <si>
    <t>BUTTERMILK</t>
  </si>
  <si>
    <t>KOOL KESAR</t>
  </si>
  <si>
    <t>KOOL ELIACHI</t>
  </si>
  <si>
    <t>RASOGOLLA</t>
  </si>
  <si>
    <t>GULABJAMUN</t>
  </si>
  <si>
    <t>KAJU KATLI</t>
  </si>
  <si>
    <t>BUTTER 50g</t>
  </si>
  <si>
    <t>TOTAL Amount</t>
  </si>
  <si>
    <t>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</si>
</sst>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₹&quot;\ * #,##0_ ;_ &quot;₹&quot;\ * \-#,##0_ ;_ &quot;₹&quot;\ * &quot;-&quot;_ ;_ @_ "/>
    <numFmt numFmtId="164" formatCode="0.0"/>
    <numFmt numFmtId="165" formatCode="_ [$₹-4009]\ * #,##0.00_ ;_ [$₹-4009]\ * \-#,##0.00_ ;_ [$₹-4009]\ * &quot;-&quot;??_ ;_ @_ "/>
    <numFmt numFmtId="166" formatCode="0.00\ \C\R\T"/>
    <numFmt numFmtId="167" formatCode="_ [$₹-4009]\ * #,##0.000_ ;_ [$₹-4009]\ * \-#,##0.000_ ;_ [$₹-4009]\ * &quot;-&quot;??_ ;_ @_ "/>
  </numFmts>
  <fonts count="24" x14ac:knownFonts="1">
    <font>
      <sz val="10"/>
      <name val="Arial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</font>
    <font>
      <b/>
      <sz val="16"/>
      <color rgb="FFFF0000"/>
      <name val="Calibri"/>
      <family val="2"/>
    </font>
    <font>
      <b/>
      <sz val="14"/>
      <color rgb="FFFF0000"/>
      <name val="Calibri"/>
      <family val="2"/>
    </font>
    <font>
      <sz val="16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ajor"/>
    </font>
    <font>
      <b/>
      <sz val="14"/>
      <color rgb="FF000000"/>
      <name val="Calibri"/>
      <family val="2"/>
      <scheme val="major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Calibri"/>
      <family val="2"/>
      <scheme val="major"/>
    </font>
    <font>
      <b/>
      <sz val="18"/>
      <name val="Arial"/>
      <family val="2"/>
    </font>
    <font>
      <b/>
      <u/>
      <sz val="10"/>
      <name val="Arial"/>
      <family val="2"/>
    </font>
    <font>
      <b/>
      <sz val="14"/>
      <name val="Arial"/>
    </font>
    <font>
      <b/>
      <sz val="12"/>
      <name val="Arial"/>
    </font>
    <font>
      <u/>
      <sz val="10"/>
      <color theme="10"/>
      <name val="Arial"/>
    </font>
    <font>
      <b/>
      <sz val="16"/>
      <name val="Arial"/>
    </font>
    <font>
      <b/>
      <sz val="10"/>
      <name val="Arial"/>
    </font>
    <font>
      <b/>
      <sz val="10"/>
      <name val="GungSuh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rgb="FFFFFF00"/>
      </patternFill>
    </fill>
  </fills>
  <borders count="1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medium">
        <color rgb="FF00000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000000"/>
      </top>
      <bottom/>
      <diagonal/>
    </border>
    <border>
      <left style="thin">
        <color rgb="FF505050"/>
      </left>
      <right style="medium">
        <color indexed="64"/>
      </right>
      <top style="medium">
        <color rgb="FF000000"/>
      </top>
      <bottom style="thin">
        <color rgb="FF50505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medium">
        <color indexed="64"/>
      </right>
      <top/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505050"/>
      </bottom>
      <diagonal/>
    </border>
    <border>
      <left style="medium">
        <color indexed="64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/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/>
      <top style="medium">
        <color rgb="FF000000"/>
      </top>
      <bottom/>
      <diagonal/>
    </border>
    <border>
      <left/>
      <right style="thin">
        <color rgb="FF505050"/>
      </right>
      <top style="medium">
        <color rgb="FF000000"/>
      </top>
      <bottom style="thin">
        <color rgb="FF50505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theme="4" tint="0.3999755851924192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4" tint="0.39997558519241921"/>
      </left>
      <right style="medium">
        <color rgb="FF000000"/>
      </right>
      <top style="medium">
        <color rgb="FF000000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50505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  <border>
      <left/>
      <right style="medium">
        <color indexed="64"/>
      </right>
      <top/>
      <bottom style="thin">
        <color rgb="FF505050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0" fillId="0" borderId="0">
      <alignment vertical="center"/>
    </xf>
  </cellStyleXfs>
  <cellXfs count="503"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right" vertical="center"/>
    </xf>
    <xf numFmtId="0" fontId="3" fillId="0" borderId="12" xfId="0" applyFont="1" applyBorder="1" applyAlignment="1"/>
    <xf numFmtId="0" fontId="4" fillId="0" borderId="0" xfId="0" applyFont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22" xfId="0" applyFont="1" applyBorder="1" applyAlignment="1"/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4" fillId="0" borderId="22" xfId="0" applyFont="1" applyBorder="1" applyAlignment="1"/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2" borderId="27" xfId="0" applyFont="1" applyFill="1" applyBorder="1" applyAlignment="1">
      <alignment horizontal="right" vertical="center"/>
    </xf>
    <xf numFmtId="0" fontId="3" fillId="0" borderId="29" xfId="0" applyFont="1" applyBorder="1" applyAlignment="1">
      <alignment horizontal="left" vertical="center"/>
    </xf>
    <xf numFmtId="0" fontId="3" fillId="4" borderId="32" xfId="0" applyFont="1" applyFill="1" applyBorder="1" applyAlignment="1">
      <alignment horizontal="right" vertical="center"/>
    </xf>
    <xf numFmtId="0" fontId="3" fillId="4" borderId="33" xfId="0" applyFont="1" applyFill="1" applyBorder="1" applyAlignment="1">
      <alignment horizontal="right" vertical="center"/>
    </xf>
    <xf numFmtId="0" fontId="3" fillId="4" borderId="34" xfId="0" applyFont="1" applyFill="1" applyBorder="1" applyAlignment="1">
      <alignment horizontal="right" vertical="center"/>
    </xf>
    <xf numFmtId="0" fontId="3" fillId="4" borderId="35" xfId="0" applyFont="1" applyFill="1" applyBorder="1" applyAlignment="1">
      <alignment horizontal="right" vertical="center"/>
    </xf>
    <xf numFmtId="0" fontId="3" fillId="2" borderId="32" xfId="0" applyFont="1" applyFill="1" applyBorder="1" applyAlignment="1">
      <alignment horizontal="right" vertical="center"/>
    </xf>
    <xf numFmtId="0" fontId="3" fillId="0" borderId="36" xfId="0" applyFont="1" applyBorder="1" applyAlignment="1"/>
    <xf numFmtId="0" fontId="3" fillId="3" borderId="31" xfId="0" applyFont="1" applyFill="1" applyBorder="1" applyAlignment="1"/>
    <xf numFmtId="0" fontId="3" fillId="3" borderId="31" xfId="0" applyFont="1" applyFill="1" applyBorder="1" applyAlignment="1">
      <alignment horizontal="left"/>
    </xf>
    <xf numFmtId="0" fontId="6" fillId="3" borderId="31" xfId="0" applyFont="1" applyFill="1" applyBorder="1" applyAlignment="1"/>
    <xf numFmtId="0" fontId="3" fillId="3" borderId="40" xfId="0" applyFont="1" applyFill="1" applyBorder="1" applyAlignment="1"/>
    <xf numFmtId="0" fontId="3" fillId="3" borderId="28" xfId="0" applyFont="1" applyFill="1" applyBorder="1" applyAlignment="1"/>
    <xf numFmtId="0" fontId="3" fillId="3" borderId="28" xfId="0" applyFont="1" applyFill="1" applyBorder="1" applyAlignment="1">
      <alignment horizontal="left"/>
    </xf>
    <xf numFmtId="0" fontId="6" fillId="3" borderId="28" xfId="0" applyFont="1" applyFill="1" applyBorder="1" applyAlignment="1"/>
    <xf numFmtId="0" fontId="7" fillId="3" borderId="9" xfId="0" applyFont="1" applyFill="1" applyBorder="1" applyAlignment="1"/>
    <xf numFmtId="0" fontId="3" fillId="3" borderId="9" xfId="0" applyFont="1" applyFill="1" applyBorder="1" applyAlignment="1">
      <alignment horizontal="left"/>
    </xf>
    <xf numFmtId="0" fontId="6" fillId="3" borderId="9" xfId="0" applyFont="1" applyFill="1" applyBorder="1" applyAlignment="1"/>
    <xf numFmtId="0" fontId="3" fillId="3" borderId="9" xfId="0" applyFont="1" applyFill="1" applyBorder="1" applyAlignment="1"/>
    <xf numFmtId="0" fontId="5" fillId="3" borderId="9" xfId="0" applyFont="1" applyFill="1" applyBorder="1" applyAlignment="1"/>
    <xf numFmtId="164" fontId="3" fillId="3" borderId="9" xfId="0" applyNumberFormat="1" applyFont="1" applyFill="1" applyBorder="1" applyAlignment="1">
      <alignment horizontal="left"/>
    </xf>
    <xf numFmtId="0" fontId="8" fillId="3" borderId="9" xfId="0" applyFont="1" applyFill="1" applyBorder="1" applyAlignment="1"/>
    <xf numFmtId="0" fontId="5" fillId="0" borderId="0" xfId="0" applyFont="1" applyAlignment="1"/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/>
    <xf numFmtId="0" fontId="9" fillId="0" borderId="17" xfId="0" applyFont="1" applyBorder="1" applyAlignment="1">
      <alignment horizontal="left" vertical="center"/>
    </xf>
    <xf numFmtId="0" fontId="3" fillId="0" borderId="10" xfId="0" applyFont="1" applyBorder="1" applyAlignment="1"/>
    <xf numFmtId="0" fontId="3" fillId="0" borderId="0" xfId="0" applyFont="1" applyAlignment="1">
      <alignment horizontal="left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5" fillId="3" borderId="39" xfId="0" applyFont="1" applyFill="1" applyBorder="1" applyAlignment="1"/>
    <xf numFmtId="0" fontId="5" fillId="3" borderId="28" xfId="0" applyFont="1" applyFill="1" applyBorder="1" applyAlignment="1"/>
    <xf numFmtId="0" fontId="5" fillId="3" borderId="9" xfId="0" applyFont="1" applyFill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9" fillId="5" borderId="10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3" fillId="5" borderId="10" xfId="0" applyFont="1" applyFill="1" applyBorder="1" applyAlignment="1"/>
    <xf numFmtId="0" fontId="9" fillId="5" borderId="17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9" fillId="5" borderId="10" xfId="0" applyFont="1" applyFill="1" applyBorder="1" applyAlignment="1"/>
    <xf numFmtId="14" fontId="3" fillId="0" borderId="5" xfId="0" applyNumberFormat="1" applyFont="1" applyBorder="1" applyAlignment="1">
      <alignment horizontal="center" vertical="center"/>
    </xf>
    <xf numFmtId="0" fontId="9" fillId="5" borderId="19" xfId="0" applyFont="1" applyFill="1" applyBorder="1" applyAlignment="1">
      <alignment horizontal="left" vertical="center"/>
    </xf>
    <xf numFmtId="0" fontId="0" fillId="6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13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4" fillId="0" borderId="2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47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1" xfId="0" applyFont="1" applyBorder="1" applyAlignment="1">
      <alignment vertical="center"/>
    </xf>
    <xf numFmtId="0" fontId="12" fillId="0" borderId="2" xfId="0" applyFont="1" applyBorder="1" applyAlignment="1"/>
    <xf numFmtId="0" fontId="0" fillId="7" borderId="1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9" fillId="5" borderId="10" xfId="0" applyFont="1" applyFill="1" applyBorder="1" applyAlignment="1">
      <alignment horizontal="left"/>
    </xf>
    <xf numFmtId="0" fontId="9" fillId="5" borderId="19" xfId="0" applyFont="1" applyFill="1" applyBorder="1" applyAlignment="1"/>
    <xf numFmtId="0" fontId="3" fillId="5" borderId="19" xfId="0" applyFont="1" applyFill="1" applyBorder="1" applyAlignment="1">
      <alignment horizontal="right" vertical="center"/>
    </xf>
    <xf numFmtId="0" fontId="10" fillId="5" borderId="10" xfId="0" applyFont="1" applyFill="1" applyBorder="1" applyAlignment="1">
      <alignment horizontal="left"/>
    </xf>
    <xf numFmtId="0" fontId="9" fillId="10" borderId="10" xfId="0" applyFont="1" applyFill="1" applyBorder="1" applyAlignment="1"/>
    <xf numFmtId="0" fontId="9" fillId="10" borderId="10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3" fillId="2" borderId="48" xfId="0" applyFont="1" applyFill="1" applyBorder="1" applyAlignment="1">
      <alignment horizontal="center" vertical="center"/>
    </xf>
    <xf numFmtId="0" fontId="2" fillId="0" borderId="50" xfId="0" applyFont="1" applyBorder="1" applyAlignment="1"/>
    <xf numFmtId="0" fontId="3" fillId="5" borderId="20" xfId="0" applyFont="1" applyFill="1" applyBorder="1" applyAlignment="1">
      <alignment horizontal="right" vertical="center"/>
    </xf>
    <xf numFmtId="0" fontId="9" fillId="0" borderId="21" xfId="0" applyFont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5" borderId="20" xfId="0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left" vertical="center"/>
    </xf>
    <xf numFmtId="0" fontId="9" fillId="5" borderId="51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/>
    </xf>
    <xf numFmtId="0" fontId="3" fillId="8" borderId="11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55" xfId="0" applyFont="1" applyBorder="1" applyAlignment="1">
      <alignment vertical="center" wrapText="1"/>
    </xf>
    <xf numFmtId="0" fontId="4" fillId="11" borderId="55" xfId="0" applyFont="1" applyFill="1" applyBorder="1" applyAlignment="1">
      <alignment vertical="center" wrapText="1"/>
    </xf>
    <xf numFmtId="0" fontId="4" fillId="11" borderId="56" xfId="0" applyFont="1" applyFill="1" applyBorder="1" applyAlignment="1">
      <alignment vertical="center" wrapText="1"/>
    </xf>
    <xf numFmtId="0" fontId="4" fillId="12" borderId="55" xfId="0" applyFont="1" applyFill="1" applyBorder="1" applyAlignment="1">
      <alignment vertical="center" wrapText="1"/>
    </xf>
    <xf numFmtId="0" fontId="0" fillId="0" borderId="19" xfId="0" applyBorder="1" applyAlignment="1">
      <alignment vertical="center"/>
    </xf>
    <xf numFmtId="0" fontId="4" fillId="11" borderId="57" xfId="0" applyFont="1" applyFill="1" applyBorder="1" applyAlignment="1">
      <alignment horizontal="left" vertical="center" wrapText="1"/>
    </xf>
    <xf numFmtId="0" fontId="0" fillId="5" borderId="19" xfId="0" applyFill="1" applyBorder="1" applyAlignment="1">
      <alignment vertical="center"/>
    </xf>
    <xf numFmtId="0" fontId="13" fillId="0" borderId="10" xfId="0" applyFont="1" applyBorder="1" applyAlignment="1">
      <alignment horizontal="left" vertical="center" indent="14"/>
    </xf>
    <xf numFmtId="0" fontId="13" fillId="0" borderId="10" xfId="0" applyFont="1" applyBorder="1" applyAlignment="1">
      <alignment horizontal="left" vertical="center" indent="15"/>
    </xf>
    <xf numFmtId="0" fontId="13" fillId="0" borderId="46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13" borderId="19" xfId="0" applyFill="1" applyBorder="1" applyAlignment="1">
      <alignment vertical="center"/>
    </xf>
    <xf numFmtId="0" fontId="9" fillId="1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right" vertical="center"/>
    </xf>
    <xf numFmtId="0" fontId="15" fillId="10" borderId="0" xfId="0" applyFont="1" applyFill="1" applyAlignment="1">
      <alignment vertical="center"/>
    </xf>
    <xf numFmtId="0" fontId="3" fillId="10" borderId="0" xfId="0" applyFont="1" applyFill="1" applyAlignment="1"/>
    <xf numFmtId="0" fontId="0" fillId="0" borderId="42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60" xfId="0" applyBorder="1" applyAlignment="1">
      <alignment vertical="center"/>
    </xf>
    <xf numFmtId="0" fontId="3" fillId="10" borderId="52" xfId="0" applyFont="1" applyFill="1" applyBorder="1" applyAlignment="1">
      <alignment horizontal="center" vertical="center"/>
    </xf>
    <xf numFmtId="0" fontId="3" fillId="10" borderId="60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left" vertical="center"/>
    </xf>
    <xf numFmtId="0" fontId="3" fillId="10" borderId="60" xfId="0" applyFont="1" applyFill="1" applyBorder="1" applyAlignment="1">
      <alignment horizontal="right" vertical="center"/>
    </xf>
    <xf numFmtId="0" fontId="0" fillId="0" borderId="2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13" borderId="10" xfId="0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2" fillId="5" borderId="10" xfId="0" applyFont="1" applyFill="1" applyBorder="1" applyAlignment="1">
      <alignment vertical="center"/>
    </xf>
    <xf numFmtId="0" fontId="13" fillId="0" borderId="41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13" borderId="41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9" fillId="14" borderId="10" xfId="0" applyFont="1" applyFill="1" applyBorder="1" applyAlignment="1">
      <alignment horizontal="left" vertical="center"/>
    </xf>
    <xf numFmtId="0" fontId="3" fillId="14" borderId="10" xfId="0" applyFont="1" applyFill="1" applyBorder="1" applyAlignment="1">
      <alignment horizontal="right" vertical="center"/>
    </xf>
    <xf numFmtId="0" fontId="3" fillId="14" borderId="17" xfId="0" applyFont="1" applyFill="1" applyBorder="1" applyAlignment="1">
      <alignment horizontal="right" vertical="center"/>
    </xf>
    <xf numFmtId="0" fontId="9" fillId="15" borderId="19" xfId="0" applyFont="1" applyFill="1" applyBorder="1" applyAlignment="1">
      <alignment horizontal="left" vertical="center"/>
    </xf>
    <xf numFmtId="0" fontId="9" fillId="15" borderId="10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right" vertical="center"/>
    </xf>
    <xf numFmtId="0" fontId="3" fillId="15" borderId="17" xfId="0" applyFont="1" applyFill="1" applyBorder="1" applyAlignment="1">
      <alignment horizontal="right" vertical="center"/>
    </xf>
    <xf numFmtId="0" fontId="9" fillId="5" borderId="41" xfId="0" applyFont="1" applyFill="1" applyBorder="1" applyAlignment="1">
      <alignment horizontal="left" vertical="center"/>
    </xf>
    <xf numFmtId="0" fontId="9" fillId="14" borderId="17" xfId="0" applyFont="1" applyFill="1" applyBorder="1" applyAlignment="1">
      <alignment horizontal="left" vertical="center"/>
    </xf>
    <xf numFmtId="0" fontId="3" fillId="15" borderId="17" xfId="0" applyFont="1" applyFill="1" applyBorder="1" applyAlignment="1">
      <alignment horizontal="left"/>
    </xf>
    <xf numFmtId="0" fontId="9" fillId="14" borderId="10" xfId="0" applyFont="1" applyFill="1" applyBorder="1" applyAlignment="1"/>
    <xf numFmtId="0" fontId="11" fillId="14" borderId="10" xfId="0" applyFont="1" applyFill="1" applyBorder="1" applyAlignment="1"/>
    <xf numFmtId="0" fontId="3" fillId="14" borderId="10" xfId="0" applyFont="1" applyFill="1" applyBorder="1" applyAlignment="1">
      <alignment horizontal="left" vertical="center"/>
    </xf>
    <xf numFmtId="0" fontId="9" fillId="15" borderId="10" xfId="0" applyFont="1" applyFill="1" applyBorder="1" applyAlignment="1"/>
    <xf numFmtId="0" fontId="9" fillId="14" borderId="41" xfId="0" applyFont="1" applyFill="1" applyBorder="1" applyAlignment="1">
      <alignment horizontal="left" vertical="center"/>
    </xf>
    <xf numFmtId="0" fontId="9" fillId="14" borderId="58" xfId="0" applyFont="1" applyFill="1" applyBorder="1" applyAlignment="1"/>
    <xf numFmtId="0" fontId="9" fillId="14" borderId="58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17" fillId="0" borderId="10" xfId="0" applyFont="1" applyBorder="1" applyAlignment="1">
      <alignment horizontal="left" vertical="center" indent="14"/>
    </xf>
    <xf numFmtId="0" fontId="0" fillId="0" borderId="61" xfId="0" applyBorder="1" applyAlignment="1">
      <alignment vertical="center"/>
    </xf>
    <xf numFmtId="0" fontId="9" fillId="14" borderId="19" xfId="0" applyFont="1" applyFill="1" applyBorder="1" applyAlignment="1">
      <alignment horizontal="left" vertical="center"/>
    </xf>
    <xf numFmtId="0" fontId="9" fillId="14" borderId="20" xfId="0" applyFont="1" applyFill="1" applyBorder="1" applyAlignment="1">
      <alignment horizontal="left" vertical="center"/>
    </xf>
    <xf numFmtId="0" fontId="3" fillId="10" borderId="8" xfId="0" applyFont="1" applyFill="1" applyBorder="1" applyAlignment="1">
      <alignment horizontal="left" vertical="center"/>
    </xf>
    <xf numFmtId="0" fontId="9" fillId="15" borderId="51" xfId="0" applyFont="1" applyFill="1" applyBorder="1" applyAlignment="1">
      <alignment horizontal="left" vertical="center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18" xfId="0" applyFont="1" applyBorder="1" applyAlignment="1"/>
    <xf numFmtId="0" fontId="0" fillId="15" borderId="10" xfId="0" applyFill="1" applyBorder="1" applyAlignment="1">
      <alignment vertical="center"/>
    </xf>
    <xf numFmtId="0" fontId="12" fillId="15" borderId="10" xfId="0" applyFont="1" applyFill="1" applyBorder="1" applyAlignment="1">
      <alignment vertical="center"/>
    </xf>
    <xf numFmtId="0" fontId="12" fillId="15" borderId="17" xfId="0" applyFont="1" applyFill="1" applyBorder="1" applyAlignment="1">
      <alignment vertical="center"/>
    </xf>
    <xf numFmtId="0" fontId="3" fillId="14" borderId="10" xfId="0" applyFont="1" applyFill="1" applyBorder="1" applyAlignment="1"/>
    <xf numFmtId="0" fontId="9" fillId="14" borderId="10" xfId="0" applyFont="1" applyFill="1" applyBorder="1" applyAlignment="1">
      <alignment horizontal="left"/>
    </xf>
    <xf numFmtId="0" fontId="15" fillId="14" borderId="10" xfId="0" applyFont="1" applyFill="1" applyBorder="1" applyAlignment="1">
      <alignment vertical="center"/>
    </xf>
    <xf numFmtId="0" fontId="9" fillId="14" borderId="41" xfId="0" applyFont="1" applyFill="1" applyBorder="1" applyAlignment="1"/>
    <xf numFmtId="0" fontId="9" fillId="14" borderId="19" xfId="0" applyFont="1" applyFill="1" applyBorder="1" applyAlignment="1"/>
    <xf numFmtId="0" fontId="3" fillId="14" borderId="10" xfId="0" applyFont="1" applyFill="1" applyBorder="1" applyAlignment="1">
      <alignment horizontal="left"/>
    </xf>
    <xf numFmtId="0" fontId="12" fillId="14" borderId="10" xfId="0" applyFont="1" applyFill="1" applyBorder="1" applyAlignment="1">
      <alignment vertical="center"/>
    </xf>
    <xf numFmtId="0" fontId="0" fillId="14" borderId="45" xfId="0" applyFill="1" applyBorder="1" applyAlignment="1">
      <alignment vertical="center"/>
    </xf>
    <xf numFmtId="0" fontId="0" fillId="14" borderId="10" xfId="0" applyFill="1" applyBorder="1" applyAlignment="1">
      <alignment vertical="center"/>
    </xf>
    <xf numFmtId="0" fontId="9" fillId="15" borderId="41" xfId="0" applyFont="1" applyFill="1" applyBorder="1" applyAlignment="1">
      <alignment horizontal="left" vertical="center"/>
    </xf>
    <xf numFmtId="0" fontId="9" fillId="15" borderId="58" xfId="0" applyFont="1" applyFill="1" applyBorder="1" applyAlignment="1">
      <alignment horizontal="left" vertical="center"/>
    </xf>
    <xf numFmtId="0" fontId="0" fillId="15" borderId="45" xfId="0" applyFill="1" applyBorder="1" applyAlignment="1">
      <alignment vertical="center"/>
    </xf>
    <xf numFmtId="0" fontId="3" fillId="15" borderId="45" xfId="0" applyFont="1" applyFill="1" applyBorder="1" applyAlignment="1">
      <alignment horizontal="right" vertical="center"/>
    </xf>
    <xf numFmtId="0" fontId="1" fillId="0" borderId="10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/>
    <xf numFmtId="0" fontId="3" fillId="0" borderId="41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 vertical="center"/>
    </xf>
    <xf numFmtId="0" fontId="3" fillId="6" borderId="62" xfId="0" applyFont="1" applyFill="1" applyBorder="1" applyAlignment="1">
      <alignment horizontal="center" vertical="center"/>
    </xf>
    <xf numFmtId="0" fontId="3" fillId="8" borderId="65" xfId="0" applyFont="1" applyFill="1" applyBorder="1" applyAlignment="1">
      <alignment vertical="center"/>
    </xf>
    <xf numFmtId="0" fontId="3" fillId="8" borderId="69" xfId="0" applyFont="1" applyFill="1" applyBorder="1" applyAlignment="1">
      <alignment horizontal="center" vertical="center"/>
    </xf>
    <xf numFmtId="0" fontId="3" fillId="8" borderId="70" xfId="0" applyFont="1" applyFill="1" applyBorder="1" applyAlignment="1">
      <alignment horizontal="center" vertical="center"/>
    </xf>
    <xf numFmtId="0" fontId="3" fillId="8" borderId="71" xfId="0" applyFont="1" applyFill="1" applyBorder="1" applyAlignment="1">
      <alignment horizontal="center" vertical="center"/>
    </xf>
    <xf numFmtId="0" fontId="3" fillId="8" borderId="72" xfId="0" applyFont="1" applyFill="1" applyBorder="1" applyAlignment="1">
      <alignment horizontal="center" vertical="center"/>
    </xf>
    <xf numFmtId="0" fontId="3" fillId="8" borderId="73" xfId="0" applyFont="1" applyFill="1" applyBorder="1" applyAlignment="1">
      <alignment horizontal="center" vertical="center"/>
    </xf>
    <xf numFmtId="0" fontId="3" fillId="8" borderId="74" xfId="0" applyFont="1" applyFill="1" applyBorder="1" applyAlignment="1">
      <alignment horizontal="center" vertical="center"/>
    </xf>
    <xf numFmtId="0" fontId="3" fillId="8" borderId="75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3" fillId="0" borderId="79" xfId="0" applyFont="1" applyBorder="1" applyAlignment="1">
      <alignment horizontal="left" vertical="center" indent="1"/>
    </xf>
    <xf numFmtId="0" fontId="3" fillId="7" borderId="72" xfId="0" applyFont="1" applyFill="1" applyBorder="1" applyAlignment="1">
      <alignment horizontal="center" vertical="center"/>
    </xf>
    <xf numFmtId="0" fontId="3" fillId="7" borderId="81" xfId="0" applyFont="1" applyFill="1" applyBorder="1" applyAlignment="1">
      <alignment horizontal="center" vertical="center"/>
    </xf>
    <xf numFmtId="0" fontId="3" fillId="0" borderId="80" xfId="0" applyFont="1" applyBorder="1" applyAlignment="1">
      <alignment horizontal="left" vertical="center"/>
    </xf>
    <xf numFmtId="0" fontId="3" fillId="8" borderId="83" xfId="0" applyFont="1" applyFill="1" applyBorder="1" applyAlignment="1">
      <alignment horizontal="center" vertical="center"/>
    </xf>
    <xf numFmtId="0" fontId="3" fillId="8" borderId="84" xfId="0" applyFont="1" applyFill="1" applyBorder="1" applyAlignment="1">
      <alignment horizontal="center" vertical="center"/>
    </xf>
    <xf numFmtId="0" fontId="3" fillId="8" borderId="64" xfId="0" applyFont="1" applyFill="1" applyBorder="1" applyAlignment="1">
      <alignment horizontal="center" vertical="center"/>
    </xf>
    <xf numFmtId="0" fontId="3" fillId="8" borderId="85" xfId="0" applyFont="1" applyFill="1" applyBorder="1" applyAlignment="1">
      <alignment horizontal="center" vertical="center"/>
    </xf>
    <xf numFmtId="0" fontId="0" fillId="5" borderId="63" xfId="0" applyFill="1" applyBorder="1" applyAlignment="1">
      <alignment vertical="center"/>
    </xf>
    <xf numFmtId="0" fontId="3" fillId="8" borderId="86" xfId="0" applyFont="1" applyFill="1" applyBorder="1" applyAlignment="1">
      <alignment horizontal="center" vertical="center"/>
    </xf>
    <xf numFmtId="0" fontId="3" fillId="8" borderId="87" xfId="0" applyFont="1" applyFill="1" applyBorder="1" applyAlignment="1">
      <alignment horizontal="center" vertical="center"/>
    </xf>
    <xf numFmtId="0" fontId="3" fillId="8" borderId="88" xfId="0" applyFont="1" applyFill="1" applyBorder="1" applyAlignment="1">
      <alignment horizontal="center" vertical="center"/>
    </xf>
    <xf numFmtId="0" fontId="3" fillId="8" borderId="89" xfId="0" applyFont="1" applyFill="1" applyBorder="1" applyAlignment="1">
      <alignment horizontal="center" vertical="center"/>
    </xf>
    <xf numFmtId="0" fontId="3" fillId="8" borderId="90" xfId="0" applyFont="1" applyFill="1" applyBorder="1" applyAlignment="1">
      <alignment vertical="center"/>
    </xf>
    <xf numFmtId="0" fontId="3" fillId="8" borderId="91" xfId="0" applyFont="1" applyFill="1" applyBorder="1" applyAlignment="1">
      <alignment vertical="center"/>
    </xf>
    <xf numFmtId="0" fontId="3" fillId="8" borderId="90" xfId="0" applyFont="1" applyFill="1" applyBorder="1" applyAlignment="1">
      <alignment horizontal="center" vertical="center"/>
    </xf>
    <xf numFmtId="0" fontId="3" fillId="8" borderId="91" xfId="0" applyFont="1" applyFill="1" applyBorder="1" applyAlignment="1">
      <alignment horizontal="center" vertical="center"/>
    </xf>
    <xf numFmtId="0" fontId="3" fillId="8" borderId="92" xfId="0" applyFont="1" applyFill="1" applyBorder="1" applyAlignment="1">
      <alignment horizontal="center" vertical="center"/>
    </xf>
    <xf numFmtId="0" fontId="3" fillId="8" borderId="93" xfId="0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right" vertical="center"/>
    </xf>
    <xf numFmtId="0" fontId="3" fillId="8" borderId="67" xfId="0" applyFont="1" applyFill="1" applyBorder="1" applyAlignment="1">
      <alignment horizontal="center" vertical="center" wrapText="1"/>
    </xf>
    <xf numFmtId="0" fontId="3" fillId="8" borderId="94" xfId="0" applyFont="1" applyFill="1" applyBorder="1" applyAlignment="1">
      <alignment horizontal="center" vertical="center"/>
    </xf>
    <xf numFmtId="0" fontId="3" fillId="8" borderId="75" xfId="0" applyFont="1" applyFill="1" applyBorder="1" applyAlignment="1">
      <alignment vertical="center"/>
    </xf>
    <xf numFmtId="0" fontId="3" fillId="8" borderId="83" xfId="0" applyFont="1" applyFill="1" applyBorder="1" applyAlignment="1">
      <alignment vertical="center"/>
    </xf>
    <xf numFmtId="0" fontId="3" fillId="8" borderId="72" xfId="0" applyFont="1" applyFill="1" applyBorder="1" applyAlignment="1">
      <alignment vertical="center"/>
    </xf>
    <xf numFmtId="0" fontId="3" fillId="8" borderId="95" xfId="0" applyFont="1" applyFill="1" applyBorder="1" applyAlignment="1">
      <alignment horizontal="center" vertical="center"/>
    </xf>
    <xf numFmtId="0" fontId="3" fillId="8" borderId="96" xfId="0" applyFont="1" applyFill="1" applyBorder="1" applyAlignment="1">
      <alignment vertical="center"/>
    </xf>
    <xf numFmtId="0" fontId="3" fillId="8" borderId="97" xfId="0" applyFont="1" applyFill="1" applyBorder="1" applyAlignment="1">
      <alignment horizontal="center" vertical="center"/>
    </xf>
    <xf numFmtId="0" fontId="3" fillId="8" borderId="98" xfId="0" applyFont="1" applyFill="1" applyBorder="1" applyAlignment="1">
      <alignment horizontal="center" vertical="center"/>
    </xf>
    <xf numFmtId="0" fontId="9" fillId="14" borderId="51" xfId="0" applyFont="1" applyFill="1" applyBorder="1" applyAlignment="1">
      <alignment horizontal="left" vertical="center"/>
    </xf>
    <xf numFmtId="0" fontId="3" fillId="14" borderId="19" xfId="0" applyFont="1" applyFill="1" applyBorder="1" applyAlignment="1">
      <alignment horizontal="right" vertical="center"/>
    </xf>
    <xf numFmtId="0" fontId="0" fillId="14" borderId="58" xfId="0" applyFill="1" applyBorder="1" applyAlignment="1">
      <alignment vertical="center"/>
    </xf>
    <xf numFmtId="0" fontId="3" fillId="14" borderId="58" xfId="0" applyFont="1" applyFill="1" applyBorder="1" applyAlignment="1">
      <alignment horizontal="right" vertical="center"/>
    </xf>
    <xf numFmtId="0" fontId="12" fillId="14" borderId="58" xfId="0" applyFont="1" applyFill="1" applyBorder="1" applyAlignment="1">
      <alignment vertical="center"/>
    </xf>
    <xf numFmtId="0" fontId="3" fillId="0" borderId="99" xfId="0" applyFont="1" applyBorder="1" applyAlignment="1">
      <alignment horizontal="left" vertical="center"/>
    </xf>
    <xf numFmtId="0" fontId="3" fillId="8" borderId="100" xfId="0" applyFont="1" applyFill="1" applyBorder="1" applyAlignment="1">
      <alignment horizontal="center" vertical="center"/>
    </xf>
    <xf numFmtId="0" fontId="3" fillId="8" borderId="101" xfId="0" applyFont="1" applyFill="1" applyBorder="1" applyAlignment="1">
      <alignment horizontal="center" vertical="center"/>
    </xf>
    <xf numFmtId="0" fontId="3" fillId="8" borderId="102" xfId="0" applyFont="1" applyFill="1" applyBorder="1" applyAlignment="1">
      <alignment horizontal="center" vertical="center"/>
    </xf>
    <xf numFmtId="0" fontId="3" fillId="8" borderId="103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104" xfId="0" applyFont="1" applyFill="1" applyBorder="1" applyAlignment="1">
      <alignment vertical="center"/>
    </xf>
    <xf numFmtId="0" fontId="3" fillId="8" borderId="103" xfId="0" applyFont="1" applyFill="1" applyBorder="1" applyAlignment="1">
      <alignment vertical="center"/>
    </xf>
    <xf numFmtId="0" fontId="3" fillId="8" borderId="50" xfId="0" applyFont="1" applyFill="1" applyBorder="1" applyAlignment="1">
      <alignment vertical="center"/>
    </xf>
    <xf numFmtId="0" fontId="3" fillId="8" borderId="105" xfId="0" applyFont="1" applyFill="1" applyBorder="1" applyAlignment="1">
      <alignment horizontal="center" vertical="center"/>
    </xf>
    <xf numFmtId="0" fontId="3" fillId="8" borderId="106" xfId="0" applyFont="1" applyFill="1" applyBorder="1" applyAlignment="1">
      <alignment horizontal="center" vertical="center"/>
    </xf>
    <xf numFmtId="0" fontId="3" fillId="8" borderId="107" xfId="0" applyFont="1" applyFill="1" applyBorder="1" applyAlignment="1">
      <alignment horizontal="center" vertical="center"/>
    </xf>
    <xf numFmtId="0" fontId="3" fillId="8" borderId="108" xfId="0" applyFont="1" applyFill="1" applyBorder="1" applyAlignment="1">
      <alignment horizontal="center" vertical="center"/>
    </xf>
    <xf numFmtId="0" fontId="3" fillId="8" borderId="104" xfId="0" applyFont="1" applyFill="1" applyBorder="1" applyAlignment="1">
      <alignment horizontal="center" vertical="center"/>
    </xf>
    <xf numFmtId="0" fontId="3" fillId="0" borderId="109" xfId="0" applyFont="1" applyBorder="1" applyAlignment="1">
      <alignment horizontal="left" vertical="center"/>
    </xf>
    <xf numFmtId="0" fontId="0" fillId="15" borderId="58" xfId="0" applyFill="1" applyBorder="1" applyAlignment="1">
      <alignment vertical="center"/>
    </xf>
    <xf numFmtId="0" fontId="3" fillId="15" borderId="58" xfId="0" applyFont="1" applyFill="1" applyBorder="1" applyAlignment="1">
      <alignment horizontal="right" vertical="center"/>
    </xf>
    <xf numFmtId="0" fontId="3" fillId="15" borderId="58" xfId="0" applyFont="1" applyFill="1" applyBorder="1" applyAlignment="1">
      <alignment horizontal="left" vertical="center"/>
    </xf>
    <xf numFmtId="0" fontId="3" fillId="15" borderId="58" xfId="0" applyFont="1" applyFill="1" applyBorder="1" applyAlignment="1"/>
    <xf numFmtId="0" fontId="9" fillId="15" borderId="58" xfId="0" applyFont="1" applyFill="1" applyBorder="1" applyAlignment="1"/>
    <xf numFmtId="0" fontId="3" fillId="5" borderId="58" xfId="0" applyFont="1" applyFill="1" applyBorder="1" applyAlignment="1">
      <alignment horizontal="right" vertical="center"/>
    </xf>
    <xf numFmtId="0" fontId="9" fillId="5" borderId="58" xfId="0" applyFont="1" applyFill="1" applyBorder="1" applyAlignment="1">
      <alignment horizontal="left" vertical="center"/>
    </xf>
    <xf numFmtId="0" fontId="0" fillId="5" borderId="58" xfId="0" applyFill="1" applyBorder="1" applyAlignment="1">
      <alignment vertical="center"/>
    </xf>
    <xf numFmtId="0" fontId="9" fillId="0" borderId="58" xfId="0" applyFont="1" applyBorder="1" applyAlignment="1">
      <alignment horizontal="left" vertical="center"/>
    </xf>
    <xf numFmtId="0" fontId="3" fillId="0" borderId="58" xfId="0" applyFont="1" applyBorder="1" applyAlignment="1">
      <alignment horizontal="right" vertical="center"/>
    </xf>
    <xf numFmtId="0" fontId="3" fillId="15" borderId="19" xfId="0" applyFont="1" applyFill="1" applyBorder="1" applyAlignment="1">
      <alignment horizontal="right" vertical="center"/>
    </xf>
    <xf numFmtId="0" fontId="3" fillId="15" borderId="20" xfId="0" applyFont="1" applyFill="1" applyBorder="1" applyAlignment="1">
      <alignment horizontal="right" vertical="center"/>
    </xf>
    <xf numFmtId="0" fontId="3" fillId="14" borderId="45" xfId="0" applyFont="1" applyFill="1" applyBorder="1" applyAlignment="1">
      <alignment horizontal="right" vertical="center"/>
    </xf>
    <xf numFmtId="0" fontId="3" fillId="15" borderId="10" xfId="0" applyFont="1" applyFill="1" applyBorder="1" applyAlignment="1"/>
    <xf numFmtId="0" fontId="3" fillId="15" borderId="10" xfId="0" applyFont="1" applyFill="1" applyBorder="1" applyAlignment="1">
      <alignment horizontal="left"/>
    </xf>
    <xf numFmtId="0" fontId="9" fillId="14" borderId="109" xfId="0" applyFont="1" applyFill="1" applyBorder="1" applyAlignment="1">
      <alignment horizontal="left" vertical="center"/>
    </xf>
    <xf numFmtId="0" fontId="3" fillId="10" borderId="41" xfId="0" applyFont="1" applyFill="1" applyBorder="1" applyAlignment="1"/>
    <xf numFmtId="0" fontId="9" fillId="10" borderId="41" xfId="0" applyFont="1" applyFill="1" applyBorder="1" applyAlignment="1">
      <alignment horizontal="left" vertical="center"/>
    </xf>
    <xf numFmtId="0" fontId="3" fillId="5" borderId="41" xfId="0" applyFont="1" applyFill="1" applyBorder="1" applyAlignment="1">
      <alignment horizontal="right" vertical="center"/>
    </xf>
    <xf numFmtId="0" fontId="9" fillId="10" borderId="58" xfId="0" applyFont="1" applyFill="1" applyBorder="1" applyAlignment="1">
      <alignment horizontal="left" vertical="center"/>
    </xf>
    <xf numFmtId="0" fontId="9" fillId="10" borderId="58" xfId="0" applyFont="1" applyFill="1" applyBorder="1" applyAlignment="1">
      <alignment horizontal="left"/>
    </xf>
    <xf numFmtId="0" fontId="3" fillId="10" borderId="58" xfId="0" applyFont="1" applyFill="1" applyBorder="1" applyAlignment="1">
      <alignment horizontal="right" vertical="center"/>
    </xf>
    <xf numFmtId="0" fontId="9" fillId="15" borderId="61" xfId="0" applyFont="1" applyFill="1" applyBorder="1" applyAlignment="1">
      <alignment horizontal="left" vertical="center"/>
    </xf>
    <xf numFmtId="0" fontId="9" fillId="15" borderId="109" xfId="0" applyFont="1" applyFill="1" applyBorder="1" applyAlignment="1">
      <alignment horizontal="left" vertical="center"/>
    </xf>
    <xf numFmtId="0" fontId="3" fillId="15" borderId="109" xfId="0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9" fillId="15" borderId="58" xfId="0" applyFont="1" applyFill="1" applyBorder="1" applyAlignment="1">
      <alignment vertical="center"/>
    </xf>
    <xf numFmtId="0" fontId="19" fillId="5" borderId="19" xfId="0" applyFont="1" applyFill="1" applyBorder="1" applyAlignment="1">
      <alignment vertical="center"/>
    </xf>
    <xf numFmtId="0" fontId="19" fillId="15" borderId="10" xfId="0" applyFont="1" applyFill="1" applyBorder="1" applyAlignment="1">
      <alignment vertical="center"/>
    </xf>
    <xf numFmtId="0" fontId="3" fillId="15" borderId="41" xfId="0" applyFont="1" applyFill="1" applyBorder="1" applyAlignment="1">
      <alignment horizontal="right" vertical="center"/>
    </xf>
    <xf numFmtId="0" fontId="3" fillId="15" borderId="42" xfId="0" applyFont="1" applyFill="1" applyBorder="1" applyAlignment="1">
      <alignment horizontal="right" vertical="center"/>
    </xf>
    <xf numFmtId="0" fontId="19" fillId="0" borderId="58" xfId="0" applyFont="1" applyBorder="1" applyAlignment="1">
      <alignment vertical="center"/>
    </xf>
    <xf numFmtId="0" fontId="18" fillId="0" borderId="58" xfId="0" applyFont="1" applyBorder="1" applyAlignment="1">
      <alignment vertical="center"/>
    </xf>
    <xf numFmtId="0" fontId="3" fillId="0" borderId="112" xfId="0" applyFont="1" applyBorder="1" applyAlignment="1">
      <alignment horizontal="left" vertical="center"/>
    </xf>
    <xf numFmtId="0" fontId="9" fillId="14" borderId="61" xfId="0" applyFont="1" applyFill="1" applyBorder="1" applyAlignment="1">
      <alignment horizontal="left" vertical="center"/>
    </xf>
    <xf numFmtId="0" fontId="3" fillId="14" borderId="61" xfId="0" applyFont="1" applyFill="1" applyBorder="1" applyAlignment="1">
      <alignment horizontal="right" vertical="center"/>
    </xf>
    <xf numFmtId="0" fontId="3" fillId="10" borderId="54" xfId="0" applyFont="1" applyFill="1" applyBorder="1" applyAlignment="1">
      <alignment horizontal="left" vertical="center"/>
    </xf>
    <xf numFmtId="0" fontId="9" fillId="15" borderId="113" xfId="0" applyFont="1" applyFill="1" applyBorder="1" applyAlignment="1">
      <alignment horizontal="left" vertical="center"/>
    </xf>
    <xf numFmtId="0" fontId="3" fillId="15" borderId="113" xfId="0" applyFont="1" applyFill="1" applyBorder="1" applyAlignment="1">
      <alignment horizontal="right" vertical="center"/>
    </xf>
    <xf numFmtId="0" fontId="0" fillId="15" borderId="115" xfId="0" applyFill="1" applyBorder="1" applyAlignment="1">
      <alignment vertical="center"/>
    </xf>
    <xf numFmtId="0" fontId="3" fillId="15" borderId="61" xfId="0" applyFont="1" applyFill="1" applyBorder="1" applyAlignment="1"/>
    <xf numFmtId="0" fontId="9" fillId="0" borderId="41" xfId="0" applyFont="1" applyBorder="1" applyAlignment="1"/>
    <xf numFmtId="0" fontId="3" fillId="0" borderId="110" xfId="0" applyFont="1" applyBorder="1" applyAlignment="1">
      <alignment horizontal="right" vertical="center"/>
    </xf>
    <xf numFmtId="0" fontId="3" fillId="0" borderId="41" xfId="0" applyFont="1" applyBorder="1" applyAlignment="1">
      <alignment horizontal="right" vertical="center"/>
    </xf>
    <xf numFmtId="0" fontId="0" fillId="15" borderId="117" xfId="0" applyFill="1" applyBorder="1" applyAlignment="1">
      <alignment vertical="center"/>
    </xf>
    <xf numFmtId="0" fontId="3" fillId="10" borderId="23" xfId="0" applyFont="1" applyFill="1" applyBorder="1" applyAlignment="1">
      <alignment horizontal="left" vertical="center"/>
    </xf>
    <xf numFmtId="0" fontId="9" fillId="0" borderId="52" xfId="0" applyFont="1" applyBorder="1" applyAlignment="1">
      <alignment horizontal="left"/>
    </xf>
    <xf numFmtId="0" fontId="3" fillId="0" borderId="6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52" xfId="0" applyFont="1" applyBorder="1" applyAlignment="1">
      <alignment horizontal="right" vertical="center"/>
    </xf>
    <xf numFmtId="0" fontId="9" fillId="0" borderId="19" xfId="0" applyFont="1" applyBorder="1" applyAlignment="1"/>
    <xf numFmtId="0" fontId="3" fillId="14" borderId="59" xfId="0" applyFont="1" applyFill="1" applyBorder="1" applyAlignment="1">
      <alignment horizontal="right" vertical="center"/>
    </xf>
    <xf numFmtId="0" fontId="3" fillId="14" borderId="20" xfId="0" applyFont="1" applyFill="1" applyBorder="1" applyAlignment="1">
      <alignment horizontal="right" vertical="center"/>
    </xf>
    <xf numFmtId="0" fontId="9" fillId="10" borderId="17" xfId="0" applyFont="1" applyFill="1" applyBorder="1" applyAlignment="1">
      <alignment horizontal="left" vertical="center"/>
    </xf>
    <xf numFmtId="0" fontId="16" fillId="0" borderId="58" xfId="0" applyFont="1" applyBorder="1" applyAlignment="1">
      <alignment horizontal="center" vertical="center"/>
    </xf>
    <xf numFmtId="0" fontId="3" fillId="0" borderId="42" xfId="0" applyFont="1" applyBorder="1" applyAlignment="1">
      <alignment horizontal="right" vertical="center"/>
    </xf>
    <xf numFmtId="0" fontId="0" fillId="15" borderId="61" xfId="0" applyFill="1" applyBorder="1" applyAlignment="1">
      <alignment vertical="center"/>
    </xf>
    <xf numFmtId="0" fontId="0" fillId="15" borderId="118" xfId="0" applyFill="1" applyBorder="1" applyAlignment="1">
      <alignment vertical="center"/>
    </xf>
    <xf numFmtId="0" fontId="9" fillId="5" borderId="117" xfId="0" applyFont="1" applyFill="1" applyBorder="1" applyAlignment="1">
      <alignment horizontal="left" vertical="center"/>
    </xf>
    <xf numFmtId="0" fontId="3" fillId="0" borderId="117" xfId="0" applyFont="1" applyBorder="1" applyAlignment="1">
      <alignment horizontal="left" vertical="center"/>
    </xf>
    <xf numFmtId="0" fontId="3" fillId="10" borderId="41" xfId="0" applyFont="1" applyFill="1" applyBorder="1" applyAlignment="1">
      <alignment horizontal="right" vertical="center"/>
    </xf>
    <xf numFmtId="0" fontId="0" fillId="10" borderId="41" xfId="0" applyFill="1" applyBorder="1" applyAlignment="1">
      <alignment vertical="center"/>
    </xf>
    <xf numFmtId="0" fontId="3" fillId="10" borderId="42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20" fillId="0" borderId="0" xfId="2" applyAlignment="1">
      <alignment vertical="center"/>
    </xf>
    <xf numFmtId="18" fontId="3" fillId="14" borderId="58" xfId="0" applyNumberFormat="1" applyFont="1" applyFill="1" applyBorder="1" applyAlignment="1">
      <alignment horizontal="right" vertical="center"/>
    </xf>
    <xf numFmtId="0" fontId="0" fillId="14" borderId="113" xfId="0" applyFill="1" applyBorder="1" applyAlignment="1">
      <alignment vertical="center"/>
    </xf>
    <xf numFmtId="0" fontId="3" fillId="14" borderId="109" xfId="0" applyFont="1" applyFill="1" applyBorder="1" applyAlignment="1">
      <alignment horizontal="right" vertical="center"/>
    </xf>
    <xf numFmtId="0" fontId="3" fillId="8" borderId="58" xfId="0" applyFont="1" applyFill="1" applyBorder="1" applyAlignment="1">
      <alignment horizontal="center" vertical="center"/>
    </xf>
    <xf numFmtId="0" fontId="3" fillId="8" borderId="119" xfId="0" applyFont="1" applyFill="1" applyBorder="1" applyAlignment="1">
      <alignment horizontal="center" vertical="center"/>
    </xf>
    <xf numFmtId="0" fontId="0" fillId="15" borderId="109" xfId="0" applyFill="1" applyBorder="1" applyAlignment="1">
      <alignment vertical="center"/>
    </xf>
    <xf numFmtId="0" fontId="0" fillId="10" borderId="115" xfId="0" applyFill="1" applyBorder="1" applyAlignment="1">
      <alignment vertical="center"/>
    </xf>
    <xf numFmtId="0" fontId="3" fillId="15" borderId="61" xfId="0" applyFont="1" applyFill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3" fillId="15" borderId="117" xfId="0" applyFont="1" applyFill="1" applyBorder="1" applyAlignment="1"/>
    <xf numFmtId="0" fontId="3" fillId="15" borderId="115" xfId="0" applyFont="1" applyFill="1" applyBorder="1" applyAlignment="1">
      <alignment horizontal="right" vertical="center"/>
    </xf>
    <xf numFmtId="0" fontId="19" fillId="0" borderId="61" xfId="0" applyFont="1" applyBorder="1" applyAlignment="1">
      <alignment vertical="center"/>
    </xf>
    <xf numFmtId="0" fontId="3" fillId="14" borderId="109" xfId="0" applyFont="1" applyFill="1" applyBorder="1" applyAlignment="1"/>
    <xf numFmtId="0" fontId="3" fillId="14" borderId="120" xfId="0" applyFont="1" applyFill="1" applyBorder="1" applyAlignment="1">
      <alignment horizontal="right" vertical="center"/>
    </xf>
    <xf numFmtId="0" fontId="3" fillId="15" borderId="121" xfId="0" applyFont="1" applyFill="1" applyBorder="1" applyAlignment="1">
      <alignment horizontal="right" vertical="center"/>
    </xf>
    <xf numFmtId="0" fontId="3" fillId="15" borderId="114" xfId="0" applyFont="1" applyFill="1" applyBorder="1" applyAlignment="1">
      <alignment horizontal="right" vertical="center"/>
    </xf>
    <xf numFmtId="0" fontId="18" fillId="0" borderId="61" xfId="0" applyFont="1" applyBorder="1" applyAlignment="1">
      <alignment vertical="center"/>
    </xf>
    <xf numFmtId="0" fontId="3" fillId="14" borderId="19" xfId="0" applyFont="1" applyFill="1" applyBorder="1" applyAlignment="1"/>
    <xf numFmtId="0" fontId="3" fillId="14" borderId="122" xfId="0" applyFont="1" applyFill="1" applyBorder="1" applyAlignment="1">
      <alignment horizontal="right" vertical="center"/>
    </xf>
    <xf numFmtId="0" fontId="0" fillId="15" borderId="115" xfId="0" applyFill="1" applyBorder="1" applyAlignment="1">
      <alignment horizontal="left" vertical="center"/>
    </xf>
    <xf numFmtId="0" fontId="0" fillId="15" borderId="58" xfId="0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0" fontId="0" fillId="15" borderId="117" xfId="0" applyFill="1" applyBorder="1" applyAlignment="1">
      <alignment horizontal="left" vertical="center"/>
    </xf>
    <xf numFmtId="0" fontId="0" fillId="15" borderId="10" xfId="0" applyFill="1" applyBorder="1" applyAlignment="1">
      <alignment horizontal="left" vertical="center"/>
    </xf>
    <xf numFmtId="0" fontId="21" fillId="15" borderId="58" xfId="0" applyFont="1" applyFill="1" applyBorder="1" applyAlignment="1">
      <alignment horizontal="left" vertical="center"/>
    </xf>
    <xf numFmtId="0" fontId="3" fillId="14" borderId="59" xfId="0" applyFont="1" applyFill="1" applyBorder="1" applyAlignment="1">
      <alignment horizontal="left" vertical="center"/>
    </xf>
    <xf numFmtId="0" fontId="3" fillId="14" borderId="19" xfId="0" applyFont="1" applyFill="1" applyBorder="1" applyAlignment="1">
      <alignment horizontal="left" vertical="center"/>
    </xf>
    <xf numFmtId="0" fontId="3" fillId="14" borderId="20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left" vertical="center"/>
    </xf>
    <xf numFmtId="0" fontId="3" fillId="15" borderId="17" xfId="0" applyFont="1" applyFill="1" applyBorder="1" applyAlignment="1">
      <alignment horizontal="left" vertical="center"/>
    </xf>
    <xf numFmtId="0" fontId="12" fillId="15" borderId="10" xfId="0" applyFont="1" applyFill="1" applyBorder="1" applyAlignment="1">
      <alignment horizontal="left" vertical="center"/>
    </xf>
    <xf numFmtId="0" fontId="12" fillId="15" borderId="17" xfId="0" applyFont="1" applyFill="1" applyBorder="1" applyAlignment="1">
      <alignment horizontal="left" vertical="center"/>
    </xf>
    <xf numFmtId="0" fontId="3" fillId="14" borderId="17" xfId="0" applyFont="1" applyFill="1" applyBorder="1" applyAlignment="1">
      <alignment horizontal="left" vertical="center"/>
    </xf>
    <xf numFmtId="0" fontId="3" fillId="15" borderId="41" xfId="0" applyFont="1" applyFill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3" fillId="14" borderId="58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15" borderId="19" xfId="0" applyFont="1" applyFill="1" applyBorder="1" applyAlignment="1">
      <alignment horizontal="left" vertical="center"/>
    </xf>
    <xf numFmtId="0" fontId="12" fillId="14" borderId="10" xfId="0" applyFont="1" applyFill="1" applyBorder="1" applyAlignment="1">
      <alignment horizontal="left" vertical="center"/>
    </xf>
    <xf numFmtId="0" fontId="0" fillId="14" borderId="10" xfId="0" applyFill="1" applyBorder="1" applyAlignment="1">
      <alignment horizontal="left" vertical="center"/>
    </xf>
    <xf numFmtId="0" fontId="19" fillId="14" borderId="114" xfId="0" applyFont="1" applyFill="1" applyBorder="1" applyAlignment="1">
      <alignment vertical="center"/>
    </xf>
    <xf numFmtId="0" fontId="19" fillId="14" borderId="113" xfId="0" applyFont="1" applyFill="1" applyBorder="1" applyAlignment="1">
      <alignment vertical="center"/>
    </xf>
    <xf numFmtId="0" fontId="3" fillId="14" borderId="111" xfId="0" applyFont="1" applyFill="1" applyBorder="1" applyAlignment="1">
      <alignment horizontal="right" vertical="center"/>
    </xf>
    <xf numFmtId="0" fontId="10" fillId="15" borderId="61" xfId="0" applyFont="1" applyFill="1" applyBorder="1" applyAlignment="1">
      <alignment horizontal="left"/>
    </xf>
    <xf numFmtId="0" fontId="9" fillId="14" borderId="118" xfId="0" applyFont="1" applyFill="1" applyBorder="1" applyAlignment="1">
      <alignment horizontal="left" vertical="center"/>
    </xf>
    <xf numFmtId="0" fontId="3" fillId="8" borderId="96" xfId="0" applyFont="1" applyFill="1" applyBorder="1" applyAlignment="1">
      <alignment horizontal="left" vertical="center" indent="1"/>
    </xf>
    <xf numFmtId="0" fontId="18" fillId="5" borderId="19" xfId="0" applyFont="1" applyFill="1" applyBorder="1" applyAlignment="1">
      <alignment vertical="center"/>
    </xf>
    <xf numFmtId="0" fontId="18" fillId="14" borderId="113" xfId="0" applyFont="1" applyFill="1" applyBorder="1" applyAlignment="1">
      <alignment vertical="center"/>
    </xf>
    <xf numFmtId="0" fontId="12" fillId="5" borderId="1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0" fillId="15" borderId="0" xfId="0" applyFill="1" applyAlignment="1">
      <alignment vertical="center"/>
    </xf>
    <xf numFmtId="0" fontId="12" fillId="15" borderId="58" xfId="0" applyFont="1" applyFill="1" applyBorder="1" applyAlignment="1">
      <alignment vertical="center"/>
    </xf>
    <xf numFmtId="0" fontId="3" fillId="14" borderId="41" xfId="0" applyFont="1" applyFill="1" applyBorder="1" applyAlignment="1">
      <alignment horizontal="right" vertical="center"/>
    </xf>
    <xf numFmtId="0" fontId="3" fillId="14" borderId="42" xfId="0" applyFont="1" applyFill="1" applyBorder="1" applyAlignment="1">
      <alignment horizontal="right" vertical="center"/>
    </xf>
    <xf numFmtId="0" fontId="3" fillId="14" borderId="41" xfId="0" applyFont="1" applyFill="1" applyBorder="1" applyAlignment="1">
      <alignment horizontal="left" vertical="center"/>
    </xf>
    <xf numFmtId="0" fontId="0" fillId="6" borderId="41" xfId="0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9" borderId="58" xfId="0" applyFont="1" applyFill="1" applyBorder="1" applyAlignment="1">
      <alignment vertical="center"/>
    </xf>
    <xf numFmtId="0" fontId="23" fillId="7" borderId="0" xfId="0" applyFont="1" applyFill="1" applyAlignment="1">
      <alignment vertical="center"/>
    </xf>
    <xf numFmtId="0" fontId="23" fillId="7" borderId="10" xfId="0" applyFont="1" applyFill="1" applyBorder="1" applyAlignment="1">
      <alignment vertical="center"/>
    </xf>
    <xf numFmtId="0" fontId="3" fillId="14" borderId="58" xfId="0" applyFont="1" applyFill="1" applyBorder="1" applyAlignment="1"/>
    <xf numFmtId="0" fontId="9" fillId="15" borderId="120" xfId="0" applyFont="1" applyFill="1" applyBorder="1" applyAlignment="1"/>
    <xf numFmtId="0" fontId="9" fillId="15" borderId="20" xfId="0" applyFont="1" applyFill="1" applyBorder="1" applyAlignment="1">
      <alignment horizontal="left" vertical="center"/>
    </xf>
    <xf numFmtId="0" fontId="9" fillId="15" borderId="109" xfId="0" applyFont="1" applyFill="1" applyBorder="1" applyAlignment="1"/>
    <xf numFmtId="0" fontId="3" fillId="15" borderId="110" xfId="0" applyFont="1" applyFill="1" applyBorder="1" applyAlignment="1">
      <alignment horizontal="right" vertical="center"/>
    </xf>
    <xf numFmtId="0" fontId="12" fillId="15" borderId="41" xfId="0" applyFont="1" applyFill="1" applyBorder="1" applyAlignment="1">
      <alignment vertical="center"/>
    </xf>
    <xf numFmtId="0" fontId="0" fillId="15" borderId="41" xfId="0" applyFill="1" applyBorder="1" applyAlignment="1">
      <alignment vertical="center"/>
    </xf>
    <xf numFmtId="0" fontId="12" fillId="15" borderId="61" xfId="0" applyFont="1" applyFill="1" applyBorder="1" applyAlignment="1">
      <alignment vertical="center"/>
    </xf>
    <xf numFmtId="0" fontId="9" fillId="15" borderId="17" xfId="0" applyFont="1" applyFill="1" applyBorder="1" applyAlignment="1">
      <alignment horizontal="left" vertical="center"/>
    </xf>
    <xf numFmtId="0" fontId="0" fillId="14" borderId="59" xfId="0" applyFill="1" applyBorder="1" applyAlignment="1">
      <alignment vertical="center"/>
    </xf>
    <xf numFmtId="0" fontId="0" fillId="14" borderId="19" xfId="0" applyFill="1" applyBorder="1" applyAlignment="1">
      <alignment vertical="center"/>
    </xf>
    <xf numFmtId="0" fontId="9" fillId="14" borderId="115" xfId="0" applyFont="1" applyFill="1" applyBorder="1" applyAlignment="1">
      <alignment horizontal="left" vertical="center"/>
    </xf>
    <xf numFmtId="0" fontId="9" fillId="15" borderId="59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0" fontId="3" fillId="10" borderId="109" xfId="0" applyFont="1" applyFill="1" applyBorder="1" applyAlignment="1">
      <alignment horizontal="right" vertical="center"/>
    </xf>
    <xf numFmtId="0" fontId="9" fillId="10" borderId="109" xfId="0" applyFont="1" applyFill="1" applyBorder="1" applyAlignment="1">
      <alignment horizontal="left" vertical="center"/>
    </xf>
    <xf numFmtId="0" fontId="0" fillId="10" borderId="109" xfId="0" applyFill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9" fillId="5" borderId="109" xfId="0" applyFont="1" applyFill="1" applyBorder="1" applyAlignment="1">
      <alignment horizontal="left" vertical="center"/>
    </xf>
    <xf numFmtId="0" fontId="3" fillId="5" borderId="109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right" vertical="center"/>
    </xf>
    <xf numFmtId="0" fontId="3" fillId="16" borderId="51" xfId="0" applyFont="1" applyFill="1" applyBorder="1" applyAlignment="1">
      <alignment horizontal="right" vertical="center"/>
    </xf>
    <xf numFmtId="0" fontId="3" fillId="16" borderId="10" xfId="0" applyFont="1" applyFill="1" applyBorder="1" applyAlignment="1">
      <alignment horizontal="right" vertical="center"/>
    </xf>
    <xf numFmtId="0" fontId="12" fillId="0" borderId="128" xfId="0" applyFont="1" applyBorder="1" applyAlignment="1">
      <alignment vertical="center"/>
    </xf>
    <xf numFmtId="0" fontId="0" fillId="0" borderId="129" xfId="0" applyBorder="1" applyAlignment="1">
      <alignment vertical="center"/>
    </xf>
    <xf numFmtId="0" fontId="0" fillId="0" borderId="123" xfId="0" applyBorder="1" applyAlignment="1">
      <alignment vertical="center"/>
    </xf>
    <xf numFmtId="0" fontId="0" fillId="15" borderId="110" xfId="0" applyFill="1" applyBorder="1" applyAlignment="1">
      <alignment vertical="center"/>
    </xf>
    <xf numFmtId="0" fontId="2" fillId="0" borderId="10" xfId="0" applyFont="1" applyBorder="1" applyAlignment="1"/>
    <xf numFmtId="0" fontId="2" fillId="10" borderId="0" xfId="0" applyFont="1" applyFill="1" applyAlignment="1"/>
    <xf numFmtId="0" fontId="3" fillId="5" borderId="17" xfId="0" applyFont="1" applyFill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45" xfId="0" applyFont="1" applyBorder="1" applyAlignment="1">
      <alignment horizontal="right" vertical="center"/>
    </xf>
    <xf numFmtId="165" fontId="3" fillId="2" borderId="27" xfId="0" applyNumberFormat="1" applyFont="1" applyFill="1" applyBorder="1" applyAlignment="1">
      <alignment horizontal="right" vertical="center"/>
    </xf>
    <xf numFmtId="165" fontId="3" fillId="16" borderId="27" xfId="0" applyNumberFormat="1" applyFont="1" applyFill="1" applyBorder="1" applyAlignment="1">
      <alignment horizontal="right" vertical="center"/>
    </xf>
    <xf numFmtId="166" fontId="3" fillId="2" borderId="32" xfId="0" applyNumberFormat="1" applyFont="1" applyFill="1" applyBorder="1" applyAlignment="1">
      <alignment horizontal="right" vertical="center"/>
    </xf>
    <xf numFmtId="165" fontId="3" fillId="2" borderId="116" xfId="0" applyNumberFormat="1" applyFont="1" applyFill="1" applyBorder="1" applyAlignment="1">
      <alignment horizontal="right" vertical="center"/>
    </xf>
    <xf numFmtId="165" fontId="3" fillId="2" borderId="58" xfId="0" applyNumberFormat="1" applyFont="1" applyFill="1" applyBorder="1" applyAlignment="1">
      <alignment horizontal="right" vertical="center"/>
    </xf>
    <xf numFmtId="165" fontId="3" fillId="2" borderId="51" xfId="0" applyNumberFormat="1" applyFont="1" applyFill="1" applyBorder="1" applyAlignment="1">
      <alignment horizontal="right" vertical="center"/>
    </xf>
    <xf numFmtId="0" fontId="3" fillId="8" borderId="7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8" borderId="67" xfId="0" applyFont="1" applyFill="1" applyBorder="1" applyAlignment="1">
      <alignment horizontal="center" vertical="center"/>
    </xf>
    <xf numFmtId="0" fontId="3" fillId="8" borderId="66" xfId="0" applyFont="1" applyFill="1" applyBorder="1" applyAlignment="1">
      <alignment horizontal="center" vertical="center"/>
    </xf>
    <xf numFmtId="0" fontId="3" fillId="8" borderId="65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0" fillId="5" borderId="10" xfId="0" applyFill="1" applyBorder="1" applyAlignment="1">
      <alignment vertical="center"/>
    </xf>
    <xf numFmtId="0" fontId="3" fillId="10" borderId="10" xfId="0" applyFont="1" applyFill="1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3" fillId="10" borderId="17" xfId="0" applyFont="1" applyFill="1" applyBorder="1" applyAlignment="1">
      <alignment horizontal="right" vertical="center"/>
    </xf>
    <xf numFmtId="0" fontId="3" fillId="5" borderId="10" xfId="0" applyFont="1" applyFill="1" applyBorder="1" applyAlignment="1">
      <alignment horizontal="center" vertical="center"/>
    </xf>
    <xf numFmtId="42" fontId="3" fillId="2" borderId="51" xfId="0" applyNumberFormat="1" applyFont="1" applyFill="1" applyBorder="1" applyAlignment="1">
      <alignment horizontal="right" vertical="center"/>
    </xf>
    <xf numFmtId="42" fontId="3" fillId="0" borderId="14" xfId="0" applyNumberFormat="1" applyFont="1" applyBorder="1" applyAlignment="1"/>
    <xf numFmtId="42" fontId="3" fillId="16" borderId="51" xfId="0" applyNumberFormat="1" applyFont="1" applyFill="1" applyBorder="1" applyAlignment="1">
      <alignment horizontal="right" vertical="center"/>
    </xf>
    <xf numFmtId="42" fontId="3" fillId="16" borderId="10" xfId="0" applyNumberFormat="1" applyFont="1" applyFill="1" applyBorder="1" applyAlignment="1">
      <alignment horizontal="right" vertical="center"/>
    </xf>
    <xf numFmtId="42" fontId="3" fillId="0" borderId="58" xfId="0" applyNumberFormat="1" applyFont="1" applyBorder="1" applyAlignment="1"/>
    <xf numFmtId="42" fontId="3" fillId="2" borderId="116" xfId="0" applyNumberFormat="1" applyFont="1" applyFill="1" applyBorder="1" applyAlignment="1">
      <alignment horizontal="right" vertical="center"/>
    </xf>
    <xf numFmtId="42" fontId="3" fillId="0" borderId="125" xfId="0" applyNumberFormat="1" applyFont="1" applyBorder="1" applyAlignment="1"/>
    <xf numFmtId="42" fontId="3" fillId="2" borderId="58" xfId="0" applyNumberFormat="1" applyFont="1" applyFill="1" applyBorder="1" applyAlignment="1">
      <alignment horizontal="right" vertical="center"/>
    </xf>
    <xf numFmtId="42" fontId="3" fillId="0" borderId="127" xfId="0" applyNumberFormat="1" applyFont="1" applyBorder="1" applyAlignment="1"/>
    <xf numFmtId="42" fontId="3" fillId="0" borderId="126" xfId="0" applyNumberFormat="1" applyFont="1" applyBorder="1" applyAlignment="1"/>
    <xf numFmtId="42" fontId="3" fillId="2" borderId="27" xfId="0" applyNumberFormat="1" applyFont="1" applyFill="1" applyBorder="1" applyAlignment="1">
      <alignment horizontal="right" vertical="center"/>
    </xf>
    <xf numFmtId="42" fontId="3" fillId="0" borderId="18" xfId="0" applyNumberFormat="1" applyFont="1" applyBorder="1" applyAlignment="1">
      <alignment vertical="center"/>
    </xf>
    <xf numFmtId="42" fontId="3" fillId="0" borderId="12" xfId="0" applyNumberFormat="1" applyFont="1" applyBorder="1" applyAlignment="1"/>
    <xf numFmtId="42" fontId="3" fillId="0" borderId="22" xfId="0" applyNumberFormat="1" applyFont="1" applyBorder="1" applyAlignment="1"/>
    <xf numFmtId="42" fontId="3" fillId="0" borderId="16" xfId="0" applyNumberFormat="1" applyFont="1" applyBorder="1" applyAlignment="1"/>
    <xf numFmtId="42" fontId="3" fillId="16" borderId="27" xfId="0" applyNumberFormat="1" applyFont="1" applyFill="1" applyBorder="1" applyAlignment="1">
      <alignment horizontal="right" vertical="center"/>
    </xf>
    <xf numFmtId="42" fontId="3" fillId="0" borderId="18" xfId="0" applyNumberFormat="1" applyFont="1" applyBorder="1" applyAlignment="1"/>
    <xf numFmtId="42" fontId="3" fillId="0" borderId="15" xfId="0" applyNumberFormat="1" applyFont="1" applyBorder="1" applyAlignment="1"/>
    <xf numFmtId="167" fontId="3" fillId="2" borderId="27" xfId="0" applyNumberFormat="1" applyFont="1" applyFill="1" applyBorder="1" applyAlignment="1">
      <alignment horizontal="right" vertical="center"/>
    </xf>
    <xf numFmtId="0" fontId="3" fillId="8" borderId="77" xfId="0" applyFont="1" applyFill="1" applyBorder="1" applyAlignment="1">
      <alignment horizontal="center" vertical="center"/>
    </xf>
    <xf numFmtId="0" fontId="0" fillId="0" borderId="82" xfId="0" applyBorder="1" applyAlignment="1"/>
    <xf numFmtId="0" fontId="0" fillId="0" borderId="76" xfId="0" applyBorder="1" applyAlignment="1"/>
    <xf numFmtId="0" fontId="12" fillId="0" borderId="10" xfId="0" applyFont="1" applyBorder="1" applyAlignment="1">
      <alignment horizontal="center"/>
    </xf>
    <xf numFmtId="0" fontId="0" fillId="0" borderId="45" xfId="0" applyBorder="1" applyAlignment="1"/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0" fillId="0" borderId="46" xfId="0" applyBorder="1" applyAlignment="1"/>
    <xf numFmtId="0" fontId="3" fillId="8" borderId="1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0" xfId="0" applyAlignment="1"/>
    <xf numFmtId="0" fontId="3" fillId="8" borderId="67" xfId="0" applyFont="1" applyFill="1" applyBorder="1" applyAlignment="1">
      <alignment horizontal="center" vertical="center"/>
    </xf>
    <xf numFmtId="0" fontId="0" fillId="0" borderId="67" xfId="0" applyBorder="1" applyAlignment="1"/>
    <xf numFmtId="0" fontId="3" fillId="8" borderId="66" xfId="0" applyFont="1" applyFill="1" applyBorder="1" applyAlignment="1">
      <alignment horizontal="center" vertical="center"/>
    </xf>
    <xf numFmtId="0" fontId="0" fillId="0" borderId="68" xfId="0" applyBorder="1" applyAlignment="1"/>
    <xf numFmtId="0" fontId="3" fillId="8" borderId="65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 indent="3"/>
    </xf>
    <xf numFmtId="0" fontId="0" fillId="0" borderId="44" xfId="0" applyBorder="1" applyAlignment="1"/>
    <xf numFmtId="0" fontId="3" fillId="0" borderId="130" xfId="0" applyFont="1" applyBorder="1" applyAlignment="1">
      <alignment horizontal="left" vertical="center" indent="3"/>
    </xf>
    <xf numFmtId="0" fontId="0" fillId="0" borderId="110" xfId="0" applyBorder="1" applyAlignment="1"/>
    <xf numFmtId="0" fontId="3" fillId="5" borderId="63" xfId="0" applyFont="1" applyFill="1" applyBorder="1" applyAlignment="1">
      <alignment horizontal="left" vertical="center" indent="3"/>
    </xf>
    <xf numFmtId="0" fontId="0" fillId="0" borderId="123" xfId="0" applyBorder="1" applyAlignment="1"/>
    <xf numFmtId="0" fontId="0" fillId="0" borderId="124" xfId="0" applyBorder="1" applyAlignment="1"/>
    <xf numFmtId="0" fontId="3" fillId="14" borderId="10" xfId="0" applyFont="1" applyFill="1" applyBorder="1" applyAlignment="1">
      <alignment horizontal="left" vertical="center" indent="3"/>
    </xf>
    <xf numFmtId="0" fontId="12" fillId="0" borderId="2" xfId="0" applyFont="1" applyBorder="1" applyAlignment="1">
      <alignment horizontal="center" wrapText="1"/>
    </xf>
    <xf numFmtId="0" fontId="0" fillId="0" borderId="2" xfId="0" applyBorder="1" applyAlignment="1"/>
    <xf numFmtId="0" fontId="3" fillId="5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0" fillId="5" borderId="10" xfId="0" applyFill="1" applyBorder="1" applyAlignment="1">
      <alignment vertical="center"/>
    </xf>
    <xf numFmtId="0" fontId="3" fillId="5" borderId="10" xfId="0" applyFont="1" applyFill="1" applyBorder="1" applyAlignment="1">
      <alignment horizontal="right"/>
    </xf>
    <xf numFmtId="0" fontId="0" fillId="0" borderId="1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3" fillId="10" borderId="10" xfId="0" applyFont="1" applyFill="1" applyBorder="1" applyAlignment="1">
      <alignment horizontal="right" vertical="center"/>
    </xf>
    <xf numFmtId="0" fontId="3" fillId="10" borderId="17" xfId="0" applyFont="1" applyFill="1" applyBorder="1" applyAlignment="1">
      <alignment horizontal="right" vertical="center"/>
    </xf>
    <xf numFmtId="0" fontId="5" fillId="0" borderId="131" xfId="0" applyFont="1" applyBorder="1" applyAlignment="1">
      <alignment horizontal="center"/>
    </xf>
    <xf numFmtId="0" fontId="0" fillId="0" borderId="37" xfId="0" applyBorder="1" applyAlignment="1"/>
    <xf numFmtId="0" fontId="0" fillId="0" borderId="38" xfId="0" applyBorder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7d19b2f9a2ff02/AMUL/DAILY%20EXCEL/March/Order/O-28-03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 KATRA"/>
      <sheetName val="A3- GANJ"/>
      <sheetName val="A4-Bidupur"/>
      <sheetName val="A5 STATION"/>
      <sheetName val="Product Sale"/>
      <sheetName val="Report"/>
      <sheetName val="Sheet1"/>
      <sheetName val="NEW BILLING"/>
    </sheetNames>
    <sheetDataSet>
      <sheetData sheetId="0"/>
      <sheetData sheetId="1"/>
      <sheetData sheetId="2"/>
      <sheetData sheetId="3">
        <row r="1">
          <cell r="B1" t="str">
            <v>SOFTLINE SALES</v>
          </cell>
          <cell r="K1" t="str">
            <v>DATE: 29 MARCH 2021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39"/>
  <sheetViews>
    <sheetView zoomScale="60" zoomScaleNormal="60" workbookViewId="0">
      <pane ySplit="4" topLeftCell="A5" activePane="bottomLeft" state="frozen"/>
      <selection pane="bottomLeft" activeCell="B17" sqref="B17"/>
    </sheetView>
  </sheetViews>
  <sheetFormatPr defaultColWidth="14.0234375" defaultRowHeight="12.75" x14ac:dyDescent="0.15"/>
  <cols>
    <col min="1" max="1" width="6.60546875" style="426" customWidth="1"/>
    <col min="2" max="2" width="41.66796875" style="426" customWidth="1"/>
    <col min="3" max="3" width="15.5078125" style="426" customWidth="1"/>
    <col min="4" max="4" width="7.68359375" style="426" customWidth="1"/>
    <col min="5" max="6" width="8.22265625" style="426" customWidth="1"/>
    <col min="7" max="7" width="7.4140625" style="426" customWidth="1"/>
    <col min="8" max="8" width="6.60546875" style="426" customWidth="1"/>
    <col min="9" max="9" width="7.28125" style="426" customWidth="1"/>
    <col min="10" max="10" width="9.3046875" style="426" customWidth="1"/>
    <col min="11" max="11" width="9.70703125" style="426" customWidth="1"/>
    <col min="12" max="12" width="8.22265625" style="426" customWidth="1"/>
    <col min="13" max="13" width="7.55078125" style="426" customWidth="1"/>
    <col min="14" max="14" width="7.68359375" style="426" customWidth="1"/>
    <col min="15" max="15" width="8.76171875" style="426" customWidth="1"/>
    <col min="16" max="16" width="9.3046875" style="426" customWidth="1"/>
    <col min="17" max="17" width="9.57421875" style="426" customWidth="1"/>
    <col min="18" max="18" width="7.68359375" style="426" customWidth="1"/>
    <col min="19" max="19" width="10.515625" style="426" customWidth="1"/>
    <col min="20" max="20" width="14.6953125" style="426" customWidth="1"/>
    <col min="21" max="21" width="11.73046875" style="426" customWidth="1"/>
    <col min="22" max="22" width="13.75390625" style="426" customWidth="1"/>
  </cols>
  <sheetData>
    <row r="1" spans="1:22" ht="24.6" customHeight="1" x14ac:dyDescent="0.2">
      <c r="A1" s="189"/>
      <c r="B1" s="190" t="s">
        <v>0</v>
      </c>
      <c r="C1" s="191" t="s">
        <v>1</v>
      </c>
      <c r="D1" s="191" t="s">
        <v>2</v>
      </c>
      <c r="E1" s="411"/>
      <c r="F1" s="411"/>
      <c r="G1" s="411"/>
      <c r="H1" s="411"/>
      <c r="I1" s="411"/>
      <c r="J1" s="411"/>
      <c r="K1" s="411"/>
      <c r="L1" s="191" t="s">
        <v>3</v>
      </c>
      <c r="M1" s="411"/>
      <c r="N1" s="411"/>
      <c r="O1" s="411"/>
      <c r="P1" s="411"/>
      <c r="Q1" s="191" t="s">
        <v>4</v>
      </c>
      <c r="R1" s="411"/>
      <c r="S1" s="411"/>
      <c r="T1" s="76"/>
      <c r="U1" s="77"/>
    </row>
    <row r="2" spans="1:22" ht="24.6" customHeight="1" x14ac:dyDescent="0.25">
      <c r="A2" s="192" t="s">
        <v>5</v>
      </c>
      <c r="B2" s="192"/>
      <c r="C2" s="193" t="s">
        <v>6</v>
      </c>
      <c r="D2" s="99">
        <v>26.18</v>
      </c>
      <c r="E2" s="99">
        <v>51.35</v>
      </c>
      <c r="F2" s="99">
        <v>23.2</v>
      </c>
      <c r="G2" s="99">
        <v>45.35</v>
      </c>
      <c r="H2" s="99">
        <v>22.18</v>
      </c>
      <c r="I2" s="99">
        <v>43.35</v>
      </c>
      <c r="J2" s="99">
        <v>21.18</v>
      </c>
      <c r="K2" s="99">
        <v>18</v>
      </c>
      <c r="L2" s="99"/>
      <c r="M2" s="99"/>
      <c r="N2" s="99">
        <v>13.86</v>
      </c>
      <c r="O2" s="99">
        <v>24.63</v>
      </c>
      <c r="P2" s="99">
        <v>56.8</v>
      </c>
      <c r="Q2" s="99">
        <v>9.1</v>
      </c>
      <c r="R2" s="99">
        <v>66</v>
      </c>
      <c r="S2" s="99">
        <v>315</v>
      </c>
      <c r="T2" s="194"/>
      <c r="U2" s="4"/>
    </row>
    <row r="3" spans="1:22" ht="31.5" customHeight="1" x14ac:dyDescent="0.15">
      <c r="A3" s="205"/>
      <c r="B3" s="431" t="s">
        <v>7</v>
      </c>
      <c r="C3" s="431" t="s">
        <v>8</v>
      </c>
      <c r="D3" s="461" t="s">
        <v>9</v>
      </c>
      <c r="E3" s="462"/>
      <c r="F3" s="461" t="s">
        <v>10</v>
      </c>
      <c r="G3" s="462"/>
      <c r="H3" s="461" t="s">
        <v>11</v>
      </c>
      <c r="I3" s="462"/>
      <c r="J3" s="461" t="s">
        <v>12</v>
      </c>
      <c r="K3" s="462"/>
      <c r="L3" s="230"/>
      <c r="M3" s="231"/>
      <c r="N3" s="461" t="s">
        <v>13</v>
      </c>
      <c r="O3" s="463"/>
      <c r="P3" s="462"/>
      <c r="Q3" s="422" t="s">
        <v>14</v>
      </c>
      <c r="R3" s="461" t="s">
        <v>15</v>
      </c>
      <c r="S3" s="462"/>
      <c r="T3" s="429" t="s">
        <v>16</v>
      </c>
      <c r="U3" s="429" t="s">
        <v>17</v>
      </c>
      <c r="V3" s="429" t="s">
        <v>18</v>
      </c>
    </row>
    <row r="4" spans="1:22" ht="24.6" customHeight="1" x14ac:dyDescent="0.15">
      <c r="A4" s="206"/>
      <c r="B4" s="196"/>
      <c r="C4" s="197"/>
      <c r="D4" s="198" t="s">
        <v>19</v>
      </c>
      <c r="E4" s="199" t="s">
        <v>20</v>
      </c>
      <c r="F4" s="197" t="s">
        <v>19</v>
      </c>
      <c r="G4" s="208" t="s">
        <v>20</v>
      </c>
      <c r="H4" s="226" t="s">
        <v>19</v>
      </c>
      <c r="I4" s="228" t="s">
        <v>20</v>
      </c>
      <c r="J4" s="227" t="s">
        <v>19</v>
      </c>
      <c r="K4" s="197" t="s">
        <v>20</v>
      </c>
      <c r="L4" s="232"/>
      <c r="M4" s="229"/>
      <c r="N4" s="198" t="s">
        <v>21</v>
      </c>
      <c r="O4" s="200" t="s">
        <v>22</v>
      </c>
      <c r="P4" s="201" t="s">
        <v>23</v>
      </c>
      <c r="Q4" s="197" t="s">
        <v>24</v>
      </c>
      <c r="R4" s="202" t="s">
        <v>25</v>
      </c>
      <c r="S4" s="199" t="s">
        <v>23</v>
      </c>
      <c r="T4" s="203"/>
      <c r="U4" s="204"/>
    </row>
    <row r="5" spans="1:22" ht="24.6" customHeight="1" x14ac:dyDescent="0.25">
      <c r="A5" s="207">
        <v>1</v>
      </c>
      <c r="B5" s="160" t="s">
        <v>26</v>
      </c>
      <c r="C5" s="165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8"/>
      <c r="T5" s="416">
        <f>(D8*$D$2)+(E8*$E$2)+(F8*$F$2)+(G8*$G$2)+(H8*$H$2)+(I8*$I$2)+(J8*$J$2)+(K8*$K$2)+(L8*$L$2)+(M8*$M$2)+(N8*$N$2)+(O8*$O$2)+(P8*$P$2)+(Q8*$Q$2)+(R8*$R$2)+(S8*$S$2)</f>
        <v>0</v>
      </c>
      <c r="U5" s="9"/>
      <c r="V5" s="417">
        <f>+T5+U5</f>
        <v>0</v>
      </c>
    </row>
    <row r="6" spans="1:22" ht="24.6" customHeight="1" x14ac:dyDescent="0.25">
      <c r="A6" s="7">
        <v>2</v>
      </c>
      <c r="B6" s="57" t="s">
        <v>27</v>
      </c>
      <c r="C6" s="57">
        <v>9289995583</v>
      </c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13"/>
      <c r="T6" s="416">
        <f>(D6*$D$2)+(E6*$E$2)+(F6*$F$2)+(G6*$G$2)+(H6*$H$2)+(I6*$I$2)+(J6*$J$2)+(K6*$K$2)+(L6*$L$2)+(M6*$M$2)+(N6*$N$2)+(O6*$O$2)+(P6*$P$2)+(Q6*$Q$2)+(R6*$R$2)+(S6*$S$2)</f>
        <v>0</v>
      </c>
      <c r="U6" s="9"/>
      <c r="V6" s="417">
        <f>+T6+U6</f>
        <v>0</v>
      </c>
    </row>
    <row r="7" spans="1:22" ht="24.6" customHeight="1" x14ac:dyDescent="0.25">
      <c r="A7" s="7">
        <v>3</v>
      </c>
      <c r="B7" s="146" t="s">
        <v>28</v>
      </c>
      <c r="C7" s="158">
        <v>9905058710</v>
      </c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  <c r="T7" s="416">
        <f>(D7*$D$2)+(E7*$E$2)+(F7*$F$2)+(G7*$G$2)+(H7*$H$2)+(I7*$I$2)+(J7*$J$2)+(K7*$K$2)+(L7*$L$2)+(M7*$M$2)+(N7*$N$2)+(O7*$O$2)+(P7*$P$2)+(Q7*$Q$2)+(R7*$R$2)+(S7*$S$2)</f>
        <v>0</v>
      </c>
      <c r="U7" s="9"/>
      <c r="V7" s="417">
        <f>+T7+U7</f>
        <v>0</v>
      </c>
    </row>
    <row r="8" spans="1:22" ht="24.6" customHeight="1" x14ac:dyDescent="0.25">
      <c r="A8" s="7">
        <v>4</v>
      </c>
      <c r="B8" s="57" t="s">
        <v>29</v>
      </c>
      <c r="C8" s="58">
        <v>9631196719</v>
      </c>
      <c r="D8" s="84"/>
      <c r="E8" s="113"/>
      <c r="F8" s="113"/>
      <c r="G8" s="113"/>
      <c r="H8" s="84"/>
      <c r="I8" s="84"/>
      <c r="J8" s="84"/>
      <c r="K8" s="113"/>
      <c r="L8" s="113"/>
      <c r="M8" s="113"/>
      <c r="N8" s="113"/>
      <c r="O8" s="84"/>
      <c r="P8" s="84"/>
      <c r="Q8" s="113"/>
      <c r="R8" s="113"/>
      <c r="S8" s="84"/>
      <c r="T8" s="416">
        <f>(D8*$D$2)+(E8*$E$2)+(F8*$F$2)+(G8*$G$2)+(H8*$H$2)+(I8*$I$2)+(J8*$J$2)+(K8*$K$2)+(L8*$L$2)+(M8*$M$2)+(N8*$N$2)+(O8*$O$2)+(P8*$P$2)+(Q8*$Q$2)+(R8*$R$2)+(S8*$S$2)</f>
        <v>0</v>
      </c>
      <c r="U8" s="9"/>
      <c r="V8" s="417">
        <f>+T8+U8</f>
        <v>0</v>
      </c>
    </row>
    <row r="9" spans="1:22" ht="24.6" customHeight="1" x14ac:dyDescent="0.25">
      <c r="A9" s="7">
        <v>5</v>
      </c>
      <c r="B9" s="146" t="s">
        <v>30</v>
      </c>
      <c r="C9" s="146">
        <v>9113379316</v>
      </c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47"/>
      <c r="O9" s="147"/>
      <c r="P9" s="147"/>
      <c r="Q9" s="147"/>
      <c r="R9" s="147"/>
      <c r="S9" s="148"/>
      <c r="T9" s="416">
        <f>(D9*$D$2)+(E9*$E$2)+(F9*$F$2)+(G9*$G$2)+(H9*$H$2)+(I9*$I$2)+(J9*$J$2)+(K9*$K$2)+(L9*$L$2)+(M9*$M$2)+(N9*$N$2)+(O9*$O$2)+(P9*$P$2)+(Q9*$Q$2)+(R9*$R$2)+(S9*$S$2)</f>
        <v>0</v>
      </c>
      <c r="U9" s="9"/>
      <c r="V9" s="417">
        <f>+T9+U9</f>
        <v>0</v>
      </c>
    </row>
    <row r="10" spans="1:22" ht="24.6" customHeight="1" x14ac:dyDescent="0.25">
      <c r="A10" s="7">
        <v>6</v>
      </c>
      <c r="B10" s="150" t="s">
        <v>31</v>
      </c>
      <c r="C10" s="150">
        <v>7903665466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2"/>
      <c r="T10" s="416">
        <f>(D10*$D$2)+(E10*$E$2)+(F10*$F$2)+(G10*$G$2)+(H10*$H$2)+(I10*$I$2)+(J10*$J$2)+(K10*$K$2)+(L10*$L$2)+(M10*$M$2)+(N10*$N$2)+(O10*$O$2)+(P10*$P$2)+(Q10*$Q$2)+(R10*$R$2)+(S10*$S$2)</f>
        <v>0</v>
      </c>
      <c r="U10" s="11"/>
      <c r="V10" s="417">
        <f>+T10+U10</f>
        <v>0</v>
      </c>
    </row>
    <row r="11" spans="1:22" ht="24.6" customHeight="1" x14ac:dyDescent="0.25">
      <c r="A11" s="168">
        <v>7</v>
      </c>
      <c r="B11" s="146" t="s">
        <v>32</v>
      </c>
      <c r="C11" s="146">
        <v>9693854099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8"/>
      <c r="T11" s="416">
        <f>(D11*$D$2)+(E11*$E$2)+(F11*$F$2)+(G11*$G$2)+(H11*$H$2)+(I11*$I$2)+(J11*$J$2)+(K11*$K$2)+(L11*$L$2)+(M11*$M$2)+(N11*$N$2)+(O11*$O$2)+(P11*$P$2)+(Q11*$Q$2)+(R11*$R$2)+(S11*$S$2)</f>
        <v>0</v>
      </c>
      <c r="U11" s="11"/>
      <c r="V11" s="417">
        <f>+T11+U11</f>
        <v>0</v>
      </c>
    </row>
    <row r="12" spans="1:22" ht="24.6" customHeight="1" x14ac:dyDescent="0.25">
      <c r="A12" s="168">
        <v>8</v>
      </c>
      <c r="B12" s="57" t="s">
        <v>33</v>
      </c>
      <c r="C12" s="57">
        <v>6202538622</v>
      </c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2"/>
      <c r="O12" s="432"/>
      <c r="P12" s="432"/>
      <c r="Q12" s="432"/>
      <c r="R12" s="432"/>
      <c r="S12" s="413"/>
      <c r="T12" s="416">
        <f>(D12*$D$2)+(E12*$E$2)+(F12*$F$2)+(G12*$G$2)+(H12*$H$2)+(I12*$I$2)+(J12*$J$2)+(K12*$K$2)+(L12*$L$2)+(M12*$M$2)+(N12*$N$2)+(O12*$O$2)+(P12*$P$2)+(Q12*$Q$2)+(R12*$R$2)+(S12*$S$2)</f>
        <v>0</v>
      </c>
      <c r="U12" s="11"/>
      <c r="V12" s="417">
        <f>+T12+U12</f>
        <v>0</v>
      </c>
    </row>
    <row r="13" spans="1:22" ht="24.6" customHeight="1" x14ac:dyDescent="0.25">
      <c r="A13" s="168">
        <v>9</v>
      </c>
      <c r="B13" s="166" t="s">
        <v>34</v>
      </c>
      <c r="C13" s="233">
        <v>7004418266</v>
      </c>
      <c r="D13" s="433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14"/>
      <c r="T13" s="416">
        <f>(D13*$D$2)+(E13*$E$2)+(F13*$F$2)+(G13*$G$2)+(H13*$H$2)+(I13*$I$2)+(J13*$J$2)+(K13*$K$2)+(L13*$L$2)+(M13*$M$2)+(N13*$N$2)+(O13*$O$2)+(P13*$P$2)+(Q13*$Q$2)+(R13*$R$2)+(S13*$S$2)</f>
        <v>0</v>
      </c>
      <c r="U13" s="11"/>
      <c r="V13" s="417">
        <f>+T13+U13</f>
        <v>0</v>
      </c>
    </row>
    <row r="14" spans="1:22" ht="24.6" customHeight="1" x14ac:dyDescent="0.25">
      <c r="A14" s="168"/>
      <c r="B14" s="57" t="s">
        <v>35</v>
      </c>
      <c r="C14" s="82">
        <v>8102523450</v>
      </c>
      <c r="D14" s="151"/>
      <c r="E14" s="173"/>
      <c r="F14" s="151"/>
      <c r="G14" s="173"/>
      <c r="H14" s="151"/>
      <c r="I14" s="173"/>
      <c r="J14" s="151"/>
      <c r="K14" s="174"/>
      <c r="L14" s="151"/>
      <c r="M14" s="174"/>
      <c r="N14" s="174"/>
      <c r="O14" s="174"/>
      <c r="P14" s="174"/>
      <c r="Q14" s="174"/>
      <c r="R14" s="174"/>
      <c r="S14" s="175"/>
      <c r="T14" s="416">
        <f>(D14*$D$2)+(E14*$E$2)+(F14*$F$2)+(G14*$G$2)+(H14*$H$2)+(I14*$I$2)+(J14*$J$2)+(K14*$K$2)+(L14*$L$2)+(M14*$M$2)+(N14*$N$2)+(O14*$O$2)+(P14*$P$2)+(Q14*$Q$2)+(R14*$R$2)+(S14*$S$2)</f>
        <v>0</v>
      </c>
      <c r="U14" s="172"/>
      <c r="V14" s="417">
        <f>+T14+U14</f>
        <v>0</v>
      </c>
    </row>
    <row r="15" spans="1:22" ht="24.6" customHeight="1" x14ac:dyDescent="0.25">
      <c r="A15" s="168">
        <v>10</v>
      </c>
      <c r="B15" s="43" t="s">
        <v>36</v>
      </c>
      <c r="C15" s="43">
        <v>6203127931</v>
      </c>
      <c r="D15" s="433">
        <v>12</v>
      </c>
      <c r="E15" s="433"/>
      <c r="F15" s="433"/>
      <c r="G15" s="433"/>
      <c r="H15" s="433"/>
      <c r="I15" s="433"/>
      <c r="J15" s="433">
        <v>12</v>
      </c>
      <c r="K15" s="433"/>
      <c r="L15" s="433"/>
      <c r="M15" s="433"/>
      <c r="N15" s="433"/>
      <c r="O15" s="433"/>
      <c r="P15" s="433"/>
      <c r="Q15" s="433">
        <v>25</v>
      </c>
      <c r="R15" s="433"/>
      <c r="S15" s="414"/>
      <c r="T15" s="416">
        <f>(D15*$D$2)+(E15*$E$2)+(F15*$F$2)+(G15*$G$2)+(H15*$H$2)+(I15*$I$2)+(J15*$J$2)+(K15*$K$2)+(L15*$L$2)+(M15*$M$2)+(N15*$N$2)+(O15*$O$2)+(P15*$P$2)+(Q15*$Q$2)+(R15*$R$2)+(S15*$S$2)</f>
        <v>795.81999999999994</v>
      </c>
      <c r="U15" s="12"/>
      <c r="V15" s="417">
        <f>+T15+U15</f>
        <v>795.81999999999994</v>
      </c>
    </row>
    <row r="16" spans="1:22" ht="24.6" customHeight="1" x14ac:dyDescent="0.25">
      <c r="A16" s="7">
        <v>11</v>
      </c>
      <c r="B16" s="149" t="s">
        <v>37</v>
      </c>
      <c r="C16" s="150">
        <v>9939517062</v>
      </c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2"/>
      <c r="T16" s="416">
        <f>(D16*$D$2)+(E16*$E$2)+(F16*$F$2)+(G16*$G$2)+(H16*$H$2)+(I16*$I$2)+(J16*$J$2)+(K16*$K$2)+(L16*$L$2)+(M16*$M$2)+(N16*$N$2)+(O16*$O$2)+(P16*$P$2)+(Q16*$Q$2)+(R16*$R$2)+(S16*$S$2)</f>
        <v>0</v>
      </c>
      <c r="U16" s="13"/>
      <c r="V16" s="417">
        <f>+T16+U16</f>
        <v>0</v>
      </c>
    </row>
    <row r="17" spans="1:22" ht="24.6" customHeight="1" x14ac:dyDescent="0.25">
      <c r="A17" s="7">
        <v>12</v>
      </c>
      <c r="B17" s="43"/>
      <c r="C17" s="43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8"/>
      <c r="T17" s="416">
        <f>(D17*$D$2)+(E17*$E$2)+(F17*$F$2)+(G17*$G$2)+(H17*$H$2)+(I17*$I$2)+(J17*$J$2)+(K17*$K$2)+(L17*$L$2)+(M17*$M$2)+(N17*$N$2)+(O17*$O$2)+(P17*$P$2)+(Q17*$Q$2)+(R17*$R$2)+(S17*$S$2)</f>
        <v>0</v>
      </c>
      <c r="U17" s="9"/>
      <c r="V17" s="417">
        <f>+T17+U17</f>
        <v>0</v>
      </c>
    </row>
    <row r="18" spans="1:22" ht="24.6" customHeight="1" x14ac:dyDescent="0.15">
      <c r="A18" s="7">
        <v>13</v>
      </c>
      <c r="B18" s="153" t="s">
        <v>38</v>
      </c>
      <c r="C18" s="153">
        <v>9507438820</v>
      </c>
      <c r="D18" s="282"/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3"/>
      <c r="T18" s="416">
        <f>(D18*$D$2)+(E18*$E$2)+(F18*$F$2)+(G18*$G$2)+(H18*$H$2)+(I18*$I$2)+(J18*$J$2)+(K18*$K$2)+(L18*$L$2)+(M18*$M$2)+(N18*$N$2)+(O18*$O$2)+(P18*$P$2)+(Q18*$Q$2)+(R18*$R$2)+(S18*$S$2)</f>
        <v>0</v>
      </c>
      <c r="U18" s="48"/>
      <c r="V18" s="417">
        <f>+T18+U18</f>
        <v>0</v>
      </c>
    </row>
    <row r="19" spans="1:22" ht="24.6" customHeight="1" x14ac:dyDescent="0.25">
      <c r="A19" s="7">
        <v>14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416">
        <f>(D19*$D$2)+(E19*$E$2)+(F19*$F$2)+(G19*$G$2)+(H19*$H$2)+(I19*$I$2)+(J19*$J$2)+(K19*$K$2)+(L19*$L$2)+(M19*$M$2)+(N19*$N$2)+(O19*$O$2)+(P19*$P$2)+(Q19*$Q$2)+(R19*$R$2)+(S19*$S$2)</f>
        <v>0</v>
      </c>
      <c r="U19" s="9"/>
      <c r="V19" s="417">
        <f>+T19+U19</f>
        <v>0</v>
      </c>
    </row>
    <row r="20" spans="1:22" ht="24.6" customHeight="1" x14ac:dyDescent="0.25">
      <c r="A20" s="7">
        <v>15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416">
        <f>(D20*$D$2)+(E20*$E$2)+(F20*$F$2)+(G20*$G$2)+(H20*$H$2)+(I20*$I$2)+(J20*$J$2)+(K20*$K$2)+(L20*$L$2)+(M20*$M$2)+(N20*$N$2)+(O20*$O$2)+(P20*$P$2)+(Q20*$Q$2)+(R20*$R$2)+(S20*$S$2)</f>
        <v>0</v>
      </c>
      <c r="U20" s="9"/>
      <c r="V20" s="417">
        <f>+T20+U20</f>
        <v>0</v>
      </c>
    </row>
    <row r="21" spans="1:22" ht="24.6" customHeight="1" x14ac:dyDescent="0.25">
      <c r="A21" s="7">
        <v>16</v>
      </c>
      <c r="B21" s="166" t="s">
        <v>39</v>
      </c>
      <c r="C21" s="166">
        <v>8413817093</v>
      </c>
      <c r="D21" s="263"/>
      <c r="E21" s="263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3"/>
      <c r="Q21" s="263"/>
      <c r="R21" s="263"/>
      <c r="S21" s="264"/>
      <c r="T21" s="416">
        <f>(D21*$D$2)+(E21*$E$2)+(F21*$F$2)+(G21*$G$2)+(H21*$H$2)+(I21*$I$2)+(J21*$J$2)+(K21*$K$2)+(L21*$L$2)+(M21*$M$2)+(N21*$N$2)+(O21*$O$2)+(P21*$P$2)+(Q21*$Q$2)+(R21*$R$2)+(S21*$S$2)</f>
        <v>0</v>
      </c>
      <c r="U21" s="9"/>
      <c r="V21" s="417">
        <f>+T21+U21</f>
        <v>0</v>
      </c>
    </row>
    <row r="22" spans="1:22" ht="24.6" customHeight="1" x14ac:dyDescent="0.25">
      <c r="A22" s="7">
        <v>17</v>
      </c>
      <c r="B22" s="166" t="s">
        <v>40</v>
      </c>
      <c r="C22" s="167">
        <v>9334170500</v>
      </c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8"/>
      <c r="T22" s="416">
        <f>(D22*$D$2)+(E22*$E$2)+(F22*$F$2)+(G22*$G$2)+(H22*$H$2)+(I22*$I$2)+(J22*$J$2)+(K22*$K$2)+(L22*$L$2)+(M22*$M$2)+(N22*$N$2)+(O22*$O$2)+(P22*$P$2)+(Q22*$Q$2)+(R22*$R$2)+(S22*$S$2)</f>
        <v>0</v>
      </c>
      <c r="U22" s="9"/>
      <c r="V22" s="417">
        <f>+T22+U22</f>
        <v>0</v>
      </c>
    </row>
    <row r="23" spans="1:22" ht="24.6" customHeight="1" x14ac:dyDescent="0.25">
      <c r="A23" s="7">
        <v>18</v>
      </c>
      <c r="B23" s="149" t="s">
        <v>41</v>
      </c>
      <c r="C23" s="155">
        <v>7979901592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2"/>
      <c r="T23" s="416">
        <f>(D23*$D$2)+(E23*$E$2)+(F23*$F$2)+(G23*$G$2)+(H23*$H$2)+(I23*$I$2)+(J23*$J$2)+(K23*$K$2)+(L23*$L$2)+(M23*$M$2)+(N23*$N$2)+(O23*$O$2)+(P23*$P$2)+(Q23*$Q$2)+(R23*$R$2)+(S23*$S$2)</f>
        <v>0</v>
      </c>
      <c r="U23" s="9"/>
      <c r="V23" s="417">
        <f>+T23+U23</f>
        <v>0</v>
      </c>
    </row>
    <row r="24" spans="1:22" ht="24.6" customHeight="1" x14ac:dyDescent="0.25">
      <c r="A24" s="7">
        <v>19</v>
      </c>
      <c r="B24" s="146" t="s">
        <v>42</v>
      </c>
      <c r="C24" s="146">
        <v>7294934777</v>
      </c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8"/>
      <c r="T24" s="416">
        <f>(D24*$D$2)+(E24*$E$2)+(F24*$F$2)+(G24*$G$2)+(H24*$H$2)+(I24*$I$2)+(J24*$J$2)+(K24*$K$2)+(L24*$L$2)+(M24*$M$2)+(N24*$N$2)+(O24*$O$2)+(P24*$P$2)+(Q24*$Q$2)+(R24*$R$2)+(S24*$S$2)</f>
        <v>0</v>
      </c>
      <c r="U24" s="9"/>
      <c r="V24" s="417">
        <f>+T24+U24</f>
        <v>0</v>
      </c>
    </row>
    <row r="25" spans="1:22" ht="24.6" customHeight="1" x14ac:dyDescent="0.25">
      <c r="A25" s="7">
        <v>20</v>
      </c>
      <c r="B25" s="150" t="s">
        <v>43</v>
      </c>
      <c r="C25" s="150">
        <v>9304975358</v>
      </c>
      <c r="D25" s="188"/>
      <c r="E25" s="173"/>
      <c r="F25" s="174"/>
      <c r="G25" s="173"/>
      <c r="H25" s="173"/>
      <c r="I25" s="173"/>
      <c r="J25" s="151"/>
      <c r="K25" s="173"/>
      <c r="L25" s="173"/>
      <c r="M25" s="173"/>
      <c r="N25" s="151"/>
      <c r="O25" s="151"/>
      <c r="P25" s="151"/>
      <c r="Q25" s="174"/>
      <c r="R25" s="173"/>
      <c r="S25" s="152"/>
      <c r="T25" s="416">
        <f>(D25*$D$2)+(E25*$E$2)+(F25*$F$2)+(G25*$G$2)+(H25*$H$2)+(I25*$I$2)+(J25*$J$2)+(K25*$K$2)+(L25*$L$2)+(M25*$M$2)+(N25*$N$2)+(O25*$O$2)+(P25*$P$2)+(Q25*$Q$2)+(R25*$R$2)+(S25*$S$2)</f>
        <v>0</v>
      </c>
      <c r="U25" s="9"/>
      <c r="V25" s="417">
        <f>+T25+U25</f>
        <v>0</v>
      </c>
    </row>
    <row r="26" spans="1:22" ht="24.6" customHeight="1" x14ac:dyDescent="0.25">
      <c r="A26" s="7">
        <v>21</v>
      </c>
      <c r="B26" s="146" t="s">
        <v>44</v>
      </c>
      <c r="C26" s="154">
        <v>7654924309</v>
      </c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8"/>
      <c r="T26" s="416">
        <f>(D26*$D$2)+(E26*$E$2)+(F26*$F$2)+(G26*$G$2)+(H26*$H$2)+(I26*$I$2)+(J26*$J$2)+(K26*$K$2)+(L26*$L$2)+(M26*$M$2)+(N26*$N$2)+(O26*$O$2)+(P26*$P$2)+(Q26*$Q$2)+(R26*$R$2)+(S26*$S$2)</f>
        <v>0</v>
      </c>
      <c r="U26" s="9"/>
      <c r="V26" s="417">
        <f>+T26+U26</f>
        <v>0</v>
      </c>
    </row>
    <row r="27" spans="1:22" ht="24.6" customHeight="1" x14ac:dyDescent="0.25">
      <c r="A27" s="7">
        <v>22</v>
      </c>
      <c r="B27" s="150" t="s">
        <v>45</v>
      </c>
      <c r="C27" s="150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2"/>
      <c r="T27" s="416">
        <f>(D27*$D$2)+(E27*$E$2)+(F27*$F$2)+(G27*$G$2)+(H27*$H$2)+(I27*$I$2)+(J27*$J$2)+(K27*$K$2)+(L27*$L$2)+(M27*$M$2)+(N27*$N$2)+(O27*$O$2)+(P27*$P$2)+(Q27*$Q$2)+(R27*$R$2)+(S27*$S$2)</f>
        <v>0</v>
      </c>
      <c r="U27" s="9"/>
      <c r="V27" s="417">
        <f>+T27+U27</f>
        <v>0</v>
      </c>
    </row>
    <row r="28" spans="1:22" ht="24.6" customHeight="1" x14ac:dyDescent="0.25">
      <c r="A28" s="61">
        <v>23</v>
      </c>
      <c r="B28" s="156" t="s">
        <v>46</v>
      </c>
      <c r="C28" s="146">
        <v>6204858608</v>
      </c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8"/>
      <c r="T28" s="416">
        <f>(D28*$D$2)+(E28*$E$2)+(F28*$F$2)+(G28*$G$2)+(H28*$H$2)+(I28*$I$2)+(J28*$J$2)+(K28*$K$2)+(L28*$L$2)+(M28*$M$2)+(N28*$N$2)+(O28*$O$2)+(P28*$P$2)+(Q28*$Q$2)+(R28*$R$2)+(S28*$S$2)</f>
        <v>0</v>
      </c>
      <c r="U28" s="9"/>
      <c r="V28" s="417">
        <f>+T28+U28</f>
        <v>0</v>
      </c>
    </row>
    <row r="29" spans="1:22" ht="24.6" customHeight="1" x14ac:dyDescent="0.25">
      <c r="A29" s="7">
        <v>24</v>
      </c>
      <c r="B29" s="150" t="s">
        <v>47</v>
      </c>
      <c r="C29" s="150">
        <v>7004145506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2"/>
      <c r="T29" s="416">
        <f>(D29*$D$2)+(E29*$E$2)+(F29*$F$2)+(G29*$G$2)+(H29*$H$2)+(I29*$I$2)+(J29*$J$2)+(K29*$K$2)+(L29*$L$2)+(M29*$M$2)+(N29*$N$2)+(O29*$O$2)+(P29*$P$2)+(Q29*$Q$2)+(R29*$R$2)+(S29*$S$2)</f>
        <v>0</v>
      </c>
      <c r="U29" s="9"/>
      <c r="V29" s="417">
        <f>+T29+U29</f>
        <v>0</v>
      </c>
    </row>
    <row r="30" spans="1:22" ht="24.6" customHeight="1" x14ac:dyDescent="0.25">
      <c r="A30" s="7">
        <v>25</v>
      </c>
      <c r="B30" s="157" t="s">
        <v>48</v>
      </c>
      <c r="C30" s="158">
        <v>7488190661</v>
      </c>
      <c r="D30" s="182"/>
      <c r="E30" s="182"/>
      <c r="F30" s="182"/>
      <c r="G30" s="182"/>
      <c r="H30" s="147"/>
      <c r="I30" s="182"/>
      <c r="J30" s="147"/>
      <c r="K30" s="182"/>
      <c r="L30" s="182"/>
      <c r="M30" s="182"/>
      <c r="N30" s="147"/>
      <c r="O30" s="182"/>
      <c r="P30" s="147"/>
      <c r="Q30" s="182"/>
      <c r="R30" s="182"/>
      <c r="S30" s="147"/>
      <c r="T30" s="416">
        <f>(D30*$D$2)+(E30*$E$2)+(F30*$F$2)+(G30*$G$2)+(H30*$H$2)+(I30*$I$2)+(J30*$J$2)+(K30*$K$2)+(L30*$L$2)+(M30*$M$2)+(N30*$N$2)+(O30*$O$2)+(P30*$P$2)+(Q30*$Q$2)+(R30*$R$2)+(S30*$S$2)</f>
        <v>0</v>
      </c>
      <c r="U30" s="9"/>
      <c r="V30" s="417">
        <f>+T30+U30</f>
        <v>0</v>
      </c>
    </row>
    <row r="31" spans="1:22" ht="24.6" customHeight="1" x14ac:dyDescent="0.25">
      <c r="A31" s="7">
        <v>26</v>
      </c>
      <c r="B31" s="150" t="s">
        <v>49</v>
      </c>
      <c r="C31" s="150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2"/>
      <c r="T31" s="416">
        <f>(D31*$D$2)+(E31*$E$2)+(F31*$F$2)+(G31*$G$2)+(H31*$H$2)+(I31*$I$2)+(J31*$J$2)+(K31*$K$2)+(L31*$L$2)+(M31*$M$2)+(N31*$N$2)+(O31*$O$2)+(P31*$P$2)+(Q31*$Q$2)+(R31*$R$2)+(S31*$S$2)</f>
        <v>0</v>
      </c>
      <c r="U31" s="11"/>
      <c r="V31" s="417">
        <f>+T31+U31</f>
        <v>0</v>
      </c>
    </row>
    <row r="32" spans="1:22" ht="24.6" customHeight="1" x14ac:dyDescent="0.25">
      <c r="A32" s="7">
        <v>27</v>
      </c>
      <c r="T32" s="416">
        <f>(D32*$D$2)+(E32*$E$2)+(F32*$F$2)+(G32*$G$2)+(H32*$H$2)+(I32*$I$2)+(J32*$J$2)+(K32*$K$2)+(L32*$L$2)+(M32*$M$2)+(N32*$N$2)+(O32*$O$2)+(P32*$P$2)+(Q32*$Q$2)+(R32*$R$2)+(S32*$S$2)</f>
        <v>0</v>
      </c>
      <c r="U32" s="14"/>
      <c r="V32" s="417">
        <f>+T32+U32</f>
        <v>0</v>
      </c>
    </row>
    <row r="33" spans="1:22" ht="24.6" customHeight="1" x14ac:dyDescent="0.25">
      <c r="A33" s="18">
        <v>28</v>
      </c>
      <c r="B33" s="43" t="s">
        <v>50</v>
      </c>
      <c r="C33" s="43">
        <v>9835635057</v>
      </c>
      <c r="D33" s="18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2"/>
      <c r="T33" s="416">
        <f>(D33*$D$2)+(E33*$E$2)+(F33*$F$2)+(G33*$G$2)+(H33*$H$2)+(I33*$I$2)+(J33*$J$2)+(K33*$K$2)+(L33*$L$2)+(M33*$M$2)+(N33*$N$2)+(O33*$O$2)+(P33*$P$2)+(Q33*$Q$2)+(R33*$R$2)+(S33*$S$2)</f>
        <v>0</v>
      </c>
      <c r="U33" s="13"/>
      <c r="V33" s="417">
        <f>+T33+U33</f>
        <v>0</v>
      </c>
    </row>
    <row r="34" spans="1:22" ht="24.6" customHeight="1" x14ac:dyDescent="0.15">
      <c r="A34" s="19"/>
      <c r="B34" s="170" t="s">
        <v>51</v>
      </c>
      <c r="C34" s="171"/>
      <c r="D34" s="20">
        <f>SUM(D8:D33)</f>
        <v>12</v>
      </c>
      <c r="E34" s="20">
        <f>SUM(E8:E33)</f>
        <v>0</v>
      </c>
      <c r="F34" s="20">
        <f>SUM(F8:F33)</f>
        <v>0</v>
      </c>
      <c r="G34" s="20">
        <f>SUM(G8:G33)</f>
        <v>0</v>
      </c>
      <c r="H34" s="20">
        <f>SUM(H8:H33)</f>
        <v>0</v>
      </c>
      <c r="I34" s="20">
        <f>SUM(I8:I33)</f>
        <v>0</v>
      </c>
      <c r="J34" s="20">
        <f>SUM(J8:J33)</f>
        <v>12</v>
      </c>
      <c r="K34" s="20">
        <f>SUM(K8:K33)</f>
        <v>0</v>
      </c>
      <c r="L34" s="20">
        <f>SUM(L8:L33)</f>
        <v>0</v>
      </c>
      <c r="M34" s="20">
        <f>SUM(M8:M33)</f>
        <v>0</v>
      </c>
      <c r="N34" s="20">
        <f>SUM(N8:N33)</f>
        <v>0</v>
      </c>
      <c r="O34" s="20">
        <f>SUM(O8:O33)</f>
        <v>0</v>
      </c>
      <c r="P34" s="20">
        <f>SUM(P8:P33)</f>
        <v>0</v>
      </c>
      <c r="Q34" s="20">
        <f>SUM(Q8:Q33)</f>
        <v>25</v>
      </c>
      <c r="R34" s="20">
        <f>SUM(R8:R33)</f>
        <v>0</v>
      </c>
      <c r="S34" s="20">
        <f>SUM(S8:S33)</f>
        <v>0</v>
      </c>
      <c r="T34" s="20">
        <f>SUM(T5:T33)</f>
        <v>795.81999999999994</v>
      </c>
      <c r="U34" s="20">
        <f>SUM(U5:U33)</f>
        <v>0</v>
      </c>
      <c r="V34" s="223">
        <f>SUM(V5:V33)</f>
        <v>795.81999999999994</v>
      </c>
    </row>
    <row r="35" spans="1:22" ht="24.6" customHeight="1" x14ac:dyDescent="0.25">
      <c r="A35" s="21"/>
      <c r="B35" s="50" t="s">
        <v>52</v>
      </c>
      <c r="C35" s="51"/>
      <c r="D35" s="22">
        <f>D34/24</f>
        <v>0.5</v>
      </c>
      <c r="E35" s="22">
        <f>E34/12</f>
        <v>0</v>
      </c>
      <c r="F35" s="22">
        <f>F34/24</f>
        <v>0</v>
      </c>
      <c r="G35" s="22">
        <f>G34/12</f>
        <v>0</v>
      </c>
      <c r="H35" s="22">
        <f>H34/24</f>
        <v>0</v>
      </c>
      <c r="I35" s="22">
        <f>I34/12</f>
        <v>0</v>
      </c>
      <c r="J35" s="22">
        <f>J34/24</f>
        <v>0.5</v>
      </c>
      <c r="K35" s="22">
        <f>K34/12</f>
        <v>0</v>
      </c>
      <c r="L35" s="22">
        <f>L34/24</f>
        <v>0</v>
      </c>
      <c r="M35" s="22">
        <f>M34/30</f>
        <v>0</v>
      </c>
      <c r="N35" s="22">
        <f>N34/50</f>
        <v>0</v>
      </c>
      <c r="O35" s="22">
        <f>O34/24</f>
        <v>0</v>
      </c>
      <c r="P35" s="22">
        <f>P34/10</f>
        <v>0</v>
      </c>
      <c r="Q35" s="23">
        <f>Q34/55</f>
        <v>0.45454545454545453</v>
      </c>
      <c r="R35" s="24">
        <f>R34/14</f>
        <v>0</v>
      </c>
      <c r="S35" s="25">
        <f>S34/45</f>
        <v>0</v>
      </c>
      <c r="T35" s="418">
        <f>SUM(D35:S35)</f>
        <v>1.4545454545454546</v>
      </c>
      <c r="U35" s="27"/>
    </row>
    <row r="36" spans="1:22" ht="24.6" customHeight="1" x14ac:dyDescent="0.25">
      <c r="A36" s="42"/>
      <c r="B36" s="42"/>
      <c r="C36" s="5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2" ht="24.6" customHeight="1" x14ac:dyDescent="0.25">
      <c r="A37" s="42"/>
      <c r="B37" s="42"/>
      <c r="C37" s="56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2" ht="24.6" customHeight="1" x14ac:dyDescent="0.25">
      <c r="A38" s="42"/>
      <c r="B38" s="42"/>
      <c r="C38" s="56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2" ht="24.6" customHeight="1" x14ac:dyDescent="0.25">
      <c r="A39" s="42"/>
      <c r="B39" s="42"/>
      <c r="C39" s="56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2" ht="24.6" customHeight="1" x14ac:dyDescent="0.25">
      <c r="A40" s="42"/>
      <c r="B40" s="42"/>
      <c r="C40" s="56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2" ht="24.6" customHeight="1" x14ac:dyDescent="0.25">
      <c r="A41" s="42"/>
      <c r="B41" s="42"/>
      <c r="C41" s="56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2" ht="24.6" customHeight="1" x14ac:dyDescent="0.25">
      <c r="A42" s="42"/>
      <c r="B42" s="42"/>
      <c r="C42" s="56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2" ht="24.6" customHeight="1" x14ac:dyDescent="0.25">
      <c r="A43" s="42"/>
      <c r="B43" s="42"/>
      <c r="C43" s="56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2" ht="24.6" customHeight="1" x14ac:dyDescent="0.25">
      <c r="A44" s="42"/>
      <c r="B44" s="42"/>
      <c r="C44" s="56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2" ht="24.6" customHeight="1" x14ac:dyDescent="0.25">
      <c r="A45" s="42"/>
      <c r="B45" s="42"/>
      <c r="C45" s="56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2" ht="24.6" customHeight="1" x14ac:dyDescent="0.25">
      <c r="A46" s="42"/>
      <c r="B46" s="42"/>
      <c r="C46" s="56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2" ht="24.6" customHeight="1" x14ac:dyDescent="0.25">
      <c r="A47" s="42"/>
      <c r="B47" s="42"/>
      <c r="C47" s="56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2" ht="24.6" customHeight="1" x14ac:dyDescent="0.25">
      <c r="A48" s="42"/>
      <c r="B48" s="42"/>
      <c r="C48" s="56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24.6" customHeight="1" x14ac:dyDescent="0.25">
      <c r="A49" s="42"/>
      <c r="B49" s="42"/>
      <c r="C49" s="56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24.6" customHeight="1" x14ac:dyDescent="0.25">
      <c r="A50" s="42"/>
      <c r="B50" s="42"/>
      <c r="C50" s="56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24.6" customHeight="1" x14ac:dyDescent="0.25">
      <c r="A51" s="42"/>
      <c r="B51" s="42"/>
      <c r="C51" s="56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spans="1:21" ht="24.6" customHeight="1" x14ac:dyDescent="0.25">
      <c r="A52" s="42"/>
      <c r="B52" s="42"/>
      <c r="C52" s="56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ht="24.6" customHeight="1" x14ac:dyDescent="0.25">
      <c r="A53" s="42"/>
      <c r="B53" s="42"/>
      <c r="C53" s="56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ht="24.6" customHeight="1" x14ac:dyDescent="0.25">
      <c r="A54" s="42"/>
      <c r="B54" s="42"/>
      <c r="C54" s="56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 ht="24.6" customHeight="1" x14ac:dyDescent="0.25">
      <c r="A55" s="42"/>
      <c r="B55" s="42"/>
      <c r="C55" s="56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 ht="24.6" customHeight="1" x14ac:dyDescent="0.25">
      <c r="A56" s="42"/>
      <c r="B56" s="42"/>
      <c r="C56" s="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spans="1:21" ht="24.6" customHeight="1" x14ac:dyDescent="0.25">
      <c r="A57" s="42"/>
      <c r="B57" s="42"/>
      <c r="C57" s="56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1" ht="24.6" customHeight="1" x14ac:dyDescent="0.25">
      <c r="A58" s="42"/>
      <c r="B58" s="42"/>
      <c r="C58" s="56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spans="1:21" ht="24.6" customHeight="1" x14ac:dyDescent="0.25">
      <c r="A59" s="42"/>
      <c r="B59" s="42"/>
      <c r="C59" s="56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1" ht="24.6" customHeight="1" x14ac:dyDescent="0.25">
      <c r="A60" s="42"/>
      <c r="B60" s="42"/>
      <c r="C60" s="56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1" ht="24.6" customHeight="1" x14ac:dyDescent="0.25">
      <c r="A61" s="42"/>
      <c r="B61" s="42"/>
      <c r="C61" s="56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ht="24.6" customHeight="1" x14ac:dyDescent="0.25">
      <c r="A62" s="42"/>
      <c r="B62" s="42"/>
      <c r="C62" s="56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24.6" customHeight="1" x14ac:dyDescent="0.25">
      <c r="A63" s="42"/>
      <c r="B63" s="42"/>
      <c r="C63" s="56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spans="1:21" ht="24.6" customHeight="1" x14ac:dyDescent="0.25">
      <c r="A64" s="42"/>
      <c r="B64" s="42"/>
      <c r="C64" s="56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1:21" ht="24.6" customHeight="1" x14ac:dyDescent="0.25">
      <c r="A65" s="42"/>
      <c r="B65" s="42"/>
      <c r="C65" s="56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1:21" ht="24.6" customHeight="1" x14ac:dyDescent="0.25">
      <c r="A66" s="42"/>
      <c r="B66" s="42"/>
      <c r="C66" s="5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 ht="24.6" customHeight="1" x14ac:dyDescent="0.25">
      <c r="A67" s="42"/>
      <c r="B67" s="42"/>
      <c r="C67" s="56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 ht="24.6" customHeight="1" x14ac:dyDescent="0.25">
      <c r="A68" s="42"/>
      <c r="B68" s="42"/>
      <c r="C68" s="56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 ht="24.6" customHeight="1" x14ac:dyDescent="0.25">
      <c r="A69" s="42"/>
      <c r="B69" s="42"/>
      <c r="C69" s="56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 ht="24.6" customHeight="1" x14ac:dyDescent="0.25">
      <c r="A70" s="42"/>
      <c r="B70" s="42"/>
      <c r="C70" s="56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 ht="24.6" customHeight="1" x14ac:dyDescent="0.25">
      <c r="A71" s="42"/>
      <c r="B71" s="42"/>
      <c r="C71" s="56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 ht="24.6" customHeight="1" x14ac:dyDescent="0.25">
      <c r="A72" s="42"/>
      <c r="B72" s="42"/>
      <c r="C72" s="56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 ht="24.6" customHeight="1" x14ac:dyDescent="0.25">
      <c r="A73" s="42"/>
      <c r="B73" s="42"/>
      <c r="C73" s="56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 ht="24.6" customHeight="1" x14ac:dyDescent="0.25">
      <c r="A74" s="42"/>
      <c r="B74" s="42"/>
      <c r="C74" s="56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ht="24.6" customHeight="1" x14ac:dyDescent="0.25">
      <c r="A75" s="42"/>
      <c r="B75" s="42"/>
      <c r="C75" s="56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 ht="24.6" customHeight="1" x14ac:dyDescent="0.25">
      <c r="A76" s="42"/>
      <c r="B76" s="42"/>
      <c r="C76" s="56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 ht="24.6" customHeight="1" x14ac:dyDescent="0.25">
      <c r="A77" s="42"/>
      <c r="B77" s="42"/>
      <c r="C77" s="56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24.6" customHeight="1" x14ac:dyDescent="0.25">
      <c r="A78" s="42"/>
      <c r="B78" s="42"/>
      <c r="C78" s="56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 ht="24.6" customHeight="1" x14ac:dyDescent="0.25">
      <c r="A79" s="42"/>
      <c r="B79" s="42"/>
      <c r="C79" s="56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 ht="24.6" customHeight="1" x14ac:dyDescent="0.25">
      <c r="A80" s="42"/>
      <c r="B80" s="42"/>
      <c r="C80" s="56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 ht="24.6" customHeight="1" x14ac:dyDescent="0.25">
      <c r="A81" s="42"/>
      <c r="B81" s="42"/>
      <c r="C81" s="56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 ht="24.6" customHeight="1" x14ac:dyDescent="0.25">
      <c r="A82" s="42"/>
      <c r="B82" s="42"/>
      <c r="C82" s="56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 ht="24.6" customHeight="1" x14ac:dyDescent="0.25">
      <c r="A83" s="42"/>
      <c r="B83" s="42"/>
      <c r="C83" s="56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ht="24.6" customHeight="1" x14ac:dyDescent="0.25">
      <c r="A84" s="42"/>
      <c r="B84" s="42"/>
      <c r="C84" s="56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ht="24.6" customHeight="1" x14ac:dyDescent="0.25">
      <c r="A85" s="42"/>
      <c r="B85" s="42"/>
      <c r="C85" s="56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ht="24.6" customHeight="1" x14ac:dyDescent="0.25">
      <c r="A86" s="42"/>
      <c r="B86" s="42"/>
      <c r="C86" s="5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ht="24.6" customHeight="1" x14ac:dyDescent="0.25">
      <c r="A87" s="42"/>
      <c r="B87" s="42"/>
      <c r="C87" s="56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ht="24.6" customHeight="1" x14ac:dyDescent="0.25">
      <c r="A88" s="42"/>
      <c r="B88" s="42"/>
      <c r="C88" s="56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ht="24.6" customHeight="1" x14ac:dyDescent="0.25">
      <c r="A89" s="42"/>
      <c r="B89" s="42"/>
      <c r="C89" s="56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ht="24.6" customHeight="1" x14ac:dyDescent="0.25">
      <c r="A90" s="42"/>
      <c r="B90" s="42"/>
      <c r="C90" s="56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ht="24.6" customHeight="1" x14ac:dyDescent="0.25">
      <c r="A91" s="42"/>
      <c r="B91" s="42"/>
      <c r="C91" s="56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ht="24.6" customHeight="1" x14ac:dyDescent="0.25">
      <c r="A92" s="42"/>
      <c r="B92" s="42"/>
      <c r="C92" s="56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ht="24.6" customHeight="1" x14ac:dyDescent="0.25">
      <c r="A93" s="42"/>
      <c r="B93" s="42"/>
      <c r="C93" s="56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ht="24.6" customHeight="1" x14ac:dyDescent="0.25">
      <c r="A94" s="42"/>
      <c r="B94" s="42"/>
      <c r="C94" s="56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ht="24.6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ht="24.6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ht="24.6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ht="24.6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ht="24.6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ht="24.6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ht="24.6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ht="24.6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ht="24.6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ht="24.6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ht="24.6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ht="24.6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ht="24.6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ht="24.6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ht="24.6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ht="24.6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ht="24.6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ht="24.6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ht="24.6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ht="24.6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ht="24.6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ht="24.6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ht="24.6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 ht="24.6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ht="24.6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ht="24.6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ht="24.6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ht="24.6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ht="24.6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ht="24.6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ht="24.6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ht="24.6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ht="24.6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ht="24.6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ht="24.6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ht="24.6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ht="24.6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ht="24.6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ht="24.6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ht="24.6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ht="24.6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ht="24.6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ht="24.6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ht="24.6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ht="24.6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ht="24.6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ht="24.6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ht="24.6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ht="24.6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ht="24.6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ht="24.6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ht="24.6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ht="24.6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ht="24.6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ht="24.6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ht="24.6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ht="24.6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ht="24.6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ht="24.6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 ht="24.6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ht="24.6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ht="24.6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ht="24.6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ht="24.6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ht="24.6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ht="24.6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ht="24.6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ht="24.6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ht="24.6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ht="24.6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ht="24.6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ht="24.6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ht="24.6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ht="24.6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ht="24.6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ht="24.6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ht="24.6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ht="24.6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ht="24.6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ht="24.6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ht="24.6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ht="24.6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ht="24.6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ht="24.6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ht="24.6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ht="24.6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ht="24.6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ht="24.6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ht="24.6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ht="24.6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ht="24.6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ht="24.6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ht="24.6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ht="24.6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ht="24.6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 ht="24.6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ht="24.6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ht="24.6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ht="24.6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ht="24.6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ht="24.6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ht="24.6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ht="24.6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ht="24.6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ht="24.6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ht="24.6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ht="24.6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ht="24.6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ht="24.6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ht="24.6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ht="24.6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ht="24.6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ht="24.6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ht="24.6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ht="24.6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ht="24.6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ht="24.6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ht="24.6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ht="24.6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ht="24.6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ht="24.6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ht="24.6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ht="24.6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ht="24.6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ht="24.6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ht="24.6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ht="24.6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ht="24.6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ht="24.6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ht="24.6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ht="24.6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 ht="24.6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</row>
    <row r="298" spans="1:21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1:21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1:21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1:21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1:21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1:21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1:21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1:21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21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1:21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1:21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</row>
    <row r="562" spans="1:21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</row>
    <row r="563" spans="1:21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1:21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1:21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1:21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1:21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1:21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1:21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1:21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1:21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1:21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1:21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1:21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1:21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</row>
    <row r="576" spans="1:21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21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1:21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1:21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1:21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1:21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1:21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1:21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1:21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1:21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1:21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1:21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</row>
    <row r="590" spans="1:21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</row>
    <row r="591" spans="1:21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1:21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1:21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1:21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21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1:21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1:21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1:21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1:21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1:21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1:21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1:21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1:21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</row>
    <row r="604" spans="1:21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</row>
    <row r="605" spans="1:21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1:21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</row>
    <row r="607" spans="1:21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</row>
    <row r="608" spans="1:21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</row>
    <row r="609" spans="1:21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</row>
    <row r="610" spans="1:21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</row>
    <row r="611" spans="1:21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</row>
    <row r="612" spans="1:21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</row>
    <row r="613" spans="1:21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</row>
    <row r="614" spans="1:21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</row>
    <row r="615" spans="1:21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</row>
    <row r="616" spans="1:21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</row>
    <row r="617" spans="1:21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</row>
    <row r="618" spans="1:21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</row>
    <row r="619" spans="1:21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</row>
    <row r="620" spans="1:21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</row>
    <row r="621" spans="1:21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</row>
    <row r="622" spans="1:21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</row>
    <row r="623" spans="1:21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</row>
    <row r="624" spans="1:21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</row>
    <row r="625" spans="1:21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</row>
    <row r="626" spans="1:21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</row>
    <row r="627" spans="1:21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</row>
    <row r="628" spans="1:21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</row>
    <row r="629" spans="1:21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</row>
    <row r="630" spans="1:21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</row>
    <row r="631" spans="1:21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</row>
    <row r="632" spans="1:21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</row>
    <row r="633" spans="1:21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</row>
    <row r="634" spans="1:21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</row>
    <row r="635" spans="1:21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</row>
    <row r="636" spans="1:21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</row>
    <row r="637" spans="1:21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</row>
    <row r="638" spans="1:21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</row>
    <row r="639" spans="1:21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</row>
    <row r="640" spans="1:21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</row>
    <row r="641" spans="1:21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</row>
    <row r="642" spans="1:21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</row>
    <row r="643" spans="1:21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</row>
    <row r="644" spans="1:21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</row>
    <row r="645" spans="1:21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</row>
    <row r="646" spans="1:21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</row>
    <row r="647" spans="1:21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</row>
    <row r="648" spans="1:21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21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</row>
    <row r="650" spans="1:21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</row>
    <row r="651" spans="1:21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</row>
    <row r="652" spans="1:21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</row>
    <row r="653" spans="1:21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</row>
    <row r="654" spans="1:21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</row>
    <row r="655" spans="1:21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</row>
    <row r="656" spans="1:21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</row>
    <row r="657" spans="1:21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1:21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1:21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</row>
    <row r="660" spans="1:21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</row>
    <row r="661" spans="1:21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</row>
    <row r="662" spans="1:21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</row>
    <row r="663" spans="1:21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</row>
    <row r="664" spans="1:21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</row>
    <row r="665" spans="1:21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</row>
    <row r="666" spans="1:21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21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</row>
    <row r="668" spans="1:21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</row>
    <row r="669" spans="1:21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</row>
    <row r="670" spans="1:21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</row>
    <row r="671" spans="1:21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</row>
    <row r="672" spans="1:21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</row>
    <row r="673" spans="1:21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</row>
    <row r="674" spans="1:21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</row>
    <row r="675" spans="1:21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</row>
    <row r="676" spans="1:21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</row>
    <row r="677" spans="1:21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</row>
    <row r="678" spans="1:21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</row>
    <row r="679" spans="1:21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</row>
    <row r="680" spans="1:21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</row>
    <row r="681" spans="1:21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</row>
    <row r="682" spans="1:21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</row>
    <row r="683" spans="1:21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</row>
    <row r="684" spans="1:21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</row>
    <row r="685" spans="1:21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</row>
    <row r="686" spans="1:21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</row>
    <row r="687" spans="1:21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</row>
    <row r="688" spans="1:21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</row>
    <row r="689" spans="1:21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</row>
    <row r="690" spans="1:21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</row>
    <row r="691" spans="1:21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</row>
    <row r="692" spans="1:21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</row>
    <row r="693" spans="1:21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</row>
    <row r="694" spans="1:21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</row>
    <row r="695" spans="1:21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</row>
    <row r="696" spans="1:21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</row>
    <row r="697" spans="1:21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</row>
    <row r="698" spans="1:21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</row>
    <row r="699" spans="1:21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</row>
    <row r="700" spans="1:21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</row>
    <row r="701" spans="1:21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</row>
    <row r="702" spans="1:21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1:21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</row>
    <row r="704" spans="1:21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</row>
    <row r="705" spans="1:21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</row>
    <row r="706" spans="1:21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</row>
    <row r="707" spans="1:21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</row>
    <row r="708" spans="1:21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</row>
    <row r="709" spans="1:21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</row>
    <row r="710" spans="1:21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</row>
    <row r="711" spans="1:21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</row>
    <row r="712" spans="1:21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</row>
    <row r="713" spans="1:21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</row>
    <row r="714" spans="1:21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</row>
    <row r="715" spans="1:21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</row>
    <row r="716" spans="1:21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</row>
    <row r="717" spans="1:21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</row>
    <row r="718" spans="1:21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</row>
    <row r="719" spans="1:21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</row>
    <row r="720" spans="1:21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1:21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</row>
    <row r="722" spans="1:21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</row>
    <row r="723" spans="1:21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</row>
    <row r="724" spans="1:21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</row>
    <row r="725" spans="1:21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</row>
    <row r="726" spans="1:21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</row>
    <row r="727" spans="1:21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</row>
    <row r="728" spans="1:21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</row>
    <row r="729" spans="1:21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</row>
    <row r="730" spans="1:21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</row>
    <row r="731" spans="1:21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</row>
    <row r="732" spans="1:21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</row>
    <row r="733" spans="1:21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</row>
    <row r="734" spans="1:21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</row>
    <row r="735" spans="1:21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</row>
    <row r="736" spans="1:21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</row>
    <row r="737" spans="1:21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</row>
    <row r="738" spans="1:21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</row>
    <row r="739" spans="1:21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</row>
    <row r="740" spans="1:21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</row>
    <row r="741" spans="1:21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</row>
    <row r="742" spans="1:21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</row>
    <row r="743" spans="1:21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</row>
    <row r="744" spans="1:21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</row>
    <row r="745" spans="1:21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</row>
    <row r="746" spans="1:21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</row>
    <row r="747" spans="1:21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</row>
    <row r="748" spans="1:21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</row>
    <row r="749" spans="1:21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</row>
    <row r="750" spans="1:21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</row>
    <row r="751" spans="1:21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</row>
    <row r="752" spans="1:21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</row>
    <row r="753" spans="1:21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</row>
    <row r="754" spans="1:21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</row>
    <row r="755" spans="1:21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</row>
    <row r="756" spans="1:21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</row>
    <row r="757" spans="1:21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</row>
    <row r="758" spans="1:21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</row>
    <row r="759" spans="1:21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</row>
    <row r="760" spans="1:21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</row>
    <row r="761" spans="1:21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</row>
    <row r="762" spans="1:21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</row>
    <row r="763" spans="1:21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</row>
    <row r="764" spans="1:21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</row>
    <row r="765" spans="1:21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</row>
    <row r="766" spans="1:21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</row>
    <row r="767" spans="1:21" ht="24.6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</row>
    <row r="768" spans="1:21" ht="24.6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</row>
    <row r="769" spans="1:21" ht="24.6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</row>
    <row r="770" spans="1:21" ht="24.6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</row>
    <row r="771" spans="1:21" ht="24.6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</row>
    <row r="772" spans="1:21" ht="24.6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</row>
    <row r="773" spans="1:21" ht="24.6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</row>
    <row r="774" spans="1:21" ht="24.6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21" ht="24.6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</row>
    <row r="776" spans="1:21" ht="24.6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</row>
    <row r="777" spans="1:21" ht="24.6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</row>
    <row r="778" spans="1:21" ht="24.6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</row>
    <row r="779" spans="1:21" ht="24.6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</row>
    <row r="780" spans="1:21" ht="24.6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</row>
    <row r="781" spans="1:21" ht="24.6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</row>
    <row r="782" spans="1:21" ht="24.6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</row>
    <row r="783" spans="1:21" ht="24.6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</row>
    <row r="784" spans="1:21" ht="24.6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</row>
    <row r="785" spans="1:21" ht="24.6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</row>
    <row r="786" spans="1:21" ht="24.6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</row>
    <row r="787" spans="1:21" ht="24.6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</row>
    <row r="788" spans="1:21" ht="24.6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</row>
    <row r="789" spans="1:21" ht="24.6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</row>
    <row r="790" spans="1:21" ht="24.6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</row>
    <row r="791" spans="1:21" ht="24.6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</row>
    <row r="792" spans="1:21" ht="24.6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1:21" ht="24.6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</row>
    <row r="794" spans="1:21" ht="24.6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</row>
    <row r="795" spans="1:21" ht="24.6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</row>
    <row r="796" spans="1:21" ht="24.6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</row>
    <row r="797" spans="1:21" ht="24.6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</row>
    <row r="798" spans="1:21" ht="24.6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</row>
    <row r="799" spans="1:21" ht="24.6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</row>
    <row r="800" spans="1:21" ht="24.6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</row>
    <row r="801" spans="1:21" ht="24.6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</row>
    <row r="802" spans="1:21" ht="24.6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</row>
    <row r="803" spans="1:21" ht="24.6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</row>
    <row r="804" spans="1:21" ht="24.6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</row>
    <row r="805" spans="1:21" ht="24.6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</row>
    <row r="806" spans="1:21" ht="24.6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</row>
    <row r="807" spans="1:21" ht="24.6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</row>
    <row r="808" spans="1:21" ht="24.6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</row>
    <row r="809" spans="1:21" ht="24.6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</row>
    <row r="810" spans="1:21" ht="24.6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</row>
    <row r="811" spans="1:21" ht="24.6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</row>
    <row r="812" spans="1:21" ht="24.6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</row>
    <row r="813" spans="1:21" ht="24.6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</row>
    <row r="814" spans="1:21" ht="24.6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</row>
    <row r="815" spans="1:21" ht="24.6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</row>
    <row r="816" spans="1:21" ht="24.6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</row>
    <row r="817" spans="1:21" ht="24.6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</row>
    <row r="818" spans="1:21" ht="24.6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</row>
    <row r="819" spans="1:21" ht="24.6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</row>
    <row r="820" spans="1:21" ht="24.6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</row>
    <row r="821" spans="1:21" ht="24.6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</row>
    <row r="822" spans="1:21" ht="24.6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</row>
    <row r="823" spans="1:21" ht="24.6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</row>
    <row r="824" spans="1:21" ht="24.6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</row>
    <row r="825" spans="1:21" ht="24.6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</row>
    <row r="826" spans="1:21" ht="24.6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</row>
    <row r="827" spans="1:21" ht="24.6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</row>
    <row r="828" spans="1:21" ht="24.6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</row>
    <row r="829" spans="1:21" ht="24.6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</row>
    <row r="830" spans="1:21" ht="24.6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</row>
    <row r="831" spans="1:21" ht="24.6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</row>
    <row r="832" spans="1:21" ht="24.6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</row>
    <row r="833" spans="1:21" ht="24.6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</row>
    <row r="834" spans="1:21" ht="24.6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</row>
    <row r="835" spans="1:21" ht="24.6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</row>
    <row r="836" spans="1:21" ht="24.6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</row>
    <row r="837" spans="1:21" ht="24.6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</row>
    <row r="838" spans="1:21" ht="24.6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</row>
    <row r="839" spans="1:21" ht="24.6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</row>
  </sheetData>
  <mergeCells count="6">
    <mergeCell ref="R3:S3"/>
    <mergeCell ref="D3:E3"/>
    <mergeCell ref="F3:G3"/>
    <mergeCell ref="H3:I3"/>
    <mergeCell ref="J3:K3"/>
    <mergeCell ref="N3:P3"/>
  </mergeCells>
  <pageMargins left="0.7" right="0.7" top="0.75" bottom="0.75" header="0.3" footer="0.3"/>
  <pageSetup paperSize="9" scale="56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61"/>
  <sheetViews>
    <sheetView zoomScale="85" zoomScaleNormal="85" workbookViewId="0">
      <selection activeCell="K16" sqref="K16"/>
    </sheetView>
  </sheetViews>
  <sheetFormatPr defaultRowHeight="12.75" x14ac:dyDescent="0.15"/>
  <cols>
    <col min="1" max="1" width="13.484375" style="426" customWidth="1"/>
    <col min="2" max="3" width="5.66015625" style="426" customWidth="1"/>
    <col min="4" max="4" width="4.98828125" style="426" customWidth="1"/>
    <col min="5" max="5" width="5.52734375" style="426" customWidth="1"/>
    <col min="6" max="6" width="6.3359375" style="426" customWidth="1"/>
    <col min="7" max="7" width="5.52734375" style="426" customWidth="1"/>
    <col min="8" max="8" width="9.4375" style="426" customWidth="1"/>
    <col min="9" max="9" width="9.03515625" style="426" customWidth="1"/>
    <col min="10" max="10" width="9.70703125" style="426" customWidth="1"/>
    <col min="11" max="11" width="10.515625" style="426" customWidth="1"/>
    <col min="13" max="13" width="16.046875" style="426" customWidth="1"/>
  </cols>
  <sheetData>
    <row r="1" spans="1:14" ht="19.5" customHeight="1" x14ac:dyDescent="0.15">
      <c r="A1" s="164" t="s">
        <v>263</v>
      </c>
      <c r="B1" s="115"/>
      <c r="C1" s="115"/>
      <c r="D1" s="434"/>
      <c r="E1" s="434"/>
      <c r="F1" s="434"/>
      <c r="G1" s="437"/>
      <c r="H1" s="437"/>
      <c r="I1" s="438"/>
      <c r="J1" s="439"/>
      <c r="K1" s="117" t="str">
        <f>'A1 KTRA-IND'!L1</f>
        <v>DATE:  14 JUNE 2021</v>
      </c>
      <c r="L1" s="434"/>
      <c r="M1" s="434"/>
    </row>
    <row r="2" spans="1:14" ht="15.6" customHeight="1" x14ac:dyDescent="0.15">
      <c r="A2" s="434" t="s">
        <v>195</v>
      </c>
      <c r="B2" s="467" t="s">
        <v>196</v>
      </c>
      <c r="C2" s="465"/>
      <c r="D2" s="467" t="s">
        <v>197</v>
      </c>
      <c r="E2" s="465"/>
      <c r="F2" s="468" t="s">
        <v>198</v>
      </c>
      <c r="G2" s="465"/>
      <c r="H2" s="428" t="s">
        <v>199</v>
      </c>
      <c r="I2" s="427" t="s">
        <v>200</v>
      </c>
      <c r="J2" s="427" t="s">
        <v>201</v>
      </c>
      <c r="K2" s="434" t="s">
        <v>202</v>
      </c>
      <c r="L2" s="434"/>
      <c r="M2" s="434" t="s">
        <v>203</v>
      </c>
    </row>
    <row r="3" spans="1:14" ht="15.6" customHeight="1" x14ac:dyDescent="0.15">
      <c r="B3" s="119" t="s">
        <v>204</v>
      </c>
      <c r="C3" s="119" t="s">
        <v>205</v>
      </c>
      <c r="D3" s="119" t="s">
        <v>205</v>
      </c>
      <c r="E3" s="119" t="s">
        <v>204</v>
      </c>
      <c r="F3" s="120" t="s">
        <v>205</v>
      </c>
      <c r="G3" s="120" t="s">
        <v>204</v>
      </c>
      <c r="H3" s="120"/>
      <c r="I3" s="119"/>
      <c r="J3" s="119"/>
      <c r="K3" s="434"/>
      <c r="L3" s="434"/>
      <c r="M3" s="434"/>
    </row>
    <row r="4" spans="1:14" ht="15" customHeight="1" thickBot="1" x14ac:dyDescent="0.2">
      <c r="A4" s="112" t="s">
        <v>206</v>
      </c>
      <c r="B4" s="111"/>
      <c r="C4" s="113">
        <f>B4*24</f>
        <v>0</v>
      </c>
      <c r="D4" s="111">
        <f>I4</f>
        <v>0</v>
      </c>
      <c r="E4" s="121">
        <f>D4/24</f>
        <v>0</v>
      </c>
      <c r="F4" s="111"/>
      <c r="G4" s="121">
        <f>F4/24</f>
        <v>0</v>
      </c>
      <c r="H4" s="113">
        <f>SUM(C4:D4)-F4</f>
        <v>0</v>
      </c>
      <c r="I4" s="113">
        <f>P46</f>
        <v>0</v>
      </c>
      <c r="J4" s="113">
        <f>H4-I4</f>
        <v>0</v>
      </c>
      <c r="K4" s="434"/>
      <c r="L4" s="434"/>
      <c r="M4" s="81">
        <f>(H4-I4)-K4</f>
        <v>0</v>
      </c>
    </row>
    <row r="5" spans="1:14" ht="13.5" customHeight="1" thickBot="1" x14ac:dyDescent="0.2">
      <c r="A5" s="107" t="s">
        <v>207</v>
      </c>
      <c r="B5" s="434"/>
      <c r="C5" s="435">
        <f>B5*12</f>
        <v>0</v>
      </c>
      <c r="D5" s="111">
        <f>I5</f>
        <v>0</v>
      </c>
      <c r="E5" s="121">
        <f>D5/12</f>
        <v>0</v>
      </c>
      <c r="F5" s="111"/>
      <c r="G5" s="121">
        <f>F5/12</f>
        <v>0</v>
      </c>
      <c r="H5" s="113">
        <f>SUM(C5:D5)-F5</f>
        <v>0</v>
      </c>
      <c r="I5" s="435">
        <f>Q46</f>
        <v>0</v>
      </c>
      <c r="J5" s="435">
        <f>H5-I5</f>
        <v>0</v>
      </c>
      <c r="K5" s="434"/>
      <c r="L5" s="434"/>
      <c r="M5" s="81">
        <f>(H5-I5)-K5</f>
        <v>0</v>
      </c>
      <c r="N5" s="67"/>
    </row>
    <row r="6" spans="1:14" ht="13.5" customHeight="1" thickBot="1" x14ac:dyDescent="0.2">
      <c r="A6" s="108" t="s">
        <v>208</v>
      </c>
      <c r="B6" s="434"/>
      <c r="C6" s="435">
        <f>B6*24</f>
        <v>0</v>
      </c>
      <c r="D6" s="111">
        <f>I6</f>
        <v>0</v>
      </c>
      <c r="E6" s="121">
        <f>D6/24</f>
        <v>0</v>
      </c>
      <c r="F6" s="111"/>
      <c r="G6" s="121">
        <f>F6/24</f>
        <v>0</v>
      </c>
      <c r="H6" s="113">
        <f>SUM(C6:D6)-F6</f>
        <v>0</v>
      </c>
      <c r="I6" s="435">
        <f>R46</f>
        <v>0</v>
      </c>
      <c r="J6" s="435">
        <f>H6-I6</f>
        <v>0</v>
      </c>
      <c r="K6" s="434"/>
      <c r="L6" s="434"/>
      <c r="M6" s="81">
        <f>(H6-I6)-K6</f>
        <v>0</v>
      </c>
    </row>
    <row r="7" spans="1:14" ht="13.5" customHeight="1" thickBot="1" x14ac:dyDescent="0.2">
      <c r="A7" s="110" t="s">
        <v>209</v>
      </c>
      <c r="B7" s="434"/>
      <c r="C7" s="435">
        <f>B7*12</f>
        <v>0</v>
      </c>
      <c r="D7" s="111">
        <f>I7</f>
        <v>0</v>
      </c>
      <c r="E7" s="121">
        <f>D7/12</f>
        <v>0</v>
      </c>
      <c r="F7" s="111"/>
      <c r="G7" s="121">
        <f>F7/12</f>
        <v>0</v>
      </c>
      <c r="H7" s="113">
        <f>SUM(C7:D7)-F7</f>
        <v>0</v>
      </c>
      <c r="I7" s="435">
        <f>S46</f>
        <v>0</v>
      </c>
      <c r="J7" s="435">
        <f>H7-I7</f>
        <v>0</v>
      </c>
      <c r="K7" s="434"/>
      <c r="L7" s="434"/>
      <c r="M7" s="81">
        <f>(H7-I7)-K7</f>
        <v>0</v>
      </c>
    </row>
    <row r="8" spans="1:14" ht="13.5" customHeight="1" thickBot="1" x14ac:dyDescent="0.2">
      <c r="A8" s="108" t="s">
        <v>210</v>
      </c>
      <c r="B8" s="434"/>
      <c r="C8" s="435">
        <f>B8*24</f>
        <v>0</v>
      </c>
      <c r="D8" s="111">
        <f>I8</f>
        <v>0</v>
      </c>
      <c r="E8" s="121">
        <f>D8/24</f>
        <v>0</v>
      </c>
      <c r="F8" s="111">
        <v>-1</v>
      </c>
      <c r="G8" s="121">
        <f>F8/24</f>
        <v>-4.1666666666666664E-2</v>
      </c>
      <c r="H8" s="113">
        <f>SUM(C8:D8)-F8</f>
        <v>1</v>
      </c>
      <c r="I8" s="435">
        <f>T46</f>
        <v>0</v>
      </c>
      <c r="J8" s="435">
        <f>H8-I8</f>
        <v>1</v>
      </c>
      <c r="K8" s="434"/>
      <c r="L8" s="434"/>
      <c r="M8" s="81">
        <f>(H8-I8)-K8</f>
        <v>1</v>
      </c>
    </row>
    <row r="9" spans="1:14" ht="13.5" customHeight="1" thickBot="1" x14ac:dyDescent="0.2">
      <c r="A9" s="110" t="s">
        <v>211</v>
      </c>
      <c r="B9" s="434"/>
      <c r="C9" s="435">
        <f>B9*12</f>
        <v>0</v>
      </c>
      <c r="D9" s="111">
        <f>I9</f>
        <v>0</v>
      </c>
      <c r="E9" s="121">
        <f>D9/12</f>
        <v>0</v>
      </c>
      <c r="F9" s="111"/>
      <c r="G9" s="121">
        <f>F9/12</f>
        <v>0</v>
      </c>
      <c r="H9" s="113">
        <f>SUM(C9:D9)-F9</f>
        <v>0</v>
      </c>
      <c r="I9" s="435">
        <f>U46</f>
        <v>0</v>
      </c>
      <c r="J9" s="435">
        <f>H9-I9</f>
        <v>0</v>
      </c>
      <c r="K9" s="434"/>
      <c r="L9" s="434"/>
      <c r="M9" s="81">
        <f>(H9-I9)-K9</f>
        <v>0</v>
      </c>
    </row>
    <row r="10" spans="1:14" ht="13.5" customHeight="1" thickBot="1" x14ac:dyDescent="0.2">
      <c r="A10" s="108" t="s">
        <v>212</v>
      </c>
      <c r="B10" s="434"/>
      <c r="C10" s="435">
        <f>B10*24</f>
        <v>0</v>
      </c>
      <c r="D10" s="111">
        <f>I10</f>
        <v>0</v>
      </c>
      <c r="E10" s="121">
        <f>D10/24</f>
        <v>0</v>
      </c>
      <c r="F10" s="111">
        <v>-2</v>
      </c>
      <c r="G10" s="121">
        <f>F10/24</f>
        <v>-8.3333333333333329E-2</v>
      </c>
      <c r="H10" s="113">
        <f>SUM(C10:D10)-F10</f>
        <v>2</v>
      </c>
      <c r="I10" s="435">
        <f>N46</f>
        <v>0</v>
      </c>
      <c r="J10" s="435">
        <f>H10-I10</f>
        <v>2</v>
      </c>
      <c r="K10" s="434"/>
      <c r="L10" s="434"/>
      <c r="M10" s="81">
        <f>(H10-I10)-K10</f>
        <v>2</v>
      </c>
    </row>
    <row r="11" spans="1:14" ht="13.5" customHeight="1" thickBot="1" x14ac:dyDescent="0.2">
      <c r="A11" s="110" t="s">
        <v>213</v>
      </c>
      <c r="B11" s="434"/>
      <c r="C11" s="435">
        <f>B11*12</f>
        <v>0</v>
      </c>
      <c r="D11" s="111">
        <f>I11</f>
        <v>0</v>
      </c>
      <c r="E11" s="121">
        <f>D11/12</f>
        <v>0</v>
      </c>
      <c r="F11" s="111"/>
      <c r="G11" s="121">
        <f>F11/12</f>
        <v>0</v>
      </c>
      <c r="H11" s="113">
        <f>SUM(C11:D11)-F11</f>
        <v>0</v>
      </c>
      <c r="I11" s="435">
        <f>O46</f>
        <v>0</v>
      </c>
      <c r="J11" s="435">
        <f>H11-I11</f>
        <v>0</v>
      </c>
      <c r="K11" s="434"/>
      <c r="L11" s="434"/>
      <c r="M11" s="81">
        <f>(H11-I11)-K11</f>
        <v>0</v>
      </c>
    </row>
    <row r="12" spans="1:14" ht="13.5" customHeight="1" thickBot="1" x14ac:dyDescent="0.2">
      <c r="A12" s="108" t="s">
        <v>214</v>
      </c>
      <c r="B12" s="434"/>
      <c r="C12" s="435">
        <f>B12*50</f>
        <v>0</v>
      </c>
      <c r="D12" s="111">
        <f>I12</f>
        <v>0</v>
      </c>
      <c r="E12" s="121">
        <f>D12/50</f>
        <v>0</v>
      </c>
      <c r="F12" s="111"/>
      <c r="G12" s="121">
        <f>F12/50</f>
        <v>0</v>
      </c>
      <c r="H12" s="113">
        <f>SUM(C12:D12)-F12</f>
        <v>0</v>
      </c>
      <c r="I12" s="435">
        <f>X46</f>
        <v>0</v>
      </c>
      <c r="J12" s="435">
        <f>H12-I12</f>
        <v>0</v>
      </c>
      <c r="K12" s="434"/>
      <c r="L12" s="434"/>
      <c r="M12" s="81">
        <f>(H12-I12)-K12</f>
        <v>0</v>
      </c>
    </row>
    <row r="13" spans="1:14" ht="13.5" customHeight="1" thickBot="1" x14ac:dyDescent="0.2">
      <c r="A13" s="110" t="s">
        <v>215</v>
      </c>
      <c r="B13" s="434"/>
      <c r="C13" s="435">
        <f>B13*24</f>
        <v>0</v>
      </c>
      <c r="D13" s="111">
        <f>I13</f>
        <v>0</v>
      </c>
      <c r="E13" s="121">
        <f>D13/24</f>
        <v>0</v>
      </c>
      <c r="F13" s="111"/>
      <c r="G13" s="121">
        <f>F13/24</f>
        <v>0</v>
      </c>
      <c r="H13" s="113">
        <f>SUM(C13:D13)-F13</f>
        <v>0</v>
      </c>
      <c r="I13" s="435">
        <f>Y46</f>
        <v>0</v>
      </c>
      <c r="J13" s="435">
        <f>H13-I13</f>
        <v>0</v>
      </c>
      <c r="K13" s="434"/>
      <c r="L13" s="434"/>
      <c r="M13" s="81">
        <f>(H13-I13)-K13</f>
        <v>0</v>
      </c>
    </row>
    <row r="14" spans="1:14" ht="13.5" customHeight="1" thickBot="1" x14ac:dyDescent="0.2">
      <c r="A14" s="108" t="s">
        <v>216</v>
      </c>
      <c r="B14" s="434"/>
      <c r="C14" s="435">
        <f>B14*10</f>
        <v>0</v>
      </c>
      <c r="D14" s="111">
        <f>I14</f>
        <v>0</v>
      </c>
      <c r="E14" s="121">
        <f>D14/10</f>
        <v>0</v>
      </c>
      <c r="F14" s="111">
        <v>-2</v>
      </c>
      <c r="G14" s="121">
        <f>F14/10</f>
        <v>-0.2</v>
      </c>
      <c r="H14" s="113">
        <f>SUM(C14:D14)-F14</f>
        <v>2</v>
      </c>
      <c r="I14" s="435">
        <f>Z46</f>
        <v>0</v>
      </c>
      <c r="J14" s="435">
        <f>H14-I14</f>
        <v>2</v>
      </c>
      <c r="K14" s="434"/>
      <c r="L14" s="434"/>
      <c r="M14" s="81">
        <f>(H14-I14)-K14</f>
        <v>2</v>
      </c>
    </row>
    <row r="15" spans="1:14" ht="13.5" customHeight="1" thickBot="1" x14ac:dyDescent="0.2">
      <c r="A15" s="110" t="s">
        <v>264</v>
      </c>
      <c r="B15" s="434"/>
      <c r="C15" s="435">
        <f>B15*24</f>
        <v>0</v>
      </c>
      <c r="D15" s="111">
        <v>12</v>
      </c>
      <c r="E15" s="121">
        <f>D15/24</f>
        <v>0.5</v>
      </c>
      <c r="F15" s="111"/>
      <c r="G15" s="121">
        <f>F15/24</f>
        <v>0</v>
      </c>
      <c r="H15" s="113">
        <f>SUM(C15:D15)-F15</f>
        <v>12</v>
      </c>
      <c r="I15" s="435">
        <v>0</v>
      </c>
      <c r="J15" s="435">
        <f>H15-I15</f>
        <v>12</v>
      </c>
      <c r="K15" s="434"/>
      <c r="L15" s="434"/>
      <c r="M15" s="81">
        <f>(H15-I15)-K15</f>
        <v>12</v>
      </c>
    </row>
    <row r="16" spans="1:14" ht="13.5" customHeight="1" thickBot="1" x14ac:dyDescent="0.2">
      <c r="A16" s="107" t="s">
        <v>218</v>
      </c>
      <c r="B16" s="434"/>
      <c r="C16" s="435">
        <f>B16*55</f>
        <v>0</v>
      </c>
      <c r="D16" s="111">
        <f>I16</f>
        <v>0</v>
      </c>
      <c r="E16" s="121">
        <f>D16/55</f>
        <v>0</v>
      </c>
      <c r="F16" s="111"/>
      <c r="G16" s="121">
        <f>F16/55</f>
        <v>0</v>
      </c>
      <c r="H16" s="113">
        <f>SUM(C16:D16)-F16</f>
        <v>0</v>
      </c>
      <c r="I16" s="435">
        <f>AA46</f>
        <v>0</v>
      </c>
      <c r="J16" s="435">
        <f>H16-I16</f>
        <v>0</v>
      </c>
      <c r="K16" s="434"/>
      <c r="L16" s="434"/>
      <c r="M16" s="81">
        <f>(H16-I16)-K16</f>
        <v>0</v>
      </c>
    </row>
    <row r="17" spans="1:13" ht="13.5" customHeight="1" thickBot="1" x14ac:dyDescent="0.2">
      <c r="A17" s="108" t="s">
        <v>219</v>
      </c>
      <c r="B17" s="434"/>
      <c r="C17" s="434"/>
      <c r="D17" s="111">
        <f>I17</f>
        <v>0</v>
      </c>
      <c r="E17" s="137">
        <f>SUM(E4:E16)</f>
        <v>0.5</v>
      </c>
      <c r="F17" s="111"/>
      <c r="G17" s="434"/>
      <c r="H17" s="435"/>
      <c r="I17" s="435"/>
      <c r="J17" s="435"/>
      <c r="K17" s="434"/>
      <c r="L17" s="434"/>
      <c r="M17" s="81">
        <f>(H17-I17)-K17</f>
        <v>0</v>
      </c>
    </row>
    <row r="18" spans="1:13" ht="13.5" customHeight="1" thickBot="1" x14ac:dyDescent="0.2">
      <c r="A18" s="107" t="s">
        <v>220</v>
      </c>
      <c r="B18" s="434"/>
      <c r="C18" s="434">
        <f>B18*45</f>
        <v>0</v>
      </c>
      <c r="D18" s="111">
        <f>I18</f>
        <v>0</v>
      </c>
      <c r="E18" s="137">
        <f>D18/45</f>
        <v>0</v>
      </c>
      <c r="F18" s="111"/>
      <c r="G18" s="121">
        <f>F18/45</f>
        <v>0</v>
      </c>
      <c r="H18" s="113">
        <f>SUM(C18:D18)-F18</f>
        <v>0</v>
      </c>
      <c r="I18" s="435">
        <f>AB46</f>
        <v>0</v>
      </c>
      <c r="J18" s="435">
        <f>H18-I18</f>
        <v>0</v>
      </c>
      <c r="K18" s="434"/>
      <c r="L18" s="434"/>
      <c r="M18" s="81">
        <f>(H18-I18)-K18</f>
        <v>0</v>
      </c>
    </row>
    <row r="19" spans="1:13" x14ac:dyDescent="0.15">
      <c r="A19" s="109" t="s">
        <v>221</v>
      </c>
      <c r="B19" s="434"/>
      <c r="C19" s="434">
        <f>B19*14</f>
        <v>0</v>
      </c>
      <c r="D19" s="111">
        <f>I19</f>
        <v>0</v>
      </c>
      <c r="E19" s="137">
        <f>D19/14</f>
        <v>0</v>
      </c>
      <c r="F19" s="111"/>
      <c r="G19" s="111">
        <f>F19/14</f>
        <v>0</v>
      </c>
      <c r="H19" s="113">
        <f>SUM(C19:D19)-F19</f>
        <v>0</v>
      </c>
      <c r="I19" s="435">
        <f>AC46</f>
        <v>0</v>
      </c>
      <c r="J19" s="435">
        <f>H19-I19</f>
        <v>0</v>
      </c>
      <c r="K19" s="434"/>
      <c r="L19" s="434"/>
      <c r="M19" s="81">
        <f>(H19-I19)-K19</f>
        <v>0</v>
      </c>
    </row>
    <row r="20" spans="1:13" x14ac:dyDescent="0.15">
      <c r="A20" s="434" t="s">
        <v>222</v>
      </c>
      <c r="B20" s="434"/>
      <c r="C20" s="434"/>
      <c r="D20" s="111">
        <f>I20</f>
        <v>0</v>
      </c>
      <c r="E20" s="137"/>
      <c r="F20" s="434"/>
      <c r="G20" s="434"/>
      <c r="H20" s="435"/>
      <c r="I20" s="435"/>
      <c r="J20" s="435"/>
      <c r="K20" s="434"/>
      <c r="L20" s="434"/>
      <c r="M20" s="81">
        <f>(H20-I20)-K20</f>
        <v>0</v>
      </c>
    </row>
    <row r="21" spans="1:13" x14ac:dyDescent="0.15">
      <c r="A21" s="434" t="s">
        <v>223</v>
      </c>
      <c r="B21" s="434"/>
      <c r="C21" s="434"/>
      <c r="D21" s="434"/>
      <c r="E21" s="137"/>
      <c r="F21" s="434"/>
      <c r="G21" s="434"/>
      <c r="H21" s="435"/>
      <c r="I21" s="435"/>
      <c r="J21" s="435"/>
      <c r="K21" s="434"/>
      <c r="L21" s="434"/>
      <c r="M21" s="81">
        <f>(H21-I21)-K21</f>
        <v>0</v>
      </c>
    </row>
    <row r="22" spans="1:13" ht="19.149999999999999" customHeight="1" thickBot="1" x14ac:dyDescent="0.2">
      <c r="A22" s="469" t="s">
        <v>224</v>
      </c>
      <c r="B22" s="470"/>
      <c r="C22" s="470"/>
      <c r="D22" s="470"/>
      <c r="E22" s="470"/>
      <c r="F22" s="470"/>
      <c r="G22" s="470"/>
      <c r="H22" s="470"/>
      <c r="I22" s="470"/>
      <c r="J22" s="116"/>
      <c r="K22" s="434"/>
      <c r="L22" s="434"/>
      <c r="M22" s="81">
        <f>(H22-I22)-K22</f>
        <v>0</v>
      </c>
    </row>
    <row r="23" spans="1:13" x14ac:dyDescent="0.15">
      <c r="A23" s="109" t="s">
        <v>225</v>
      </c>
      <c r="B23" s="435"/>
      <c r="C23" s="435"/>
      <c r="D23" s="434"/>
      <c r="E23" s="137">
        <f>D23/30</f>
        <v>0</v>
      </c>
      <c r="F23" s="434"/>
      <c r="G23" s="121">
        <f>F23/45</f>
        <v>0</v>
      </c>
      <c r="H23" s="435">
        <f>D23</f>
        <v>0</v>
      </c>
      <c r="I23" s="435">
        <f>T55</f>
        <v>0</v>
      </c>
      <c r="J23" s="435">
        <f>H23-I23</f>
        <v>0</v>
      </c>
      <c r="K23" s="434"/>
      <c r="L23" s="434"/>
      <c r="M23" s="81">
        <f>(H23-I23)-K23</f>
        <v>0</v>
      </c>
    </row>
    <row r="24" spans="1:13" ht="13.5" customHeight="1" thickBot="1" x14ac:dyDescent="0.2">
      <c r="A24" s="106" t="s">
        <v>265</v>
      </c>
      <c r="B24" s="435"/>
      <c r="C24" s="435"/>
      <c r="D24" s="434"/>
      <c r="E24" s="137">
        <f>D24/30</f>
        <v>0</v>
      </c>
      <c r="F24" s="434"/>
      <c r="G24" s="121">
        <f>F24/45</f>
        <v>0</v>
      </c>
      <c r="H24" s="435">
        <f>D24</f>
        <v>0</v>
      </c>
      <c r="I24" s="435">
        <f>V55</f>
        <v>0</v>
      </c>
      <c r="J24" s="435">
        <f>H24-I24</f>
        <v>0</v>
      </c>
      <c r="K24" s="434"/>
      <c r="L24" s="434"/>
      <c r="M24" s="81">
        <f>(H24-I24)-K24</f>
        <v>0</v>
      </c>
    </row>
    <row r="25" spans="1:13" x14ac:dyDescent="0.15">
      <c r="A25" s="109" t="s">
        <v>227</v>
      </c>
      <c r="B25" s="435"/>
      <c r="C25" s="435"/>
      <c r="D25" s="434"/>
      <c r="E25" s="137">
        <f>D25/30</f>
        <v>0</v>
      </c>
      <c r="F25" s="434"/>
      <c r="G25" s="121">
        <f>F25/45</f>
        <v>0</v>
      </c>
      <c r="H25" s="435">
        <f>D25</f>
        <v>0</v>
      </c>
      <c r="I25" s="435"/>
      <c r="J25" s="435">
        <f>H25-I25</f>
        <v>0</v>
      </c>
      <c r="K25" s="434"/>
      <c r="L25" s="434"/>
      <c r="M25" s="81">
        <f>(H25-I25)-K25</f>
        <v>0</v>
      </c>
    </row>
    <row r="26" spans="1:13" ht="13.5" customHeight="1" thickBot="1" x14ac:dyDescent="0.2">
      <c r="A26" s="106" t="s">
        <v>228</v>
      </c>
      <c r="B26" s="435"/>
      <c r="C26" s="435"/>
      <c r="D26" s="434"/>
      <c r="E26" s="137">
        <f>D26/20</f>
        <v>0</v>
      </c>
      <c r="F26" s="434"/>
      <c r="G26" s="121">
        <f>F26/45</f>
        <v>0</v>
      </c>
      <c r="H26" s="435">
        <f>D26</f>
        <v>0</v>
      </c>
      <c r="I26" s="435">
        <f>U55</f>
        <v>0</v>
      </c>
      <c r="J26" s="435">
        <f>H26-I26</f>
        <v>0</v>
      </c>
      <c r="K26" s="434"/>
      <c r="L26" s="434"/>
      <c r="M26" s="81">
        <f>(H26-I26)-K26</f>
        <v>0</v>
      </c>
    </row>
    <row r="27" spans="1:13" x14ac:dyDescent="0.15">
      <c r="A27" s="109" t="s">
        <v>266</v>
      </c>
      <c r="B27" s="435"/>
      <c r="C27" s="435"/>
      <c r="D27" s="434"/>
      <c r="E27" s="137">
        <f>D27/24</f>
        <v>0</v>
      </c>
      <c r="F27" s="434"/>
      <c r="G27" s="121">
        <f>F27/45</f>
        <v>0</v>
      </c>
      <c r="H27" s="435">
        <f>D27</f>
        <v>0</v>
      </c>
      <c r="I27" s="435"/>
      <c r="J27" s="435">
        <f>H27-I27</f>
        <v>0</v>
      </c>
      <c r="K27" s="434"/>
      <c r="L27" s="434"/>
      <c r="M27" s="81">
        <f>(H27-I27)-K27</f>
        <v>0</v>
      </c>
    </row>
    <row r="28" spans="1:13" ht="13.5" customHeight="1" thickBot="1" x14ac:dyDescent="0.2">
      <c r="A28" s="106" t="s">
        <v>230</v>
      </c>
      <c r="B28" s="435"/>
      <c r="C28" s="435"/>
      <c r="D28" s="434"/>
      <c r="E28" s="137"/>
      <c r="F28" s="434"/>
      <c r="G28" s="121"/>
      <c r="H28" s="435">
        <f>D28</f>
        <v>0</v>
      </c>
      <c r="I28" s="435"/>
      <c r="J28" s="435">
        <f>H28-I28</f>
        <v>0</v>
      </c>
      <c r="K28" s="434"/>
      <c r="L28" s="434"/>
      <c r="M28" s="81">
        <f>(H28-I28)-K28</f>
        <v>0</v>
      </c>
    </row>
    <row r="29" spans="1:13" x14ac:dyDescent="0.15">
      <c r="A29" s="109" t="s">
        <v>267</v>
      </c>
      <c r="B29" s="435"/>
      <c r="C29" s="435"/>
      <c r="D29" s="434"/>
      <c r="E29" s="137"/>
      <c r="F29" s="434"/>
      <c r="G29" s="121"/>
      <c r="H29" s="435">
        <f>D29</f>
        <v>0</v>
      </c>
      <c r="I29" s="435"/>
      <c r="J29" s="435">
        <f>H29-I29</f>
        <v>0</v>
      </c>
      <c r="K29" s="434"/>
      <c r="L29" s="434"/>
      <c r="M29" s="81">
        <f>(H29-I29)-K29</f>
        <v>0</v>
      </c>
    </row>
    <row r="30" spans="1:13" x14ac:dyDescent="0.15">
      <c r="A30" s="434"/>
      <c r="B30" s="435"/>
      <c r="C30" s="435"/>
      <c r="D30" s="434"/>
      <c r="E30" s="137">
        <f>D30/45</f>
        <v>0</v>
      </c>
      <c r="F30" s="434"/>
      <c r="G30" s="121">
        <f>F30/45</f>
        <v>0</v>
      </c>
      <c r="H30" s="435"/>
      <c r="I30" s="435"/>
      <c r="J30" s="435">
        <f>H30-I30</f>
        <v>0</v>
      </c>
      <c r="K30" s="434"/>
      <c r="L30" s="434"/>
      <c r="M30" s="81">
        <f>(H30-I30)-K30</f>
        <v>0</v>
      </c>
    </row>
    <row r="32" spans="1:13" x14ac:dyDescent="0.15">
      <c r="D32" s="428" t="s">
        <v>232</v>
      </c>
      <c r="E32" s="428" t="s">
        <v>233</v>
      </c>
      <c r="F32" s="428" t="s">
        <v>198</v>
      </c>
      <c r="G32" s="428" t="s">
        <v>234</v>
      </c>
    </row>
    <row r="33" spans="1:33" x14ac:dyDescent="0.15">
      <c r="A33" s="117" t="s">
        <v>235</v>
      </c>
      <c r="B33" s="434"/>
      <c r="C33" s="434"/>
      <c r="D33" s="137">
        <f>B17</f>
        <v>0</v>
      </c>
      <c r="E33" s="434"/>
      <c r="F33" s="434"/>
      <c r="G33" s="141">
        <f>(D33+E33)-F33</f>
        <v>0</v>
      </c>
    </row>
    <row r="34" spans="1:33" x14ac:dyDescent="0.15">
      <c r="A34" s="117" t="s">
        <v>236</v>
      </c>
      <c r="B34" s="117"/>
      <c r="C34" s="434"/>
      <c r="D34" s="137"/>
      <c r="E34" s="138"/>
      <c r="F34" s="138"/>
      <c r="G34" s="141">
        <f>(D34+E34)-F34</f>
        <v>0</v>
      </c>
    </row>
    <row r="35" spans="1:33" x14ac:dyDescent="0.15">
      <c r="A35" s="142" t="s">
        <v>237</v>
      </c>
      <c r="B35" s="143"/>
      <c r="C35" s="143"/>
      <c r="D35" s="144"/>
      <c r="E35" s="143"/>
      <c r="F35" s="143"/>
      <c r="G35" s="145"/>
    </row>
    <row r="36" spans="1:33" x14ac:dyDescent="0.15">
      <c r="A36" s="140"/>
      <c r="G36" s="62"/>
    </row>
    <row r="37" spans="1:33" x14ac:dyDescent="0.15">
      <c r="D37" s="67"/>
      <c r="E37" s="67" t="s">
        <v>238</v>
      </c>
      <c r="F37" s="67"/>
      <c r="G37" s="139">
        <f>G33+G34-G35</f>
        <v>0</v>
      </c>
    </row>
    <row r="38" spans="1:33" ht="13.5" customHeight="1" thickBot="1" x14ac:dyDescent="0.2"/>
    <row r="39" spans="1:33" ht="21.75" customHeight="1" thickBot="1" x14ac:dyDescent="0.25">
      <c r="M39" s="78"/>
      <c r="N39" s="76" t="s">
        <v>239</v>
      </c>
      <c r="O39" s="76"/>
      <c r="P39" s="76"/>
      <c r="Q39" s="76"/>
      <c r="R39" s="76"/>
      <c r="S39" s="76"/>
      <c r="T39" s="76"/>
      <c r="U39" s="76"/>
      <c r="V39" s="79"/>
      <c r="W39" s="76"/>
      <c r="X39" s="76"/>
      <c r="Y39" s="76"/>
      <c r="Z39" s="76"/>
      <c r="AA39" s="79"/>
      <c r="AB39" s="76"/>
      <c r="AC39" s="76"/>
      <c r="AD39" s="91"/>
      <c r="AE39" s="91"/>
      <c r="AF39" s="76"/>
      <c r="AG39" s="77"/>
    </row>
    <row r="40" spans="1:33" ht="18.75" customHeight="1" x14ac:dyDescent="0.25">
      <c r="M40" s="98" t="s">
        <v>240</v>
      </c>
      <c r="N40" s="3">
        <v>26.18</v>
      </c>
      <c r="O40" s="3">
        <v>51.35</v>
      </c>
      <c r="P40" s="3">
        <v>23.2</v>
      </c>
      <c r="Q40" s="3">
        <v>45.35</v>
      </c>
      <c r="R40" s="3">
        <v>22.18</v>
      </c>
      <c r="S40" s="3">
        <v>43.35</v>
      </c>
      <c r="T40" s="3">
        <v>21.18</v>
      </c>
      <c r="U40" s="3">
        <v>41.35</v>
      </c>
      <c r="V40" s="3">
        <v>21.18</v>
      </c>
      <c r="W40" s="3">
        <v>11</v>
      </c>
      <c r="X40" s="3">
        <v>13.86</v>
      </c>
      <c r="Y40" s="3">
        <v>24.63</v>
      </c>
      <c r="Z40" s="3">
        <v>56.8</v>
      </c>
      <c r="AA40" s="3">
        <v>9.1</v>
      </c>
      <c r="AB40" s="3">
        <v>65.5</v>
      </c>
      <c r="AC40" s="90">
        <v>315</v>
      </c>
      <c r="AD40" s="99">
        <v>23</v>
      </c>
      <c r="AE40" s="99">
        <v>23.5</v>
      </c>
      <c r="AF40" s="104"/>
      <c r="AG40" s="4"/>
    </row>
    <row r="41" spans="1:33" ht="18.75" customHeight="1" x14ac:dyDescent="0.25">
      <c r="M41" s="97"/>
      <c r="N41" s="471" t="s">
        <v>9</v>
      </c>
      <c r="O41" s="465"/>
      <c r="P41" s="471" t="s">
        <v>10</v>
      </c>
      <c r="Q41" s="465"/>
      <c r="R41" s="471" t="s">
        <v>11</v>
      </c>
      <c r="S41" s="465"/>
      <c r="T41" s="471" t="s">
        <v>12</v>
      </c>
      <c r="U41" s="465"/>
      <c r="V41" s="102" t="s">
        <v>241</v>
      </c>
      <c r="W41" s="424" t="s">
        <v>134</v>
      </c>
      <c r="X41" s="424" t="s">
        <v>161</v>
      </c>
      <c r="Y41" s="424" t="s">
        <v>162</v>
      </c>
      <c r="Z41" s="424" t="s">
        <v>163</v>
      </c>
      <c r="AA41" s="424" t="s">
        <v>14</v>
      </c>
      <c r="AB41" s="424" t="s">
        <v>15</v>
      </c>
      <c r="AC41" s="424" t="s">
        <v>15</v>
      </c>
      <c r="AD41" s="424" t="s">
        <v>55</v>
      </c>
      <c r="AE41" s="424" t="s">
        <v>242</v>
      </c>
      <c r="AF41" s="103"/>
      <c r="AG41" s="6"/>
    </row>
    <row r="42" spans="1:33" ht="18.75" customHeight="1" x14ac:dyDescent="0.25">
      <c r="M42" s="100" t="s">
        <v>243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"/>
      <c r="AG42" s="9"/>
    </row>
    <row r="43" spans="1:33" ht="18.75" customHeight="1" x14ac:dyDescent="0.25">
      <c r="M43" s="7" t="s">
        <v>244</v>
      </c>
      <c r="N43" s="433">
        <f>'A2 GANJ'!D34</f>
        <v>0</v>
      </c>
      <c r="O43" s="433">
        <f>'A2 GANJ'!E34</f>
        <v>0</v>
      </c>
      <c r="P43" s="433">
        <f>'A2 GANJ'!F34</f>
        <v>0</v>
      </c>
      <c r="Q43" s="433">
        <f>'A2 GANJ'!G34</f>
        <v>0</v>
      </c>
      <c r="R43" s="433">
        <f>'A2 GANJ'!H34</f>
        <v>0</v>
      </c>
      <c r="S43" s="433">
        <f>'A2 GANJ'!I34</f>
        <v>0</v>
      </c>
      <c r="T43" s="433">
        <f>'A2 GANJ'!J34</f>
        <v>0</v>
      </c>
      <c r="U43" s="433">
        <f>'A2 GANJ'!K34</f>
        <v>0</v>
      </c>
      <c r="V43" s="433">
        <f>'A2 GANJ'!L34</f>
        <v>0</v>
      </c>
      <c r="W43" s="433">
        <f>'A2 GANJ'!M34</f>
        <v>0</v>
      </c>
      <c r="X43" s="433">
        <f>'A2 GANJ'!N34</f>
        <v>0</v>
      </c>
      <c r="Y43" s="433">
        <f>'A2 GANJ'!O34</f>
        <v>0</v>
      </c>
      <c r="Z43" s="433">
        <f>'A2 GANJ'!P34</f>
        <v>0</v>
      </c>
      <c r="AA43" s="433">
        <f>'A2 GANJ'!Q34</f>
        <v>0</v>
      </c>
      <c r="AB43" s="433">
        <f>'A2 GANJ'!R34</f>
        <v>0</v>
      </c>
      <c r="AC43" s="433">
        <f>'A2 GANJ'!S34</f>
        <v>0</v>
      </c>
      <c r="AD43" s="433"/>
      <c r="AE43" s="433"/>
      <c r="AF43" s="8"/>
      <c r="AG43" s="9"/>
    </row>
    <row r="44" spans="1:33" ht="18.75" customHeight="1" x14ac:dyDescent="0.25">
      <c r="M44" s="7" t="s">
        <v>245</v>
      </c>
      <c r="N44" s="432"/>
      <c r="O44" s="432"/>
      <c r="P44" s="432"/>
      <c r="Q44" s="432"/>
      <c r="R44" s="432"/>
      <c r="S44" s="432"/>
      <c r="T44" s="432"/>
      <c r="U44" s="432"/>
      <c r="V44" s="432"/>
      <c r="W44" s="432"/>
      <c r="X44" s="432"/>
      <c r="Y44" s="432"/>
      <c r="Z44" s="432"/>
      <c r="AA44" s="432"/>
      <c r="AB44" s="432"/>
      <c r="AC44" s="413"/>
      <c r="AD44" s="432"/>
      <c r="AE44" s="432"/>
      <c r="AF44" s="8"/>
      <c r="AG44" s="9"/>
    </row>
    <row r="45" spans="1:33" ht="18.75" customHeight="1" x14ac:dyDescent="0.25">
      <c r="G45" s="434"/>
      <c r="M45" s="7" t="s">
        <v>246</v>
      </c>
      <c r="N45" s="433">
        <f>'A4 MARAI'!D34</f>
        <v>0</v>
      </c>
      <c r="O45" s="433">
        <f>'A4 MARAI'!E34</f>
        <v>0</v>
      </c>
      <c r="P45" s="433">
        <f>'A4 MARAI'!F34</f>
        <v>0</v>
      </c>
      <c r="Q45" s="433">
        <f>'A4 MARAI'!G34</f>
        <v>0</v>
      </c>
      <c r="R45" s="433">
        <f>'A4 MARAI'!H34</f>
        <v>0</v>
      </c>
      <c r="S45" s="433">
        <f>'A4 MARAI'!I34</f>
        <v>0</v>
      </c>
      <c r="T45" s="433">
        <f>'A4 MARAI'!J34</f>
        <v>0</v>
      </c>
      <c r="U45" s="433">
        <f>'A4 MARAI'!K34</f>
        <v>0</v>
      </c>
      <c r="V45" s="433">
        <f>'A4 MARAI'!L34</f>
        <v>0</v>
      </c>
      <c r="W45" s="433">
        <f>'A4 MARAI'!M34</f>
        <v>0</v>
      </c>
      <c r="X45" s="433">
        <f>'A4 MARAI'!N34</f>
        <v>0</v>
      </c>
      <c r="Y45" s="433">
        <f>'A4 MARAI'!O34</f>
        <v>0</v>
      </c>
      <c r="Z45" s="433">
        <f>'A4 MARAI'!P34</f>
        <v>0</v>
      </c>
      <c r="AA45" s="433">
        <f>'A4 MARAI'!Q34</f>
        <v>0</v>
      </c>
      <c r="AB45" s="433">
        <f>'A4 MARAI'!R34</f>
        <v>0</v>
      </c>
      <c r="AC45" s="433">
        <f>'A4 MARAI'!S34</f>
        <v>0</v>
      </c>
      <c r="AD45" s="433"/>
      <c r="AE45" s="433"/>
      <c r="AF45" s="8"/>
      <c r="AG45" s="9"/>
    </row>
    <row r="46" spans="1:33" ht="18.75" customHeight="1" x14ac:dyDescent="0.25">
      <c r="M46" s="7"/>
      <c r="N46" s="432">
        <f>SUM(N42:N45)</f>
        <v>0</v>
      </c>
      <c r="O46" s="432">
        <f>SUM(O42:O45)</f>
        <v>0</v>
      </c>
      <c r="P46" s="432">
        <f>SUM(P42:P45)</f>
        <v>0</v>
      </c>
      <c r="Q46" s="432">
        <f>SUM(Q42:Q45)</f>
        <v>0</v>
      </c>
      <c r="R46" s="432">
        <f>SUM(R42:R45)</f>
        <v>0</v>
      </c>
      <c r="S46" s="432">
        <f>SUM(S42:S45)</f>
        <v>0</v>
      </c>
      <c r="T46" s="432">
        <f>SUM(T42:T45)</f>
        <v>0</v>
      </c>
      <c r="U46" s="432">
        <f>SUM(U42:U45)</f>
        <v>0</v>
      </c>
      <c r="V46" s="432">
        <f>SUM(V42:V45)</f>
        <v>0</v>
      </c>
      <c r="W46" s="432">
        <f>SUM(W42:W45)</f>
        <v>0</v>
      </c>
      <c r="X46" s="432">
        <f>SUM(X42:X45)</f>
        <v>0</v>
      </c>
      <c r="Y46" s="432">
        <f>SUM(Y42:Y45)</f>
        <v>0</v>
      </c>
      <c r="Z46" s="432">
        <f>SUM(Z42:Z45)</f>
        <v>0</v>
      </c>
      <c r="AA46" s="432">
        <f>SUM(AA42:AA45)</f>
        <v>0</v>
      </c>
      <c r="AB46" s="432">
        <f>SUM(AB42:AB45)</f>
        <v>0</v>
      </c>
      <c r="AC46" s="432">
        <f>SUM(AC42:AC45)</f>
        <v>0</v>
      </c>
      <c r="AD46" s="432">
        <f>SUM(AD42:AD45)</f>
        <v>0</v>
      </c>
      <c r="AE46" s="432">
        <f>SUM(AE42:AE45)</f>
        <v>0</v>
      </c>
      <c r="AF46" s="8"/>
      <c r="AG46" s="9"/>
    </row>
    <row r="47" spans="1:33" ht="18.75" customHeight="1" x14ac:dyDescent="0.25">
      <c r="M47" s="7"/>
      <c r="N47" s="433"/>
      <c r="O47" s="433"/>
      <c r="P47" s="433"/>
      <c r="Q47" s="433"/>
      <c r="R47" s="433"/>
      <c r="S47" s="433"/>
      <c r="T47" s="433"/>
      <c r="U47" s="433"/>
      <c r="V47" s="433"/>
      <c r="W47" s="433"/>
      <c r="X47" s="433"/>
      <c r="Y47" s="433"/>
      <c r="Z47" s="433"/>
      <c r="AA47" s="433"/>
      <c r="AB47" s="433"/>
      <c r="AC47" s="433"/>
      <c r="AD47" s="433"/>
      <c r="AE47" s="433"/>
      <c r="AF47" s="8"/>
      <c r="AG47" s="11"/>
    </row>
    <row r="48" spans="1:33" x14ac:dyDescent="0.1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</row>
    <row r="49" spans="1:22" x14ac:dyDescent="0.15">
      <c r="A49" s="128"/>
      <c r="V49" s="129"/>
    </row>
    <row r="50" spans="1:22" ht="18.75" customHeight="1" x14ac:dyDescent="0.15">
      <c r="A50" s="130"/>
      <c r="B50" s="425"/>
      <c r="C50" s="425"/>
      <c r="D50" s="472"/>
      <c r="E50" s="473"/>
      <c r="F50" s="473"/>
      <c r="G50" s="473"/>
      <c r="H50" s="473"/>
      <c r="I50" s="472"/>
      <c r="J50" s="473"/>
      <c r="K50" s="412"/>
      <c r="L50" s="472"/>
      <c r="M50" s="473"/>
      <c r="N50" s="425"/>
      <c r="O50" s="425"/>
      <c r="P50" s="425"/>
      <c r="Q50" s="425"/>
      <c r="R50" s="425"/>
      <c r="S50" s="425"/>
      <c r="T50" s="425"/>
      <c r="U50" s="425"/>
      <c r="V50" s="131"/>
    </row>
    <row r="51" spans="1:22" ht="18.75" customHeight="1" x14ac:dyDescent="0.15">
      <c r="A51" s="132"/>
      <c r="B51" s="122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33"/>
    </row>
    <row r="52" spans="1:22" ht="18.75" customHeight="1" x14ac:dyDescent="0.15">
      <c r="A52" s="132"/>
      <c r="B52" s="122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33"/>
    </row>
    <row r="53" spans="1:22" ht="18.75" customHeight="1" x14ac:dyDescent="0.15">
      <c r="A53" s="132"/>
      <c r="B53" s="122"/>
      <c r="C53" s="122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33"/>
    </row>
    <row r="54" spans="1:22" ht="18.75" customHeight="1" x14ac:dyDescent="0.15">
      <c r="A54" s="132"/>
      <c r="B54" s="124"/>
      <c r="C54" s="124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33"/>
    </row>
    <row r="55" spans="1:22" ht="18.75" customHeight="1" x14ac:dyDescent="0.25">
      <c r="A55" s="132"/>
      <c r="B55" s="125"/>
      <c r="C55" s="125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33"/>
    </row>
    <row r="56" spans="1:22" x14ac:dyDescent="0.15">
      <c r="A56" s="128"/>
      <c r="V56" s="129"/>
    </row>
    <row r="57" spans="1:22" x14ac:dyDescent="0.15">
      <c r="A57" s="128"/>
      <c r="V57" s="129"/>
    </row>
    <row r="58" spans="1:22" x14ac:dyDescent="0.15">
      <c r="A58" s="128"/>
      <c r="V58" s="129"/>
    </row>
    <row r="59" spans="1:22" x14ac:dyDescent="0.15">
      <c r="A59" s="128"/>
      <c r="V59" s="129"/>
    </row>
    <row r="60" spans="1:22" x14ac:dyDescent="0.15">
      <c r="A60" s="128"/>
      <c r="V60" s="129"/>
    </row>
    <row r="61" spans="1:22" x14ac:dyDescent="0.15">
      <c r="A61" s="134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6"/>
    </row>
  </sheetData>
  <mergeCells count="11">
    <mergeCell ref="B2:C2"/>
    <mergeCell ref="D2:E2"/>
    <mergeCell ref="F2:G2"/>
    <mergeCell ref="A22:I22"/>
    <mergeCell ref="N41:O41"/>
    <mergeCell ref="R41:S41"/>
    <mergeCell ref="T41:U41"/>
    <mergeCell ref="D50:H50"/>
    <mergeCell ref="I50:J50"/>
    <mergeCell ref="L50:M50"/>
    <mergeCell ref="P41:Q41"/>
  </mergeCells>
  <pageMargins left="0.7" right="0.7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A766"/>
  <sheetViews>
    <sheetView zoomScale="60" zoomScaleNormal="60" workbookViewId="0">
      <pane xSplit="4" ySplit="4" topLeftCell="R5" activePane="bottomRight" state="frozen"/>
      <selection pane="bottomLeft" activeCell="A5" sqref="A5"/>
      <selection pane="topRight" activeCell="E1" sqref="E1"/>
      <selection pane="bottomRight" activeCell="E1" sqref="E1"/>
    </sheetView>
  </sheetViews>
  <sheetFormatPr defaultColWidth="14.0234375" defaultRowHeight="12.75" x14ac:dyDescent="0.15"/>
  <cols>
    <col min="1" max="1" width="6.60546875" style="426" customWidth="1"/>
    <col min="2" max="2" width="31.6875" style="426" customWidth="1"/>
    <col min="3" max="3" width="15.5078125" style="426" customWidth="1"/>
    <col min="4" max="4" width="14.42578125" style="426" customWidth="1"/>
    <col min="5" max="5" width="7.68359375" style="426" customWidth="1"/>
    <col min="6" max="6" width="8.22265625" style="426" hidden="1" customWidth="1"/>
    <col min="7" max="7" width="8.22265625" style="426" customWidth="1"/>
    <col min="8" max="8" width="7.4140625" style="426" customWidth="1"/>
    <col min="9" max="9" width="6.60546875" style="426" customWidth="1"/>
    <col min="10" max="10" width="7.28125" style="426" customWidth="1"/>
    <col min="11" max="11" width="9.3046875" style="426" customWidth="1"/>
    <col min="12" max="12" width="9.70703125" style="426" customWidth="1"/>
    <col min="13" max="13" width="8.22265625" style="426" customWidth="1"/>
    <col min="14" max="14" width="7.55078125" style="426" customWidth="1"/>
    <col min="15" max="15" width="7.68359375" style="426" customWidth="1"/>
    <col min="16" max="16" width="8.76171875" style="426" customWidth="1"/>
    <col min="17" max="17" width="9.3046875" style="426" customWidth="1"/>
    <col min="18" max="18" width="9.57421875" style="426" customWidth="1"/>
    <col min="19" max="19" width="7.68359375" style="426" customWidth="1"/>
    <col min="20" max="26" width="10.515625" style="426" customWidth="1"/>
    <col min="27" max="27" width="9.70703125" style="426" customWidth="1"/>
  </cols>
  <sheetData>
    <row r="1" spans="1:27" ht="24.6" customHeight="1" x14ac:dyDescent="0.2">
      <c r="A1" s="189"/>
      <c r="B1" s="190" t="s">
        <v>0</v>
      </c>
      <c r="C1" s="191" t="s">
        <v>1</v>
      </c>
      <c r="D1" s="191"/>
      <c r="E1" s="191" t="s">
        <v>53</v>
      </c>
      <c r="F1" s="411"/>
      <c r="G1" s="411"/>
      <c r="H1" s="411"/>
      <c r="I1" s="411"/>
      <c r="J1" s="411"/>
      <c r="K1" s="411"/>
      <c r="L1" s="411"/>
      <c r="M1" s="191" t="str">
        <f>'A1 KTRA-IND'!L1</f>
        <v>DATE:  14 JUNE 2021</v>
      </c>
      <c r="N1" s="411"/>
      <c r="O1" s="411"/>
      <c r="P1" s="411"/>
      <c r="Q1" s="411"/>
      <c r="R1" s="191" t="s">
        <v>4</v>
      </c>
      <c r="S1" s="411"/>
      <c r="T1" s="411"/>
      <c r="U1" s="411"/>
      <c r="V1" s="411"/>
      <c r="W1" s="411"/>
      <c r="X1" s="411"/>
      <c r="Y1" s="411"/>
      <c r="Z1" s="411"/>
      <c r="AA1" s="411"/>
    </row>
    <row r="2" spans="1:27" ht="24.6" customHeight="1" thickBot="1" x14ac:dyDescent="0.2">
      <c r="A2" s="192" t="s">
        <v>5</v>
      </c>
      <c r="B2" s="192"/>
      <c r="C2" s="193" t="s">
        <v>6</v>
      </c>
      <c r="D2" s="193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</row>
    <row r="3" spans="1:27" ht="24.6" customHeight="1" thickTop="1" thickBot="1" x14ac:dyDescent="0.2">
      <c r="A3" s="205"/>
      <c r="B3" s="431" t="s">
        <v>7</v>
      </c>
      <c r="C3" s="430" t="s">
        <v>8</v>
      </c>
      <c r="D3" s="210" t="s">
        <v>16</v>
      </c>
      <c r="E3" s="474"/>
      <c r="F3" s="475"/>
      <c r="G3" s="476"/>
      <c r="H3" s="477"/>
      <c r="I3" s="477"/>
      <c r="J3" s="477"/>
      <c r="K3" s="477"/>
      <c r="L3" s="195"/>
      <c r="M3" s="431"/>
      <c r="N3" s="478"/>
      <c r="O3" s="477"/>
      <c r="P3" s="477"/>
      <c r="Q3" s="477"/>
      <c r="R3" s="475"/>
      <c r="S3" s="474"/>
      <c r="T3" s="475"/>
      <c r="U3" s="474"/>
      <c r="V3" s="475"/>
      <c r="W3" s="476"/>
      <c r="X3" s="477"/>
      <c r="Y3" s="477"/>
      <c r="Z3" s="461"/>
      <c r="AA3" s="462"/>
    </row>
    <row r="4" spans="1:27" ht="24.6" customHeight="1" thickTop="1" thickBot="1" x14ac:dyDescent="0.2">
      <c r="A4" s="206"/>
      <c r="B4" s="196"/>
      <c r="C4" s="225"/>
      <c r="D4" s="210"/>
      <c r="E4" s="209"/>
      <c r="F4" s="214"/>
      <c r="G4" s="215"/>
      <c r="H4" s="216"/>
      <c r="I4" s="217"/>
      <c r="J4" s="217"/>
      <c r="K4" s="218"/>
      <c r="L4" s="215"/>
      <c r="M4" s="215"/>
      <c r="N4" s="216"/>
      <c r="O4" s="219"/>
      <c r="P4" s="219"/>
      <c r="Q4" s="219"/>
      <c r="R4" s="220"/>
      <c r="S4" s="221"/>
      <c r="T4" s="214"/>
      <c r="U4" s="216"/>
      <c r="V4" s="220"/>
      <c r="W4" s="213"/>
      <c r="X4" s="211"/>
      <c r="Y4" s="203"/>
      <c r="Z4" s="222"/>
      <c r="AA4" s="215"/>
    </row>
    <row r="5" spans="1:27" ht="25.15" customHeight="1" thickTop="1" x14ac:dyDescent="0.25">
      <c r="A5" s="207">
        <v>1</v>
      </c>
      <c r="B5" s="83" t="s">
        <v>268</v>
      </c>
      <c r="C5" s="186"/>
      <c r="D5" s="416">
        <v>270</v>
      </c>
      <c r="E5" s="483" t="s">
        <v>269</v>
      </c>
      <c r="F5" s="484"/>
      <c r="G5" s="484"/>
      <c r="H5" s="484"/>
      <c r="I5" s="484"/>
      <c r="J5" s="484"/>
      <c r="K5" s="484"/>
      <c r="L5" s="484"/>
      <c r="M5" s="484"/>
      <c r="N5" s="484"/>
      <c r="O5" s="484"/>
      <c r="P5" s="484"/>
      <c r="Q5" s="484"/>
      <c r="R5" s="484"/>
      <c r="S5" s="484"/>
      <c r="T5" s="484"/>
      <c r="U5" s="484"/>
      <c r="V5" s="484"/>
      <c r="W5" s="484"/>
      <c r="X5" s="484"/>
      <c r="Y5" s="484"/>
      <c r="Z5" s="484"/>
      <c r="AA5" s="485"/>
    </row>
    <row r="6" spans="1:27" ht="24.6" customHeight="1" x14ac:dyDescent="0.25">
      <c r="A6" s="7">
        <v>2</v>
      </c>
      <c r="B6" s="176" t="s">
        <v>270</v>
      </c>
      <c r="C6" s="162"/>
      <c r="D6" s="416">
        <v>225</v>
      </c>
      <c r="E6" s="486" t="s">
        <v>271</v>
      </c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65"/>
    </row>
    <row r="7" spans="1:27" ht="24.6" customHeight="1" x14ac:dyDescent="0.15">
      <c r="A7" s="7">
        <v>3</v>
      </c>
      <c r="B7" s="57" t="s">
        <v>272</v>
      </c>
      <c r="C7" s="57"/>
      <c r="D7" s="416">
        <v>878</v>
      </c>
      <c r="E7" s="479" t="s">
        <v>273</v>
      </c>
      <c r="F7" s="480"/>
      <c r="G7" s="480"/>
      <c r="H7" s="480"/>
      <c r="I7" s="480"/>
      <c r="J7" s="480"/>
      <c r="K7" s="480"/>
      <c r="L7" s="480"/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65"/>
    </row>
    <row r="8" spans="1:27" ht="24.6" customHeight="1" x14ac:dyDescent="0.25">
      <c r="A8" s="7">
        <v>4</v>
      </c>
      <c r="B8" s="86" t="s">
        <v>274</v>
      </c>
      <c r="C8" s="146"/>
      <c r="D8" s="416">
        <v>420</v>
      </c>
      <c r="E8" s="486" t="s">
        <v>275</v>
      </c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65"/>
    </row>
    <row r="9" spans="1:27" ht="24.6" customHeight="1" x14ac:dyDescent="0.15">
      <c r="A9" s="7">
        <v>5</v>
      </c>
      <c r="B9" s="57" t="s">
        <v>276</v>
      </c>
      <c r="C9" s="57"/>
      <c r="D9" s="419">
        <v>325</v>
      </c>
      <c r="E9" s="479" t="s">
        <v>277</v>
      </c>
      <c r="F9" s="480"/>
      <c r="G9" s="480"/>
      <c r="H9" s="480"/>
      <c r="I9" s="480"/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65"/>
    </row>
    <row r="10" spans="1:27" ht="24.6" customHeight="1" x14ac:dyDescent="0.25">
      <c r="A10" s="286">
        <v>6</v>
      </c>
      <c r="B10" s="294"/>
      <c r="C10" s="95"/>
      <c r="D10" s="420">
        <v>0</v>
      </c>
      <c r="E10" s="481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0"/>
      <c r="R10" s="470"/>
      <c r="S10" s="470"/>
      <c r="T10" s="470"/>
      <c r="U10" s="470"/>
      <c r="V10" s="470"/>
      <c r="W10" s="470"/>
      <c r="X10" s="470"/>
      <c r="Y10" s="470"/>
      <c r="Z10" s="470"/>
      <c r="AA10" s="482"/>
    </row>
    <row r="11" spans="1:27" ht="24.6" customHeight="1" x14ac:dyDescent="0.15">
      <c r="A11" s="255">
        <v>7</v>
      </c>
      <c r="B11" s="57"/>
      <c r="C11" s="57"/>
      <c r="D11" s="420">
        <v>0</v>
      </c>
      <c r="E11" s="479"/>
      <c r="F11" s="480"/>
      <c r="G11" s="480"/>
      <c r="H11" s="480"/>
      <c r="I11" s="480"/>
      <c r="J11" s="480"/>
      <c r="K11" s="480"/>
      <c r="L11" s="480"/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65"/>
    </row>
    <row r="12" spans="1:27" ht="24.6" customHeight="1" x14ac:dyDescent="0.25">
      <c r="A12" s="298">
        <v>8</v>
      </c>
      <c r="B12" s="93"/>
      <c r="C12" s="299"/>
      <c r="D12" s="420">
        <f>(E12*$E$2)+(F12*$F$2)+(G12*$G$2)+(H12*$H$2)+(I12*$I$2)+(J12*$J$2)+(K12*$K$2)+(L12*$L$2)+(M12*$M$2)+(N12*$N$2)+(O12*$O$2)+(P12*$P$2)+(Q12*$Q$2)+(R12*$R$2)+(S12*$S$2)+(T12*$T$2)+(X12*$X$2)+(AA12*$AA$2)+(U12*$U$2)+(V12*$V$2)+(W12*$W$2)+(Y12*$Y$2)+(Z12*$Z$2)</f>
        <v>0</v>
      </c>
      <c r="E12" s="340"/>
      <c r="F12" s="341"/>
      <c r="G12" s="342"/>
      <c r="H12" s="49"/>
      <c r="I12" s="49"/>
      <c r="J12" s="49"/>
      <c r="K12" s="49"/>
      <c r="L12" s="49"/>
      <c r="M12" s="49"/>
      <c r="N12" s="49"/>
      <c r="O12" s="49"/>
      <c r="P12" s="343"/>
      <c r="Q12" s="49"/>
      <c r="R12" s="340"/>
      <c r="S12" s="341"/>
      <c r="T12" s="342"/>
      <c r="U12" s="342"/>
      <c r="V12" s="342"/>
      <c r="W12" s="342"/>
      <c r="X12" s="341"/>
      <c r="Y12" s="341"/>
      <c r="Z12" s="341"/>
      <c r="AA12" s="341"/>
    </row>
    <row r="13" spans="1:27" ht="24.6" customHeight="1" x14ac:dyDescent="0.15">
      <c r="A13" s="255">
        <v>9</v>
      </c>
      <c r="B13" s="57"/>
      <c r="C13" s="57"/>
      <c r="D13" s="420">
        <f>(E13*$E$2)+(F13*$F$2)+(G13*$G$2)+(H13*$H$2)+(I13*$I$2)+(J13*$J$2)+(K13*$K$2)+(L13*$L$2)+(M13*$M$2)+(N13*$N$2)+(O13*$O$2)+(P13*$P$2)+(Q13*$Q$2)+(R13*$R$2)+(S13*$S$2)+(T13*$T$2)+(X13*$X$2)+(AA13*$AA$2)+(U13*$U$2)+(V13*$V$2)+(W13*$W$2)+(Y13*$Y$2)+(Z13*$Z$2)</f>
        <v>0</v>
      </c>
      <c r="E13" s="337"/>
      <c r="F13" s="338"/>
      <c r="G13" s="344"/>
      <c r="H13" s="339"/>
      <c r="I13" s="339"/>
      <c r="J13" s="339"/>
      <c r="K13" s="339"/>
      <c r="L13" s="339"/>
      <c r="M13" s="339"/>
      <c r="N13" s="339"/>
      <c r="O13" s="339"/>
      <c r="P13" s="339"/>
      <c r="Q13" s="345"/>
      <c r="R13" s="337"/>
      <c r="S13" s="338"/>
      <c r="T13" s="338"/>
      <c r="U13" s="338"/>
      <c r="V13" s="338"/>
      <c r="W13" s="346"/>
      <c r="X13" s="338"/>
      <c r="Y13" s="338"/>
      <c r="Z13" s="338"/>
      <c r="AA13" s="338"/>
    </row>
    <row r="14" spans="1:27" ht="24.6" customHeight="1" x14ac:dyDescent="0.25">
      <c r="A14" s="289"/>
      <c r="B14" s="303"/>
      <c r="C14" s="57"/>
      <c r="D14" s="420">
        <f>(E14*$E$2)+(F14*$F$2)+(G14*$G$2)+(H14*$H$2)+(I14*$I$2)+(J14*$J$2)+(K14*$K$2)+(L14*$L$2)+(M14*$M$2)+(N14*$N$2)+(O14*$O$2)+(P14*$P$2)+(Q14*$Q$2)+(R14*$R$2)+(S14*$S$2)+(T14*$T$2)+(X14*$X$2)+(AA14*$AA$2)+(U14*$U$2)+(V14*$V$2)+(W14*$W$2)+(Y14*$Y$2)+(Z14*$Z$2)</f>
        <v>0</v>
      </c>
      <c r="E14" s="347"/>
      <c r="F14" s="348"/>
      <c r="G14" s="349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348"/>
      <c r="S14" s="348"/>
      <c r="T14" s="349"/>
      <c r="U14" s="349"/>
      <c r="V14" s="349"/>
      <c r="W14" s="349"/>
      <c r="X14" s="348"/>
      <c r="Y14" s="348"/>
      <c r="Z14" s="348"/>
      <c r="AA14" s="348"/>
    </row>
    <row r="15" spans="1:27" ht="24.6" customHeight="1" x14ac:dyDescent="0.25">
      <c r="A15" s="168">
        <v>10</v>
      </c>
      <c r="B15" s="303"/>
      <c r="C15" s="57"/>
      <c r="D15" s="416">
        <f>(E15*$E$2)+(F15*$F$2)+(G15*$G$2)+(H15*$H$2)+(I15*$I$2)+(J15*$J$2)+(K15*$K$2)+(L15*$L$2)+(M15*$M$2)+(N15*$N$2)+(O15*$O$2)+(P15*$P$2)+(Q15*$Q$2)+(R15*$R$2)+(S15*$S$2)+(T15*$T$2)+(X15*$X$2)+(AA15*$AA$2)+(U15*$U$2)+(V15*$V$2)+(W15*$W$2)+(Y15*$Y$2)+(Z15*$Z$2)</f>
        <v>0</v>
      </c>
      <c r="E15" s="350"/>
      <c r="F15" s="345"/>
      <c r="G15" s="351"/>
      <c r="H15" s="351"/>
      <c r="I15" s="350"/>
      <c r="J15" s="345"/>
      <c r="K15" s="350"/>
      <c r="L15" s="352"/>
      <c r="M15" s="350"/>
      <c r="N15" s="352"/>
      <c r="O15" s="352"/>
      <c r="P15" s="352"/>
      <c r="Q15" s="352"/>
      <c r="R15" s="352"/>
      <c r="S15" s="352"/>
      <c r="T15" s="353"/>
      <c r="U15" s="353"/>
      <c r="V15" s="353"/>
      <c r="W15" s="353"/>
      <c r="X15" s="352"/>
      <c r="Y15" s="352"/>
      <c r="Z15" s="352"/>
      <c r="AA15" s="352"/>
    </row>
    <row r="16" spans="1:27" ht="24.6" customHeight="1" x14ac:dyDescent="0.25">
      <c r="A16" s="7">
        <v>11</v>
      </c>
      <c r="B16" s="86"/>
      <c r="C16" s="306"/>
      <c r="D16" s="416">
        <f>(E16*$E$2)+(F16*$F$2)+(G16*$G$2)+(H16*$H$2)+(I16*$I$2)+(J16*$J$2)+(K16*$K$2)+(L16*$L$2)+(M16*$M$2)+(N16*$N$2)+(O16*$O$2)+(P16*$P$2)+(Q16*$Q$2)+(R16*$R$2)+(S16*$S$2)+(T16*$T$2)+(X16*$X$2)+(AA16*$AA$2)+(U16*$U$2)+(V16*$V$2)+(W16*$W$2)+(Y16*$Y$2)+(Z16*$Z$2)</f>
        <v>0</v>
      </c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58"/>
      <c r="P16" s="158"/>
      <c r="Q16" s="158"/>
      <c r="R16" s="158"/>
      <c r="S16" s="158"/>
      <c r="T16" s="354"/>
      <c r="U16" s="354"/>
      <c r="V16" s="354"/>
      <c r="W16" s="354"/>
      <c r="X16" s="158"/>
      <c r="Y16" s="158"/>
      <c r="Z16" s="158"/>
      <c r="AA16" s="158"/>
    </row>
    <row r="17" spans="1:27" ht="24.6" customHeight="1" x14ac:dyDescent="0.15">
      <c r="A17" s="7">
        <v>12</v>
      </c>
      <c r="B17" s="57"/>
      <c r="C17" s="60"/>
      <c r="D17" s="416">
        <f>(E17*$E$2)+(F17*$F$2)+(G17*$G$2)+(H17*$H$2)+(I17*$I$2)+(J17*$J$2)+(K17*$K$2)+(L17*$L$2)+(M17*$M$2)+(N17*$N$2)+(O17*$O$2)+(P17*$P$2)+(Q17*$Q$2)+(R17*$R$2)+(S17*$S$2)+(T17*$T$2)+(X17*$X$2)+(AA17*$AA$2)+(U17*$U$2)+(V17*$V$2)+(W17*$W$2)+(Y17*$Y$2)+(Z17*$Z$2)</f>
        <v>0</v>
      </c>
      <c r="E17" s="355"/>
      <c r="F17" s="355"/>
      <c r="G17" s="355"/>
      <c r="H17" s="355"/>
      <c r="I17" s="355"/>
      <c r="J17" s="355"/>
      <c r="K17" s="355"/>
      <c r="L17" s="355"/>
      <c r="M17" s="355"/>
      <c r="N17" s="355"/>
      <c r="O17" s="355"/>
      <c r="P17" s="355"/>
      <c r="Q17" s="355"/>
      <c r="R17" s="350"/>
      <c r="S17" s="350"/>
      <c r="T17" s="351"/>
      <c r="U17" s="351"/>
      <c r="V17" s="351"/>
      <c r="W17" s="351"/>
      <c r="X17" s="350"/>
      <c r="Y17" s="350"/>
      <c r="Z17" s="350"/>
      <c r="AA17" s="350"/>
    </row>
    <row r="18" spans="1:27" ht="24.6" customHeight="1" x14ac:dyDescent="0.15">
      <c r="A18" s="7">
        <v>13</v>
      </c>
      <c r="B18" s="57"/>
      <c r="D18" s="421">
        <f>(E18*$E$2)+(F18*$F$2)+(G18*$G$2)+(H18*$H$2)+(I18*$I$2)+(J18*$J$2)+(K18*$K$2)+(L18*$L$2)+(M18*$M$2)+(N18*$N$2)+(O18*$O$2)+(P18*$P$2)+(Q18*$Q$2)+(R18*$R$2)+(S18*$S$2)+(T18*$T$2)+(X18*$X$2)+(AA18*$AA$2)+(U18*$U$2)+(V18*$V$2)+(W18*$W$2)+(Y18*$Y$2)+(Z18*$Z$2)</f>
        <v>0</v>
      </c>
      <c r="E18" s="356"/>
      <c r="F18" s="356"/>
      <c r="G18" s="357"/>
      <c r="H18" s="357"/>
      <c r="I18" s="356"/>
      <c r="J18" s="356"/>
      <c r="K18" s="356"/>
      <c r="L18" s="356"/>
      <c r="M18" s="356"/>
      <c r="N18" s="356"/>
      <c r="O18" s="357"/>
      <c r="P18" s="357"/>
      <c r="Q18" s="356"/>
      <c r="R18" s="358"/>
      <c r="S18" s="358"/>
      <c r="T18" s="358"/>
      <c r="U18" s="358"/>
      <c r="V18" s="358"/>
      <c r="W18" s="358"/>
      <c r="X18" s="358"/>
      <c r="Y18" s="358"/>
      <c r="Z18" s="358"/>
      <c r="AA18" s="358"/>
    </row>
    <row r="19" spans="1:27" ht="24.6" customHeight="1" x14ac:dyDescent="0.15">
      <c r="A19" s="7">
        <v>14</v>
      </c>
      <c r="B19" s="57"/>
      <c r="C19" s="57"/>
      <c r="D19" s="416">
        <f>(E19*$E$2)+(F19*$F$2)+(G19*$G$2)+(H19*$H$2)+(I19*$I$2)+(J19*$J$2)+(K19*$K$2)+(L19*$L$2)+(M19*$M$2)+(N19*$N$2)+(O19*$O$2)+(P19*$P$2)+(Q19*$Q$2)+(R19*$R$2)+(S19*$S$2)+(T19*$T$2)+(X19*$X$2)+(AA19*$AA$2)+(U19*$U$2)+(V19*$V$2)+(W19*$W$2)+(Y19*$Y$2)+(Z19*$Z$2)</f>
        <v>0</v>
      </c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0"/>
      <c r="S19" s="350"/>
      <c r="T19" s="351"/>
      <c r="U19" s="351"/>
      <c r="V19" s="351"/>
      <c r="W19" s="351"/>
      <c r="X19" s="350"/>
      <c r="Y19" s="350"/>
      <c r="Z19" s="350"/>
      <c r="AA19" s="350"/>
    </row>
    <row r="20" spans="1:27" ht="24.6" customHeight="1" x14ac:dyDescent="0.15">
      <c r="A20" s="7">
        <v>15</v>
      </c>
      <c r="B20" s="43"/>
      <c r="C20" s="43"/>
      <c r="D20" s="416">
        <f>(E20*$E$2)+(F20*$F$2)+(G20*$G$2)+(H20*$H$2)+(I20*$I$2)+(J20*$J$2)+(K20*$K$2)+(L20*$L$2)+(M20*$M$2)+(N20*$N$2)+(O20*$O$2)+(P20*$P$2)+(Q20*$Q$2)+(R20*$R$2)+(S20*$S$2)+(T20*$T$2)+(X20*$X$2)+(AA20*$AA$2)+(U20*$U$2)+(V20*$V$2)+(W20*$W$2)+(Y20*$Y$2)+(Z20*$Z$2)</f>
        <v>0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354"/>
      <c r="U20" s="354"/>
      <c r="V20" s="354"/>
      <c r="W20" s="354"/>
      <c r="X20" s="158"/>
      <c r="Y20" s="158"/>
      <c r="Z20" s="158"/>
      <c r="AA20" s="158"/>
    </row>
    <row r="21" spans="1:27" ht="24.6" customHeight="1" x14ac:dyDescent="0.15">
      <c r="A21" s="7">
        <v>16</v>
      </c>
      <c r="B21" s="57"/>
      <c r="C21" s="57"/>
      <c r="D21" s="416">
        <f>(E21*$E$2)+(F21*$F$2)+(G21*$G$2)+(H21*$H$2)+(I21*$I$2)+(J21*$J$2)+(K21*$K$2)+(L21*$L$2)+(M21*$M$2)+(N21*$N$2)+(O21*$O$2)+(P21*$P$2)+(Q21*$Q$2)+(R21*$R$2)+(S21*$S$2)+(T21*$T$2)+(X21*$X$2)+(AA21*$AA$2)+(U21*$U$2)+(V21*$V$2)+(W21*$W$2)+(Y21*$Y$2)+(Z21*$Z$2)</f>
        <v>0</v>
      </c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1"/>
      <c r="U21" s="351"/>
      <c r="V21" s="351"/>
      <c r="W21" s="351"/>
      <c r="X21" s="350"/>
      <c r="Y21" s="350"/>
      <c r="Z21" s="350"/>
      <c r="AA21" s="350"/>
    </row>
    <row r="22" spans="1:27" ht="24.6" customHeight="1" x14ac:dyDescent="0.15">
      <c r="A22" s="7">
        <v>17</v>
      </c>
      <c r="B22" s="43"/>
      <c r="C22" s="43"/>
      <c r="D22" s="416">
        <f>(E22*$E$2)+(F22*$F$2)+(G22*$G$2)+(H22*$H$2)+(I22*$I$2)+(J22*$J$2)+(K22*$K$2)+(L22*$L$2)+(M22*$M$2)+(N22*$N$2)+(O22*$O$2)+(P22*$P$2)+(Q22*$Q$2)+(R22*$R$2)+(S22*$S$2)+(T22*$T$2)+(X22*$X$2)+(AA22*$AA$2)+(U22*$U$2)+(V22*$V$2)+(W22*$W$2)+(Y22*$Y$2)+(Z22*$Z$2)</f>
        <v>0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354"/>
      <c r="U22" s="354"/>
      <c r="V22" s="354"/>
      <c r="W22" s="354"/>
      <c r="X22" s="158"/>
      <c r="Y22" s="158"/>
      <c r="Z22" s="158"/>
      <c r="AA22" s="158"/>
    </row>
    <row r="23" spans="1:27" ht="24.6" customHeight="1" x14ac:dyDescent="0.15">
      <c r="A23" s="7">
        <v>18</v>
      </c>
      <c r="B23" s="153"/>
      <c r="C23" s="153"/>
      <c r="D23" s="416">
        <f>(E23*$E$2)+(F23*$F$2)+(G23*$G$2)+(H23*$H$2)+(I23*$I$2)+(J23*$J$2)+(K23*$K$2)+(L23*$L$2)+(M23*$M$2)+(N23*$N$2)+(O23*$O$2)+(P23*$P$2)+(Q23*$Q$2)+(R23*$R$2)+(S23*$S$2)+(T23*$T$2)+(X23*$X$2)+(AA23*$AA$2)+(U23*$U$2)+(V23*$V$2)+(W23*$W$2)+(Y23*$Y$2)+(Z23*$Z$2)</f>
        <v>0</v>
      </c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  <c r="R23" s="350"/>
      <c r="S23" s="350"/>
      <c r="T23" s="351"/>
      <c r="U23" s="351"/>
      <c r="V23" s="351"/>
      <c r="W23" s="351"/>
      <c r="X23" s="350"/>
      <c r="Y23" s="350"/>
      <c r="Z23" s="350"/>
      <c r="AA23" s="350"/>
    </row>
    <row r="24" spans="1:27" ht="24.6" customHeight="1" x14ac:dyDescent="0.15">
      <c r="A24" s="7">
        <v>19</v>
      </c>
      <c r="B24" s="43"/>
      <c r="C24" s="43"/>
      <c r="D24" s="416">
        <f>(E24*$E$2)+(F24*$F$2)+(G24*$G$2)+(H24*$H$2)+(I24*$I$2)+(J24*$J$2)+(K24*$K$2)+(L24*$L$2)+(M24*$M$2)+(N24*$N$2)+(O24*$O$2)+(P24*$P$2)+(Q24*$Q$2)+(R24*$R$2)+(S24*$S$2)+(T24*$T$2)+(X24*$X$2)+(AA24*$AA$2)+(U24*$U$2)+(V24*$V$2)+(W24*$W$2)+(Y24*$Y$2)+(Z24*$Z$2)</f>
        <v>0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354"/>
      <c r="U24" s="354"/>
      <c r="V24" s="354"/>
      <c r="W24" s="354"/>
      <c r="X24" s="158"/>
      <c r="Y24" s="158"/>
      <c r="Z24" s="158"/>
      <c r="AA24" s="158"/>
    </row>
    <row r="25" spans="1:27" ht="24.6" customHeight="1" x14ac:dyDescent="0.15">
      <c r="A25" s="7">
        <v>20</v>
      </c>
      <c r="B25" s="307"/>
      <c r="C25" s="118"/>
      <c r="D25" s="416">
        <f>(E25*$E$2)+(F25*$F$2)+(G25*$G$2)+(H25*$H$2)+(I25*$I$2)+(J25*$J$2)+(K25*$K$2)+(L25*$L$2)+(M25*$M$2)+(N25*$N$2)+(O25*$O$2)+(P25*$P$2)+(Q25*$Q$2)+(R25*$R$2)+(S25*$S$2)+(T25*$T$2)+(X25*$X$2)+(AA25*$AA$2)+(U25*$U$2)+(V25*$V$2)+(W25*$W$2)+(Y25*$Y$2)+(Z25*$Z$2)</f>
        <v>0</v>
      </c>
      <c r="E25" s="350"/>
      <c r="F25" s="345"/>
      <c r="G25" s="352"/>
      <c r="H25" s="345"/>
      <c r="I25" s="345"/>
      <c r="J25" s="345"/>
      <c r="K25" s="350"/>
      <c r="L25" s="345"/>
      <c r="M25" s="345"/>
      <c r="N25" s="345"/>
      <c r="O25" s="350"/>
      <c r="P25" s="350"/>
      <c r="Q25" s="350"/>
      <c r="R25" s="352"/>
      <c r="S25" s="345"/>
      <c r="T25" s="351"/>
      <c r="U25" s="351"/>
      <c r="V25" s="351"/>
      <c r="W25" s="351"/>
      <c r="X25" s="350"/>
      <c r="Y25" s="350"/>
      <c r="Z25" s="350"/>
      <c r="AA25" s="350"/>
    </row>
    <row r="26" spans="1:27" ht="24.6" customHeight="1" x14ac:dyDescent="0.25">
      <c r="A26" s="7">
        <v>21</v>
      </c>
      <c r="B26" s="161"/>
      <c r="C26" s="162"/>
      <c r="D26" s="416">
        <f>(E26*$E$2)+(F26*$F$2)+(G26*$G$2)+(H26*$H$2)+(I26*$I$2)+(J26*$J$2)+(K26*$K$2)+(L26*$L$2)+(M26*$M$2)+(N26*$N$2)+(O26*$O$2)+(P26*$P$2)+(Q26*$Q$2)+(R26*$R$2)+(S26*$S$2)+(T26*$T$2)+(X26*$X$2)+(AA26*$AA$2)+(U26*$U$2)+(V26*$V$2)+(W26*$W$2)+(Y26*$Y$2)+(Z26*$Z$2)</f>
        <v>0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354"/>
      <c r="U26" s="354"/>
      <c r="V26" s="354"/>
      <c r="W26" s="354"/>
      <c r="X26" s="158"/>
      <c r="Y26" s="158"/>
      <c r="Z26" s="158"/>
      <c r="AA26" s="158"/>
    </row>
    <row r="27" spans="1:27" ht="24.6" customHeight="1" x14ac:dyDescent="0.15">
      <c r="A27" s="7">
        <v>22</v>
      </c>
      <c r="B27" s="57"/>
      <c r="C27" s="60"/>
      <c r="D27" s="416">
        <f>(E27*$E$2)+(F27*$F$2)+(G27*$G$2)+(H27*$H$2)+(I27*$I$2)+(J27*$J$2)+(K27*$K$2)+(L27*$L$2)+(M27*$M$2)+(N27*$N$2)+(O27*$O$2)+(P27*$P$2)+(Q27*$Q$2)+(R27*$R$2)+(S27*$S$2)+(T27*$T$2)+(X27*$X$2)+(AA27*$AA$2)+(U27*$U$2)+(V27*$V$2)+(W27*$W$2)+(Y27*$Y$2)+(Z27*$Z$2)</f>
        <v>0</v>
      </c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1"/>
      <c r="U27" s="351"/>
      <c r="V27" s="351"/>
      <c r="W27" s="351"/>
      <c r="X27" s="350"/>
      <c r="Y27" s="350"/>
      <c r="Z27" s="350"/>
      <c r="AA27" s="350"/>
    </row>
    <row r="28" spans="1:27" ht="24.6" customHeight="1" x14ac:dyDescent="0.15">
      <c r="A28" s="61">
        <v>23</v>
      </c>
      <c r="B28" s="43"/>
      <c r="C28" s="45"/>
      <c r="D28" s="416">
        <f>(E28*$E$2)+(F28*$F$2)+(G28*$G$2)+(H28*$H$2)+(I28*$I$2)+(J28*$J$2)+(K28*$K$2)+(L28*$L$2)+(M28*$M$2)+(N28*$N$2)+(O28*$O$2)+(P28*$P$2)+(Q28*$Q$2)+(R28*$R$2)+(S28*$S$2)+(T28*$T$2)+(X28*$X$2)+(AA28*$AA$2)+(U28*$U$2)+(V28*$V$2)+(W28*$W$2)+(Y28*$Y$2)+(Z28*$Z$2)</f>
        <v>0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354"/>
      <c r="U28" s="354"/>
      <c r="V28" s="354"/>
      <c r="W28" s="354"/>
      <c r="X28" s="158"/>
      <c r="Y28" s="158"/>
      <c r="Z28" s="158"/>
      <c r="AA28" s="158"/>
    </row>
    <row r="29" spans="1:27" ht="24.6" customHeight="1" x14ac:dyDescent="0.15">
      <c r="A29" s="7">
        <v>24</v>
      </c>
      <c r="B29" s="65"/>
      <c r="C29" s="96"/>
      <c r="D29" s="416">
        <f>(E29*$E$2)+(F29*$F$2)+(G29*$G$2)+(H29*$H$2)+(I29*$I$2)+(J29*$J$2)+(K29*$K$2)+(L29*$L$2)+(M29*$M$2)+(N29*$N$2)+(O29*$O$2)+(P29*$P$2)+(Q29*$Q$2)+(R29*$R$2)+(S29*$S$2)+(T29*$T$2)+(X29*$X$2)+(AA29*$AA$2)+(U29*$U$2)+(V29*$V$2)+(W29*$W$2)+(Y29*$Y$2)+(Z29*$Z$2)</f>
        <v>0</v>
      </c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R29" s="350"/>
      <c r="S29" s="350"/>
      <c r="T29" s="351"/>
      <c r="U29" s="351"/>
      <c r="V29" s="351"/>
      <c r="W29" s="351"/>
      <c r="X29" s="350"/>
      <c r="Y29" s="350"/>
      <c r="Z29" s="350"/>
      <c r="AA29" s="350"/>
    </row>
    <row r="30" spans="1:27" ht="24.6" customHeight="1" x14ac:dyDescent="0.25">
      <c r="A30" s="7">
        <v>25</v>
      </c>
      <c r="B30" s="157"/>
      <c r="C30" s="158"/>
      <c r="D30" s="416">
        <f>(E30*$E$2)+(F30*$F$2)+(G30*$G$2)+(H30*$H$2)+(I30*$I$2)+(J30*$J$2)+(K30*$K$2)+(L30*$L$2)+(M30*$M$2)+(N30*$N$2)+(O30*$O$2)+(P30*$P$2)+(Q30*$Q$2)+(R30*$R$2)+(S30*$S$2)+(T30*$T$2)+(X30*$X$2)+(AA30*$AA$2)+(U30*$U$2)+(V30*$V$2)+(W30*$W$2)+(Y30*$Y$2)+(Z30*$Z$2)</f>
        <v>0</v>
      </c>
      <c r="E30" s="360"/>
      <c r="F30" s="360"/>
      <c r="G30" s="360"/>
      <c r="H30" s="360"/>
      <c r="I30" s="158"/>
      <c r="J30" s="360"/>
      <c r="K30" s="158"/>
      <c r="L30" s="360"/>
      <c r="M30" s="360"/>
      <c r="N30" s="360"/>
      <c r="O30" s="158"/>
      <c r="P30" s="360"/>
      <c r="Q30" s="158"/>
      <c r="R30" s="360"/>
      <c r="S30" s="360"/>
      <c r="T30" s="158"/>
      <c r="U30" s="158"/>
      <c r="V30" s="158"/>
      <c r="W30" s="158"/>
      <c r="X30" s="158"/>
      <c r="Y30" s="158"/>
      <c r="Z30" s="158"/>
      <c r="AA30" s="158"/>
    </row>
    <row r="31" spans="1:27" ht="24.6" customHeight="1" x14ac:dyDescent="0.15">
      <c r="A31" s="7">
        <v>26</v>
      </c>
      <c r="B31" s="150"/>
      <c r="C31" s="150"/>
      <c r="D31" s="416">
        <f>(E31*$E$2)+(F31*$F$2)+(G31*$G$2)+(H31*$H$2)+(I31*$I$2)+(J31*$J$2)+(K31*$K$2)+(L31*$L$2)+(M31*$M$2)+(N31*$N$2)+(O31*$O$2)+(P31*$P$2)+(Q31*$Q$2)+(R31*$R$2)+(S31*$S$2)+(T31*$T$2)+(X31*$X$2)+(AA31*$AA$2)+(U31*$U$2)+(V31*$V$2)+(W31*$W$2)+(Y31*$Y$2)+(Z31*$Z$2)</f>
        <v>0</v>
      </c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1"/>
      <c r="U31" s="351"/>
      <c r="V31" s="351"/>
      <c r="W31" s="351"/>
      <c r="X31" s="350"/>
      <c r="Y31" s="350"/>
      <c r="Z31" s="350"/>
      <c r="AA31" s="350"/>
    </row>
    <row r="32" spans="1:27" ht="24.6" customHeight="1" x14ac:dyDescent="0.25">
      <c r="A32" s="7">
        <v>27</v>
      </c>
      <c r="B32" s="176"/>
      <c r="C32" s="146"/>
      <c r="D32" s="416">
        <f>(E32*$E$2)+(F32*$F$2)+(G32*$G$2)+(H32*$H$2)+(I32*$I$2)+(J32*$J$2)+(K32*$K$2)+(L32*$L$2)+(M32*$M$2)+(N32*$N$2)+(O32*$O$2)+(P32*$P$2)+(Q32*$Q$2)+(R32*$R$2)+(S32*$S$2)+(T32*$T$2)+(X32*$X$2)+(AA32*$AA$2)+(U32*$U$2)+(V32*$V$2)+(W32*$W$2)+(Y32*$Y$2)+(Z32*$Z$2)</f>
        <v>0</v>
      </c>
      <c r="E32" s="361"/>
      <c r="F32" s="361"/>
      <c r="G32" s="158"/>
      <c r="H32" s="158"/>
      <c r="I32" s="361"/>
      <c r="J32" s="361"/>
      <c r="K32" s="361"/>
      <c r="L32" s="361"/>
      <c r="M32" s="361"/>
      <c r="N32" s="354"/>
      <c r="O32" s="361"/>
      <c r="P32" s="361"/>
      <c r="Q32" s="158"/>
      <c r="R32" s="354"/>
      <c r="S32" s="354"/>
      <c r="T32" s="354"/>
      <c r="U32" s="354"/>
      <c r="V32" s="354"/>
      <c r="W32" s="354"/>
      <c r="X32" s="158"/>
      <c r="Y32" s="158"/>
      <c r="Z32" s="158"/>
      <c r="AA32" s="158"/>
    </row>
    <row r="33" spans="1:27" ht="24.6" customHeight="1" x14ac:dyDescent="0.15">
      <c r="A33" s="18">
        <v>28</v>
      </c>
      <c r="B33" s="186"/>
      <c r="C33" s="150"/>
      <c r="D33" s="416">
        <f>(E33*$E$2)+(F33*$F$2)+(G33*$G$2)+(H33*$H$2)+(I33*$I$2)+(J33*$J$2)+(K33*$K$2)+(L33*$L$2)+(M33*$M$2)+(N33*$N$2)+(O33*$O$2)+(P33*$P$2)+(Q33*$Q$2)+(R33*$R$2)+(S33*$S$2)+(T33*$T$2)+(X33*$X$2)+(AA33*$AA$2)+(U33*$U$2)+(V33*$V$2)+(W33*$W$2)+(Y33*$Y$2)+(Z33*$Z$2)</f>
        <v>0</v>
      </c>
      <c r="E33" s="345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1"/>
      <c r="U33" s="351"/>
      <c r="V33" s="351"/>
      <c r="W33" s="351"/>
      <c r="X33" s="350"/>
      <c r="Y33" s="350"/>
      <c r="Z33" s="350"/>
      <c r="AA33" s="350"/>
    </row>
    <row r="34" spans="1:27" ht="24.6" customHeight="1" x14ac:dyDescent="0.15">
      <c r="A34" s="19"/>
      <c r="B34" s="170" t="s">
        <v>51</v>
      </c>
      <c r="C34" s="171"/>
      <c r="D34" s="20">
        <f>SUM(D5:D33)</f>
        <v>2118</v>
      </c>
      <c r="E34" s="20">
        <f>SUM(E5:E33)</f>
        <v>0</v>
      </c>
      <c r="F34" s="20">
        <f>SUM(F5:F33)</f>
        <v>0</v>
      </c>
      <c r="G34" s="20">
        <f>SUM(G5:G33)</f>
        <v>0</v>
      </c>
      <c r="H34" s="20">
        <f>SUM(H5:H33)</f>
        <v>0</v>
      </c>
      <c r="I34" s="20">
        <f>SUM(I5:I33)</f>
        <v>0</v>
      </c>
      <c r="J34" s="20">
        <f>SUM(J5:J33)</f>
        <v>0</v>
      </c>
      <c r="K34" s="20">
        <f>SUM(K5:K33)</f>
        <v>0</v>
      </c>
      <c r="L34" s="20">
        <f>SUM(L5:L33)</f>
        <v>0</v>
      </c>
      <c r="M34" s="20">
        <f>SUM(M5:M33)</f>
        <v>0</v>
      </c>
      <c r="N34" s="20">
        <f>SUM(N5:N33)</f>
        <v>0</v>
      </c>
      <c r="O34" s="20">
        <f>SUM(O5:O33)</f>
        <v>0</v>
      </c>
      <c r="P34" s="20">
        <f>SUM(P5:P33)</f>
        <v>0</v>
      </c>
      <c r="Q34" s="20">
        <f>SUM(Q5:Q33)</f>
        <v>0</v>
      </c>
      <c r="R34" s="20">
        <f>SUM(R5:R33)</f>
        <v>0</v>
      </c>
      <c r="S34" s="20">
        <f>SUM(S5:S33)</f>
        <v>0</v>
      </c>
      <c r="T34" s="20">
        <f>SUM(T5:T33)</f>
        <v>0</v>
      </c>
      <c r="U34" s="20"/>
      <c r="V34" s="20"/>
      <c r="W34" s="20"/>
      <c r="X34" s="20">
        <f>SUM(X5:X33)</f>
        <v>0</v>
      </c>
      <c r="Y34" s="20"/>
      <c r="Z34" s="20"/>
      <c r="AA34" s="20">
        <f>SUM(AA5:AA33)</f>
        <v>0</v>
      </c>
    </row>
    <row r="35" spans="1:27" ht="24.6" customHeight="1" thickBot="1" x14ac:dyDescent="0.2">
      <c r="A35" s="21"/>
      <c r="B35" s="50" t="s">
        <v>52</v>
      </c>
      <c r="C35" s="51"/>
      <c r="D35" s="51"/>
      <c r="E35" s="22">
        <f>E34/24</f>
        <v>0</v>
      </c>
      <c r="F35" s="22">
        <f>F34/12</f>
        <v>0</v>
      </c>
      <c r="G35" s="22">
        <f>G34/24</f>
        <v>0</v>
      </c>
      <c r="H35" s="22">
        <f>H34/12</f>
        <v>0</v>
      </c>
      <c r="I35" s="22">
        <f>I34/24</f>
        <v>0</v>
      </c>
      <c r="J35" s="22">
        <f>J34/12</f>
        <v>0</v>
      </c>
      <c r="K35" s="22">
        <f>K34/24</f>
        <v>0</v>
      </c>
      <c r="L35" s="22">
        <f>L34/12</f>
        <v>0</v>
      </c>
      <c r="M35" s="22">
        <f>M34/24</f>
        <v>0</v>
      </c>
      <c r="N35" s="22">
        <f>N34/30</f>
        <v>0</v>
      </c>
      <c r="O35" s="22">
        <f>O34/50</f>
        <v>0</v>
      </c>
      <c r="P35" s="22">
        <f>P34/24</f>
        <v>0</v>
      </c>
      <c r="Q35" s="22">
        <f>Q34/10</f>
        <v>0</v>
      </c>
      <c r="R35" s="23">
        <f>R34/55</f>
        <v>0</v>
      </c>
      <c r="S35" s="24">
        <f>S34/14</f>
        <v>0</v>
      </c>
      <c r="T35" s="25">
        <f>T34/45</f>
        <v>0</v>
      </c>
      <c r="U35" s="25"/>
      <c r="V35" s="25"/>
      <c r="W35" s="25"/>
      <c r="X35" s="25">
        <f>X34/30</f>
        <v>0</v>
      </c>
      <c r="Y35" s="25"/>
      <c r="Z35" s="25"/>
      <c r="AA35" s="25">
        <f>AA34/20</f>
        <v>0</v>
      </c>
    </row>
    <row r="36" spans="1:27" ht="24.6" customHeight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24.6" customHeight="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24.6" customHeight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24.6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24.6" customHeigh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24.6" customHeight="1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24.6" customHeight="1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24.6" customHeigh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24.6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24.6" customHeight="1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24.6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24.6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24.6" customHeight="1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24.6" customHeight="1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24.6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24.6" customHeight="1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24.6" customHeight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24.6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24.6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24.6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24.6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24.6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24.6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24.6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24.6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24.6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24.6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24.6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24.6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24.6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24.6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24.6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24.6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24.6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24.6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spans="1:27" ht="24.6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spans="1:27" ht="24.6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spans="1:27" ht="24.6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spans="1:27" ht="24.6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spans="1:27" ht="24.6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spans="1:27" ht="24.6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spans="1:27" ht="24.6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spans="1:27" ht="24.6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spans="1:27" ht="24.6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spans="1:27" ht="24.6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spans="1:27" ht="24.6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spans="1:27" ht="24.6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1:27" ht="24.6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1:27" ht="24.6" customHeight="1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1:27" ht="24.6" customHeight="1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1:27" ht="24.6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1:27" ht="24.6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spans="1:27" ht="24.6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spans="1:27" ht="24.6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spans="1:27" ht="24.6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spans="1:27" ht="24.6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spans="1:27" ht="24.6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spans="1:27" ht="24.6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spans="1:27" ht="24.6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spans="1:27" ht="24.6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spans="1:27" ht="24.6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spans="1:27" ht="24.6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spans="1:27" ht="24.6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spans="1:27" ht="24.6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spans="1:27" ht="24.6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spans="1:27" ht="24.6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spans="1:27" ht="24.6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spans="1:27" ht="24.6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spans="1:27" ht="24.6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spans="1:27" ht="24.6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spans="1:27" ht="24.6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spans="1:27" ht="24.6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24.6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24.6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spans="1:27" ht="24.6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spans="1:27" ht="24.6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spans="1:27" ht="24.6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pans="1:27" ht="24.6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pans="1:27" ht="24.6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spans="1:27" ht="24.6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spans="1:27" ht="24.6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spans="1:27" ht="24.6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spans="1:27" ht="24.6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spans="1:27" ht="24.6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spans="1:27" ht="24.6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spans="1:27" ht="24.6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spans="1:27" ht="24.6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spans="1:27" ht="24.6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spans="1:27" ht="24.6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spans="1:27" ht="24.6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spans="1:27" ht="24.6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spans="1:27" ht="24.6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spans="1:27" ht="24.6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spans="1:27" ht="24.6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spans="1:27" ht="24.6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spans="1:27" ht="24.6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spans="1:27" ht="24.6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spans="1:27" ht="24.6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spans="1:27" ht="24.6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spans="1:27" ht="24.6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spans="1:27" ht="24.6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spans="1:27" ht="24.6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spans="1:27" ht="24.6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spans="1:27" ht="24.6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spans="1:27" ht="24.6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spans="1:27" ht="24.6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spans="1:27" ht="24.6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spans="1:27" ht="24.6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spans="1:27" ht="24.6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spans="1:27" ht="24.6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spans="1:27" ht="24.6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spans="1:27" ht="24.6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spans="1:27" ht="24.6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spans="1:27" ht="24.6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spans="1:27" ht="24.6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spans="1:27" ht="24.6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spans="1:27" ht="24.6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spans="1:27" ht="24.6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spans="1:27" ht="24.6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spans="1:27" ht="24.6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spans="1:27" ht="24.6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spans="1:27" ht="24.6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spans="1:27" ht="24.6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spans="1:27" ht="24.6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spans="1:27" ht="24.6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spans="1:27" ht="24.6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spans="1:27" ht="24.6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spans="1:27" ht="24.6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spans="1:27" ht="24.6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spans="1:27" ht="24.6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spans="1:27" ht="24.6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spans="1:27" ht="24.6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spans="1:27" ht="24.6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spans="1:27" ht="24.6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spans="1:27" ht="24.6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spans="1:27" ht="24.6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spans="1:27" ht="24.6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spans="1:27" ht="24.6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spans="1:27" ht="24.6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spans="1:27" ht="24.6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spans="1:27" ht="24.6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spans="1:27" ht="24.6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spans="1:27" ht="24.6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spans="1:27" ht="24.6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spans="1:27" ht="24.6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spans="1:27" ht="24.6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spans="1:27" ht="24.6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spans="1:27" ht="24.6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spans="1:27" ht="24.6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spans="1:27" ht="24.6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spans="1:27" ht="24.6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spans="1:27" ht="24.6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spans="1:27" ht="24.6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spans="1:27" ht="24.6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spans="1:27" ht="24.6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spans="1:27" ht="24.6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spans="1:27" ht="24.6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spans="1:27" ht="24.6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spans="1:27" ht="24.6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spans="1:27" ht="24.6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spans="1:27" ht="24.6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spans="1:27" ht="24.6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spans="1:27" ht="24.6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spans="1:27" ht="24.6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spans="1:27" ht="24.6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spans="1:27" ht="24.6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spans="1:27" ht="24.6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spans="1:27" ht="24.6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spans="1:27" ht="24.6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spans="1:27" ht="24.6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spans="1:27" ht="24.6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spans="1:27" ht="24.6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spans="1:27" ht="24.6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spans="1:27" ht="24.6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spans="1:27" ht="24.6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spans="1:27" ht="24.6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spans="1:27" ht="24.6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spans="1:27" ht="24.6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spans="1:27" ht="24.6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spans="1:27" ht="24.6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spans="1:27" ht="24.6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spans="1:27" ht="24.6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spans="1:27" ht="24.6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spans="1:27" ht="24.6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spans="1:27" ht="24.6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spans="1:27" ht="24.6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spans="1:27" ht="24.6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spans="1:27" ht="24.6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spans="1:27" ht="24.6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spans="1:27" ht="24.6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spans="1:27" ht="24.6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spans="1:27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spans="1:27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spans="1:27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spans="1:27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spans="1:27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spans="1:27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spans="1:27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spans="1:27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spans="1:27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spans="1:27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spans="1:27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spans="1:27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spans="1:27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spans="1:27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spans="1:27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spans="1:27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spans="1:27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spans="1:27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spans="1:27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spans="1:27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spans="1:27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spans="1:27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spans="1:27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spans="1:27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spans="1:27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spans="1:27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spans="1:27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spans="1:27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spans="1:27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spans="1:27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spans="1:27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spans="1:27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spans="1:27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spans="1:27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spans="1:27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spans="1:27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spans="1:27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spans="1:27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spans="1:27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spans="1:27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spans="1:27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spans="1:27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spans="1:27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spans="1:27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spans="1:27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spans="1:27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spans="1:27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spans="1:27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spans="1:27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spans="1:27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spans="1:27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spans="1:27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spans="1:27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spans="1:27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spans="1:27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spans="1:27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spans="1:27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spans="1:27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spans="1:27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spans="1:27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spans="1:27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spans="1:27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spans="1:27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spans="1:27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spans="1:27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spans="1:27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spans="1:27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spans="1:27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spans="1:27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spans="1:27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spans="1:27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spans="1:27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spans="1:27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spans="1:27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spans="1:27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spans="1:27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spans="1:27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spans="1:27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spans="1:27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spans="1:27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spans="1:27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spans="1:27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spans="1:27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spans="1:27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spans="1:27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spans="1:27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spans="1:27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spans="1:27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spans="1:27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spans="1:27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spans="1:27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spans="1:27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spans="1:27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spans="1:27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spans="1:27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spans="1:27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spans="1:27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spans="1:27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spans="1:27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spans="1:27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spans="1:27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spans="1:27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spans="1:27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spans="1:27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spans="1:27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spans="1:27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spans="1:27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spans="1:27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spans="1:27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spans="1:27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spans="1:27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spans="1:27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spans="1:27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spans="1:27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spans="1:27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spans="1:27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spans="1:27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spans="1:27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spans="1:27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spans="1:27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spans="1:27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spans="1:27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spans="1:27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spans="1:27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spans="1:27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spans="1:27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spans="1:27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spans="1:27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spans="1:27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spans="1:27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spans="1:27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spans="1:27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spans="1:27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spans="1:27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spans="1:27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spans="1:27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spans="1:27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spans="1:27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spans="1:27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spans="1:27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spans="1:27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spans="1:27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spans="1:27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spans="1:27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spans="1:27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spans="1:27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spans="1:27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spans="1:27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spans="1:27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spans="1:27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spans="1:27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spans="1:27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spans="1:27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spans="1:27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spans="1:27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spans="1:27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spans="1:27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spans="1:27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spans="1:27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spans="1:27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spans="1:27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spans="1:27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spans="1:27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spans="1:27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spans="1:27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spans="1:27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spans="1:27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spans="1:27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spans="1:27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spans="1:27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spans="1:27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spans="1:27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spans="1:27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spans="1:27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spans="1:27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spans="1:27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spans="1:27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spans="1:27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spans="1:27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spans="1:27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spans="1:27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spans="1:27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spans="1:27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spans="1:27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spans="1:27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spans="1:27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spans="1:27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spans="1:27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spans="1:27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spans="1:27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spans="1:27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spans="1:27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spans="1:27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spans="1:27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spans="1:27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spans="1:27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spans="1:27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spans="1:27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spans="1:27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spans="1:27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spans="1:27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spans="1:27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spans="1:27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spans="1:27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spans="1:27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spans="1:27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spans="1:27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spans="1:27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spans="1:27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spans="1:27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spans="1:27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spans="1:27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spans="1:27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spans="1:27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spans="1:27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spans="1:27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spans="1:27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spans="1:27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spans="1:27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spans="1:27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spans="1:27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spans="1:27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spans="1:27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spans="1:27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spans="1:27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spans="1:27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spans="1:27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spans="1:27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spans="1:27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spans="1:27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spans="1:27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spans="1:27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spans="1:27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spans="1:27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spans="1:27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spans="1:27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spans="1:27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spans="1:27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spans="1:27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spans="1:27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spans="1:27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spans="1:27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spans="1:27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spans="1:27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spans="1:27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spans="1:27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spans="1:27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spans="1:27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spans="1:27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spans="1:27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spans="1:27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spans="1:27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spans="1:27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spans="1:27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spans="1:27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spans="1:27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spans="1:27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spans="1:27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spans="1:27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spans="1:27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spans="1:27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spans="1:27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spans="1:27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spans="1:27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spans="1:27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spans="1:27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spans="1:27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spans="1:27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spans="1:27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spans="1:27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spans="1:27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spans="1:27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spans="1:27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spans="1:27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spans="1:27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spans="1:27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spans="1:27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spans="1:27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spans="1:27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spans="1:27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spans="1:27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spans="1:27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spans="1:27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spans="1:27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spans="1:27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spans="1:27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spans="1:27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spans="1:27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spans="1:27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spans="1:27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spans="1:27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spans="1:27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spans="1:27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spans="1:27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spans="1:27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spans="1:27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spans="1:27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spans="1:27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spans="1:27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spans="1:27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spans="1:27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spans="1:27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spans="1:27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spans="1:27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spans="1:27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spans="1:27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spans="1:27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spans="1:27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spans="1:27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spans="1:27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spans="1:27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spans="1:27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spans="1:27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spans="1:27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spans="1:27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spans="1:27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spans="1:27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spans="1:27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spans="1:27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spans="1:27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spans="1:27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spans="1:27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spans="1:27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spans="1:27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spans="1:27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spans="1:27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spans="1:27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spans="1:27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spans="1:27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spans="1:27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spans="1:27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spans="1:27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spans="1:27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spans="1:27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spans="1:27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spans="1:27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spans="1:27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spans="1:27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spans="1:27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spans="1:27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spans="1:27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spans="1:27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spans="1:27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spans="1:27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spans="1:27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spans="1:27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spans="1:27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spans="1:27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spans="1:27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spans="1:27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spans="1:27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spans="1:27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spans="1:27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spans="1:27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spans="1:27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spans="1:27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spans="1:27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spans="1:27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spans="1:27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spans="1:27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spans="1:27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spans="1:27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spans="1:27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spans="1:27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spans="1:27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spans="1:27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spans="1:27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spans="1:27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spans="1:27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spans="1:27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spans="1:27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spans="1:27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spans="1:27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spans="1:27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spans="1:27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spans="1:27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spans="1:27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spans="1:27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spans="1:27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spans="1:27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spans="1:27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spans="1:27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spans="1:27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spans="1:27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spans="1:27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spans="1:27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spans="1:27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spans="1:27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spans="1:27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spans="1:27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spans="1:27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spans="1:27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spans="1:27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spans="1:27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spans="1:27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spans="1:27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spans="1:27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spans="1:27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spans="1:27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spans="1:27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spans="1:27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spans="1:27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spans="1:27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spans="1:27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spans="1:27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spans="1:27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spans="1:27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spans="1:27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spans="1:27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spans="1:27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spans="1:27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spans="1:27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spans="1:27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spans="1:27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spans="1:27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spans="1:27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spans="1:27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spans="1:27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spans="1:27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spans="1:27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spans="1:27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spans="1:27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spans="1:27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spans="1:27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spans="1:27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spans="1:27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spans="1:27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spans="1:27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spans="1:27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spans="1:27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spans="1:27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spans="1:27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spans="1:27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spans="1:27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spans="1:27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spans="1:27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spans="1:27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spans="1:27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spans="1:27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spans="1:27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spans="1:27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spans="1:27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spans="1:27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spans="1:27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spans="1:27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spans="1:27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spans="1:27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spans="1:27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spans="1:27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spans="1:27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spans="1:27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spans="1:27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spans="1:27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spans="1:27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spans="1:27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spans="1:27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spans="1:27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spans="1:27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spans="1:27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spans="1:27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spans="1:27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spans="1:27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spans="1:27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spans="1:27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spans="1:27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spans="1:27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spans="1:27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spans="1:27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spans="1:27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spans="1:27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spans="1:27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spans="1:27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spans="1:27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spans="1:27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spans="1:27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spans="1:27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spans="1:27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spans="1:27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spans="1:27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spans="1:27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spans="1:27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spans="1:27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spans="1:27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spans="1:27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spans="1:27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spans="1:27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spans="1:27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spans="1:27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spans="1:27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spans="1:27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spans="1:27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spans="1:27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spans="1:27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spans="1:27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spans="1:27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spans="1:27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spans="1:27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spans="1:27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spans="1:27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spans="1:27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spans="1:27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spans="1:27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spans="1:27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spans="1:27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spans="1:27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spans="1:27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spans="1:27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spans="1:27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spans="1:27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spans="1:27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spans="1:27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spans="1:27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spans="1:27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spans="1:27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spans="1:27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spans="1:27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spans="1:27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spans="1:27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spans="1:27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spans="1:27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spans="1:27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spans="1:27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spans="1:27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spans="1:27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spans="1:27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spans="1:27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spans="1:27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spans="1:27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spans="1:27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spans="1:27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spans="1:27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spans="1:27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spans="1:27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spans="1:27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spans="1:27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spans="1:27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spans="1:27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spans="1:27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spans="1:27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spans="1:27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</sheetData>
  <mergeCells count="14">
    <mergeCell ref="E10:AA10"/>
    <mergeCell ref="E11:AA11"/>
    <mergeCell ref="Z3:AA3"/>
    <mergeCell ref="E5:AA5"/>
    <mergeCell ref="E6:AA6"/>
    <mergeCell ref="E7:AA7"/>
    <mergeCell ref="E8:AA8"/>
    <mergeCell ref="E9:AA9"/>
    <mergeCell ref="E3:F3"/>
    <mergeCell ref="G3:K3"/>
    <mergeCell ref="N3:R3"/>
    <mergeCell ref="S3:T3"/>
    <mergeCell ref="U3:V3"/>
    <mergeCell ref="W3:Y3"/>
  </mergeCells>
  <pageMargins left="0.25" right="0.25" top="0.75" bottom="0.75" header="0.3" footer="0.3"/>
  <pageSetup paperSize="9" scale="54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A766"/>
  <sheetViews>
    <sheetView zoomScale="70" zoomScaleNormal="70" workbookViewId="0">
      <pane xSplit="4" ySplit="4" topLeftCell="E5" activePane="bottomRight" state="frozen"/>
      <selection pane="bottomLeft" activeCell="A5" sqref="A5"/>
      <selection pane="topRight" activeCell="E1" sqref="E1"/>
      <selection pane="bottomRight" activeCell="E1" sqref="E1"/>
    </sheetView>
  </sheetViews>
  <sheetFormatPr defaultColWidth="14.0234375" defaultRowHeight="12.75" x14ac:dyDescent="0.15"/>
  <cols>
    <col min="1" max="1" width="6.60546875" style="426" customWidth="1"/>
    <col min="2" max="2" width="31.6875" style="426" customWidth="1"/>
    <col min="3" max="3" width="15.5078125" style="426" customWidth="1"/>
    <col min="4" max="4" width="14.42578125" style="426" customWidth="1"/>
    <col min="5" max="5" width="7.68359375" style="426" customWidth="1"/>
    <col min="6" max="6" width="8.22265625" style="426" hidden="1" customWidth="1"/>
    <col min="7" max="7" width="8.22265625" style="426" customWidth="1"/>
    <col min="8" max="8" width="7.4140625" style="426" customWidth="1"/>
    <col min="9" max="9" width="6.60546875" style="426" customWidth="1"/>
    <col min="10" max="10" width="7.28125" style="426" customWidth="1"/>
    <col min="11" max="11" width="9.3046875" style="426" customWidth="1"/>
    <col min="12" max="12" width="9.70703125" style="426" customWidth="1"/>
    <col min="13" max="13" width="8.22265625" style="426" customWidth="1"/>
    <col min="14" max="14" width="7.55078125" style="426" customWidth="1"/>
    <col min="15" max="15" width="7.68359375" style="426" customWidth="1"/>
    <col min="16" max="16" width="8.76171875" style="426" customWidth="1"/>
    <col min="17" max="17" width="9.3046875" style="426" customWidth="1"/>
    <col min="18" max="18" width="9.57421875" style="426" customWidth="1"/>
    <col min="19" max="19" width="7.68359375" style="426" customWidth="1"/>
    <col min="20" max="26" width="10.515625" style="426" customWidth="1"/>
    <col min="27" max="27" width="9.70703125" style="426" customWidth="1"/>
  </cols>
  <sheetData>
    <row r="1" spans="1:27" ht="24.6" customHeight="1" x14ac:dyDescent="0.2">
      <c r="A1" s="189"/>
      <c r="B1" s="190" t="s">
        <v>0</v>
      </c>
      <c r="C1" s="191" t="s">
        <v>1</v>
      </c>
      <c r="D1" s="191"/>
      <c r="E1" s="191" t="s">
        <v>53</v>
      </c>
      <c r="F1" s="411"/>
      <c r="G1" s="411"/>
      <c r="H1" s="411"/>
      <c r="I1" s="411"/>
      <c r="J1" s="411"/>
      <c r="K1" s="411"/>
      <c r="L1" s="411"/>
      <c r="M1" s="191" t="str">
        <f>'A1 KTRA-IND'!L1</f>
        <v>DATE:  14 JUNE 2021</v>
      </c>
      <c r="N1" s="411"/>
      <c r="O1" s="411"/>
      <c r="P1" s="411"/>
      <c r="Q1" s="411"/>
      <c r="R1" s="191" t="s">
        <v>4</v>
      </c>
      <c r="S1" s="411"/>
      <c r="T1" s="411"/>
      <c r="U1" s="411"/>
      <c r="V1" s="411"/>
      <c r="W1" s="411"/>
      <c r="X1" s="411"/>
      <c r="Y1" s="411"/>
      <c r="Z1" s="411"/>
      <c r="AA1" s="411"/>
    </row>
    <row r="2" spans="1:27" ht="24.6" customHeight="1" thickBot="1" x14ac:dyDescent="0.2">
      <c r="A2" s="192" t="s">
        <v>5</v>
      </c>
      <c r="B2" s="192"/>
      <c r="C2" s="193" t="s">
        <v>6</v>
      </c>
      <c r="D2" s="193"/>
      <c r="E2" s="99">
        <v>59</v>
      </c>
      <c r="F2" s="99">
        <v>187</v>
      </c>
      <c r="G2" s="99">
        <v>185</v>
      </c>
      <c r="H2" s="99">
        <v>45</v>
      </c>
      <c r="I2" s="99">
        <v>92.5</v>
      </c>
      <c r="J2" s="99">
        <v>223</v>
      </c>
      <c r="K2" s="99"/>
      <c r="L2" s="99">
        <v>14</v>
      </c>
      <c r="M2" s="99">
        <v>11</v>
      </c>
      <c r="N2" s="99">
        <v>18.600000000000001</v>
      </c>
      <c r="O2" s="99">
        <v>101</v>
      </c>
      <c r="P2" s="99">
        <v>245</v>
      </c>
      <c r="Q2" s="99">
        <v>455</v>
      </c>
      <c r="R2" s="99">
        <v>475</v>
      </c>
      <c r="S2" s="99">
        <v>115</v>
      </c>
      <c r="T2" s="99">
        <v>108</v>
      </c>
      <c r="U2" s="99">
        <v>64</v>
      </c>
      <c r="V2" s="99">
        <v>26</v>
      </c>
      <c r="W2" s="99">
        <v>18</v>
      </c>
      <c r="X2" s="99">
        <v>23</v>
      </c>
      <c r="Y2" s="99">
        <v>27</v>
      </c>
      <c r="Z2" s="99">
        <v>195</v>
      </c>
      <c r="AA2" s="99"/>
    </row>
    <row r="3" spans="1:27" ht="24.6" customHeight="1" thickTop="1" thickBot="1" x14ac:dyDescent="0.2">
      <c r="A3" s="205"/>
      <c r="B3" s="431" t="s">
        <v>7</v>
      </c>
      <c r="C3" s="430" t="s">
        <v>8</v>
      </c>
      <c r="D3" s="210" t="s">
        <v>16</v>
      </c>
      <c r="E3" s="474" t="s">
        <v>278</v>
      </c>
      <c r="F3" s="475"/>
      <c r="G3" s="476" t="s">
        <v>279</v>
      </c>
      <c r="H3" s="477"/>
      <c r="I3" s="477"/>
      <c r="J3" s="477"/>
      <c r="K3" s="477"/>
      <c r="L3" s="195" t="s">
        <v>280</v>
      </c>
      <c r="M3" s="431" t="s">
        <v>134</v>
      </c>
      <c r="N3" s="478" t="s">
        <v>281</v>
      </c>
      <c r="O3" s="477"/>
      <c r="P3" s="477"/>
      <c r="Q3" s="477"/>
      <c r="R3" s="475"/>
      <c r="S3" s="474" t="s">
        <v>282</v>
      </c>
      <c r="T3" s="475"/>
      <c r="U3" s="474" t="s">
        <v>283</v>
      </c>
      <c r="V3" s="475"/>
      <c r="W3" s="476" t="s">
        <v>55</v>
      </c>
      <c r="X3" s="477"/>
      <c r="Y3" s="477"/>
      <c r="Z3" s="461" t="s">
        <v>284</v>
      </c>
      <c r="AA3" s="462"/>
    </row>
    <row r="4" spans="1:27" ht="24.6" customHeight="1" thickTop="1" thickBot="1" x14ac:dyDescent="0.2">
      <c r="A4" s="206"/>
      <c r="B4" s="196"/>
      <c r="C4" s="225"/>
      <c r="D4" s="210"/>
      <c r="E4" s="209" t="s">
        <v>285</v>
      </c>
      <c r="F4" s="214" t="s">
        <v>286</v>
      </c>
      <c r="G4" s="215" t="s">
        <v>287</v>
      </c>
      <c r="H4" s="216" t="s">
        <v>288</v>
      </c>
      <c r="I4" s="217" t="s">
        <v>21</v>
      </c>
      <c r="J4" s="217" t="s">
        <v>289</v>
      </c>
      <c r="K4" s="218" t="s">
        <v>290</v>
      </c>
      <c r="L4" s="215" t="s">
        <v>285</v>
      </c>
      <c r="M4" s="215" t="s">
        <v>285</v>
      </c>
      <c r="N4" s="216" t="s">
        <v>291</v>
      </c>
      <c r="O4" s="219" t="s">
        <v>285</v>
      </c>
      <c r="P4" s="219" t="s">
        <v>292</v>
      </c>
      <c r="Q4" s="219" t="s">
        <v>293</v>
      </c>
      <c r="R4" s="220" t="s">
        <v>294</v>
      </c>
      <c r="S4" s="221" t="s">
        <v>295</v>
      </c>
      <c r="T4" s="214" t="s">
        <v>296</v>
      </c>
      <c r="U4" s="216" t="s">
        <v>297</v>
      </c>
      <c r="V4" s="220" t="s">
        <v>298</v>
      </c>
      <c r="W4" s="213" t="s">
        <v>299</v>
      </c>
      <c r="X4" s="211" t="s">
        <v>300</v>
      </c>
      <c r="Y4" s="203" t="s">
        <v>301</v>
      </c>
      <c r="Z4" s="222" t="s">
        <v>302</v>
      </c>
      <c r="AA4" s="215" t="s">
        <v>303</v>
      </c>
    </row>
    <row r="5" spans="1:27" ht="24.6" customHeight="1" thickTop="1" x14ac:dyDescent="0.25">
      <c r="A5" s="207">
        <v>1</v>
      </c>
      <c r="B5" s="83" t="s">
        <v>304</v>
      </c>
      <c r="C5" s="186"/>
      <c r="D5" s="416">
        <f>(E5*$E$2)+(F5*$F$2)+(G5*$G$2)+(H5*$H$2)+(I5*$I$2)+(J5*$J$2)+(K5*$K$2)+(L5*$L$2)+(M5*$M$2)+(N5*$N$2)+(O5*$O$2)+(P5*$P$2)+(Q5*$Q$2)+(R5*$R$2)+(S5*$S$2)+(T5*$T$2)+(X5*$X$2)+(AA5*$AA$2)+(U5*$U$2)+(V5*$V$2)+(W5*$W$2)+(Y5*$Y$2)+(Z5*$Z$2)</f>
        <v>540</v>
      </c>
      <c r="E5" s="84"/>
      <c r="F5" s="113"/>
      <c r="G5" s="432"/>
      <c r="H5" s="432"/>
      <c r="I5" s="84"/>
      <c r="J5" s="84"/>
      <c r="K5" s="84"/>
      <c r="L5" s="113"/>
      <c r="M5" s="84"/>
      <c r="N5" s="113"/>
      <c r="O5" s="113"/>
      <c r="P5" s="84"/>
      <c r="Q5" s="84"/>
      <c r="R5" s="113"/>
      <c r="S5" s="113"/>
      <c r="T5" s="84"/>
      <c r="U5" s="84"/>
      <c r="V5" s="84"/>
      <c r="W5" s="84">
        <v>30</v>
      </c>
      <c r="X5" s="113"/>
      <c r="Y5" s="212"/>
      <c r="Z5" s="432"/>
      <c r="AA5" s="113"/>
    </row>
    <row r="6" spans="1:27" ht="24.6" customHeight="1" x14ac:dyDescent="0.25">
      <c r="A6" s="7">
        <v>2</v>
      </c>
      <c r="B6" s="176" t="s">
        <v>305</v>
      </c>
      <c r="C6" s="162"/>
      <c r="D6" s="416">
        <f>(E6*$E$2)+(F6*$F$2)+(G6*$G$2)+(H6*$H$2)+(I6*$I$2)+(J6*$J$2)+(K6*$K$2)+(L6*$L$2)+(M6*$M$2)+(N6*$N$2)+(O6*$O$2)+(P6*$P$2)+(Q6*$Q$2)+(R6*$R$2)+(S6*$S$2)+(T6*$T$2)+(X6*$X$2)+(AA6*$AA$2)+(U6*$U$2)+(V6*$V$2)+(W6*$W$2)+(Y6*$Y$2)+(Z6*$Z$2)</f>
        <v>1777</v>
      </c>
      <c r="E6" s="147">
        <v>3</v>
      </c>
      <c r="F6" s="147"/>
      <c r="G6" s="147"/>
      <c r="H6" s="147">
        <v>5</v>
      </c>
      <c r="I6" s="147"/>
      <c r="J6" s="147"/>
      <c r="K6" s="147"/>
      <c r="L6" s="147"/>
      <c r="M6" s="147"/>
      <c r="N6" s="147"/>
      <c r="O6" s="147"/>
      <c r="P6" s="147">
        <v>2</v>
      </c>
      <c r="Q6" s="147"/>
      <c r="R6" s="147"/>
      <c r="S6" s="147"/>
      <c r="T6" s="148"/>
      <c r="U6" s="148"/>
      <c r="V6" s="148"/>
      <c r="W6" s="148"/>
      <c r="X6" s="147">
        <v>30</v>
      </c>
      <c r="Y6" s="147"/>
      <c r="Z6" s="147">
        <v>1</v>
      </c>
      <c r="AA6" s="147"/>
    </row>
    <row r="7" spans="1:27" ht="24.6" customHeight="1" x14ac:dyDescent="0.15">
      <c r="A7" s="7">
        <v>3</v>
      </c>
      <c r="B7" s="57" t="s">
        <v>270</v>
      </c>
      <c r="C7" s="57"/>
      <c r="D7" s="416">
        <f>(E7*$E$2)+(F7*$F$2)+(G7*$G$2)+(H7*$H$2)+(I7*$I$2)+(J7*$J$2)+(K7*$K$2)+(L7*$L$2)+(M7*$M$2)+(N7*$N$2)+(O7*$O$2)+(P7*$P$2)+(Q7*$Q$2)+(R7*$R$2)+(S7*$S$2)+(T7*$T$2)+(X7*$X$2)+(AA7*$AA$2)+(U7*$U$2)+(V7*$V$2)+(W7*$W$2)+(Y7*$Y$2)+(Z7*$Z$2)</f>
        <v>0</v>
      </c>
      <c r="E7" s="432"/>
      <c r="F7" s="432"/>
      <c r="G7" s="432"/>
      <c r="H7" s="432"/>
      <c r="I7" s="432"/>
      <c r="J7" s="432"/>
      <c r="K7" s="432"/>
      <c r="L7" s="432"/>
      <c r="M7" s="432"/>
      <c r="N7" s="432"/>
      <c r="O7" s="432"/>
      <c r="P7" s="432"/>
      <c r="Q7" s="432"/>
      <c r="R7" s="432"/>
      <c r="S7" s="432"/>
      <c r="T7" s="413"/>
      <c r="U7" s="413"/>
      <c r="V7" s="413"/>
      <c r="W7" s="413"/>
      <c r="X7" s="432"/>
      <c r="Y7" s="432"/>
      <c r="Z7" s="432"/>
      <c r="AA7" s="432"/>
    </row>
    <row r="8" spans="1:27" ht="24.6" customHeight="1" x14ac:dyDescent="0.25">
      <c r="A8" s="7">
        <v>4</v>
      </c>
      <c r="B8" s="86"/>
      <c r="C8" s="146"/>
      <c r="D8" s="416">
        <f>(E8*$E$2)+(F8*$F$2)+(G8*$G$2)+(H8*$H$2)+(I8*$I$2)+(J8*$J$2)+(K8*$K$2)+(L8*$L$2)+(M8*$M$2)+(N8*$N$2)+(O8*$O$2)+(P8*$P$2)+(Q8*$Q$2)+(R8*$R$2)+(S8*$S$2)+(T8*$T$2)+(X8*$X$2)+(AA8*$AA$2)+(U8*$U$2)+(V8*$V$2)+(W8*$W$2)+(Y8*$Y$2)+(Z8*$Z$2)</f>
        <v>0</v>
      </c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8"/>
      <c r="U8" s="148"/>
      <c r="V8" s="148"/>
      <c r="W8" s="148"/>
      <c r="X8" s="147"/>
      <c r="Y8" s="147"/>
      <c r="Z8" s="147"/>
      <c r="AA8" s="147"/>
    </row>
    <row r="9" spans="1:27" ht="24.6" customHeight="1" x14ac:dyDescent="0.15">
      <c r="A9" s="7">
        <v>5</v>
      </c>
      <c r="B9" s="57"/>
      <c r="C9" s="57"/>
      <c r="D9" s="419">
        <f>(E9*$E$2)+(F9*$F$2)+(G9*$G$2)+(H9*$H$2)+(I9*$I$2)+(J9*$J$2)+(K9*$K$2)+(L9*$L$2)+(M9*$M$2)+(N9*$N$2)+(O9*$O$2)+(P9*$P$2)+(Q9*$Q$2)+(R9*$R$2)+(S9*$S$2)+(T9*$T$2)+(X9*$X$2)+(AA9*$AA$2)+(U9*$U$2)+(V9*$V$2)+(W9*$W$2)+(Y9*$Y$2)+(Z9*$Z$2)</f>
        <v>0</v>
      </c>
      <c r="E9" s="432"/>
      <c r="F9" s="432"/>
      <c r="G9" s="432"/>
      <c r="H9" s="432"/>
      <c r="I9" s="432"/>
      <c r="J9" s="432"/>
      <c r="K9" s="432"/>
      <c r="L9" s="432"/>
      <c r="M9" s="432"/>
      <c r="N9" s="432"/>
      <c r="O9" s="432"/>
      <c r="P9" s="432"/>
      <c r="Q9" s="432"/>
      <c r="R9" s="432"/>
      <c r="S9" s="432"/>
      <c r="T9" s="413"/>
      <c r="U9" s="413"/>
      <c r="V9" s="413"/>
      <c r="W9" s="413"/>
      <c r="X9" s="432"/>
      <c r="Y9" s="432"/>
      <c r="Z9" s="432"/>
      <c r="AA9" s="432"/>
    </row>
    <row r="10" spans="1:27" ht="24.6" customHeight="1" x14ac:dyDescent="0.25">
      <c r="A10" s="286">
        <v>6</v>
      </c>
      <c r="B10" s="294"/>
      <c r="C10" s="95"/>
      <c r="D10" s="420">
        <f>(E10*$E$2)+(F10*$F$2)+(G10*$G$2)+(H10*$H$2)+(I10*$I$2)+(J10*$J$2)+(K10*$K$2)+(L10*$L$2)+(M10*$M$2)+(N10*$N$2)+(O10*$O$2)+(P10*$P$2)+(Q10*$Q$2)+(R10*$R$2)+(S10*$S$2)+(T10*$T$2)+(X10*$X$2)+(AA10*$AA$2)+(U10*$U$2)+(V10*$V$2)+(W10*$W$2)+(Y10*$Y$2)+(Z10*$Z$2)</f>
        <v>0</v>
      </c>
      <c r="E10" s="295"/>
      <c r="F10" s="296"/>
      <c r="G10" s="296"/>
      <c r="H10" s="296"/>
      <c r="I10" s="296"/>
      <c r="J10" s="296"/>
      <c r="K10" s="296"/>
      <c r="L10" s="296"/>
      <c r="M10" s="296"/>
      <c r="N10" s="296"/>
      <c r="O10" s="308"/>
      <c r="P10" s="433"/>
      <c r="Q10" s="433"/>
      <c r="R10" s="295"/>
      <c r="S10" s="296"/>
      <c r="T10" s="296"/>
      <c r="U10" s="296"/>
      <c r="V10" s="296"/>
      <c r="W10" s="296"/>
      <c r="X10" s="296"/>
      <c r="Y10" s="296"/>
      <c r="Z10" s="296"/>
      <c r="AA10" s="296"/>
    </row>
    <row r="11" spans="1:27" ht="24.6" customHeight="1" x14ac:dyDescent="0.15">
      <c r="A11" s="255">
        <v>7</v>
      </c>
      <c r="B11" s="57"/>
      <c r="C11" s="57"/>
      <c r="D11" s="420">
        <f>(E11*$E$2)+(F11*$F$2)+(G11*$G$2)+(H11*$H$2)+(I11*$I$2)+(J11*$J$2)+(K11*$K$2)+(L11*$L$2)+(M11*$M$2)+(N11*$N$2)+(O11*$O$2)+(P11*$P$2)+(Q11*$Q$2)+(R11*$R$2)+(S11*$S$2)+(T11*$T$2)+(X11*$X$2)+(AA11*$AA$2)+(U11*$U$2)+(V11*$V$2)+(W11*$W$2)+(Y11*$Y$2)+(Z11*$Z$2)</f>
        <v>0</v>
      </c>
      <c r="E11" s="292"/>
      <c r="F11" s="253"/>
      <c r="G11" s="253"/>
      <c r="H11" s="309"/>
      <c r="I11" s="309"/>
      <c r="J11" s="309"/>
      <c r="K11" s="309"/>
      <c r="L11" s="309"/>
      <c r="M11" s="309"/>
      <c r="N11" s="309"/>
      <c r="O11" s="310"/>
      <c r="P11" s="271"/>
      <c r="Q11" s="271"/>
      <c r="R11" s="292"/>
      <c r="S11" s="253"/>
      <c r="T11" s="253"/>
      <c r="U11" s="253"/>
      <c r="V11" s="253"/>
      <c r="W11" s="253"/>
      <c r="X11" s="253"/>
      <c r="Y11" s="253"/>
      <c r="Z11" s="253"/>
      <c r="AA11" s="253"/>
    </row>
    <row r="12" spans="1:27" ht="24.6" customHeight="1" x14ac:dyDescent="0.25">
      <c r="A12" s="298">
        <v>8</v>
      </c>
      <c r="B12" s="93"/>
      <c r="C12" s="299"/>
      <c r="D12" s="420">
        <f>(E12*$E$2)+(F12*$F$2)+(G12*$G$2)+(H12*$H$2)+(I12*$I$2)+(J12*$J$2)+(K12*$K$2)+(L12*$L$2)+(M12*$M$2)+(N12*$N$2)+(O12*$O$2)+(P12*$P$2)+(Q12*$Q$2)+(R12*$R$2)+(S12*$S$2)+(T12*$T$2)+(X12*$X$2)+(AA12*$AA$2)+(U12*$U$2)+(V12*$V$2)+(W12*$W$2)+(Y12*$Y$2)+(Z12*$Z$2)</f>
        <v>0</v>
      </c>
      <c r="E12" s="300"/>
      <c r="F12" s="301"/>
      <c r="G12" s="302"/>
      <c r="H12" s="433"/>
      <c r="I12" s="433"/>
      <c r="J12" s="433"/>
      <c r="K12" s="433"/>
      <c r="L12" s="433"/>
      <c r="M12" s="433"/>
      <c r="N12" s="433"/>
      <c r="O12" s="433"/>
      <c r="P12" s="434"/>
      <c r="Q12" s="433"/>
      <c r="R12" s="300"/>
      <c r="S12" s="301"/>
      <c r="T12" s="302"/>
      <c r="U12" s="302"/>
      <c r="V12" s="302"/>
      <c r="W12" s="302"/>
      <c r="X12" s="301"/>
      <c r="Y12" s="301"/>
      <c r="Z12" s="301"/>
      <c r="AA12" s="301"/>
    </row>
    <row r="13" spans="1:27" ht="24.6" customHeight="1" x14ac:dyDescent="0.15">
      <c r="A13" s="255">
        <v>9</v>
      </c>
      <c r="B13" s="57"/>
      <c r="C13" s="57"/>
      <c r="D13" s="420">
        <f>(E13*$E$2)+(F13*$F$2)+(G13*$G$2)+(H13*$H$2)+(I13*$I$2)+(J13*$J$2)+(K13*$K$2)+(L13*$L$2)+(M13*$M$2)+(N13*$N$2)+(O13*$O$2)+(P13*$P$2)+(Q13*$Q$2)+(R13*$R$2)+(S13*$S$2)+(T13*$T$2)+(X13*$X$2)+(AA13*$AA$2)+(U13*$U$2)+(V13*$V$2)+(W13*$W$2)+(Y13*$Y$2)+(Z13*$Z$2)</f>
        <v>0</v>
      </c>
      <c r="E13" s="292"/>
      <c r="F13" s="253"/>
      <c r="G13" s="297"/>
      <c r="H13" s="432"/>
      <c r="I13" s="432"/>
      <c r="J13" s="432"/>
      <c r="K13" s="432"/>
      <c r="L13" s="432"/>
      <c r="M13" s="432"/>
      <c r="N13" s="432"/>
      <c r="O13" s="432"/>
      <c r="P13" s="432"/>
      <c r="Q13" s="173"/>
      <c r="R13" s="292"/>
      <c r="S13" s="253"/>
      <c r="T13" s="253"/>
      <c r="U13" s="253"/>
      <c r="V13" s="253"/>
      <c r="W13" s="253"/>
      <c r="X13" s="253"/>
      <c r="Y13" s="253"/>
      <c r="Z13" s="253"/>
      <c r="AA13" s="253"/>
    </row>
    <row r="14" spans="1:27" ht="24.6" customHeight="1" x14ac:dyDescent="0.25">
      <c r="A14" s="289"/>
      <c r="B14" s="303"/>
      <c r="C14" s="57"/>
      <c r="D14" s="420">
        <f>(E14*$E$2)+(F14*$F$2)+(G14*$G$2)+(H14*$H$2)+(I14*$I$2)+(J14*$J$2)+(K14*$K$2)+(L14*$L$2)+(M14*$M$2)+(N14*$N$2)+(O14*$O$2)+(P14*$P$2)+(Q14*$Q$2)+(R14*$R$2)+(S14*$S$2)+(T14*$T$2)+(X14*$X$2)+(AA14*$AA$2)+(U14*$U$2)+(V14*$V$2)+(W14*$W$2)+(Y14*$Y$2)+(Z14*$Z$2)</f>
        <v>0</v>
      </c>
      <c r="E14" s="304"/>
      <c r="F14" s="234"/>
      <c r="G14" s="305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234"/>
      <c r="S14" s="234"/>
      <c r="T14" s="305"/>
      <c r="U14" s="305"/>
      <c r="V14" s="305"/>
      <c r="W14" s="305"/>
      <c r="X14" s="234"/>
      <c r="Y14" s="234"/>
      <c r="Z14" s="234"/>
      <c r="AA14" s="234"/>
    </row>
    <row r="15" spans="1:27" ht="24.6" customHeight="1" x14ac:dyDescent="0.25">
      <c r="A15" s="168">
        <v>10</v>
      </c>
      <c r="B15" s="303"/>
      <c r="C15" s="57"/>
      <c r="D15" s="416">
        <f>(E15*$E$2)+(F15*$F$2)+(G15*$G$2)+(H15*$H$2)+(I15*$I$2)+(J15*$J$2)+(K15*$K$2)+(L15*$L$2)+(M15*$M$2)+(N15*$N$2)+(O15*$O$2)+(P15*$P$2)+(Q15*$Q$2)+(R15*$R$2)+(S15*$S$2)+(T15*$T$2)+(X15*$X$2)+(AA15*$AA$2)+(U15*$U$2)+(V15*$V$2)+(W15*$W$2)+(Y15*$Y$2)+(Z15*$Z$2)</f>
        <v>0</v>
      </c>
      <c r="E15" s="151"/>
      <c r="F15" s="173"/>
      <c r="G15" s="152"/>
      <c r="H15" s="152"/>
      <c r="I15" s="151"/>
      <c r="J15" s="173"/>
      <c r="K15" s="151"/>
      <c r="L15" s="174"/>
      <c r="M15" s="151"/>
      <c r="N15" s="174"/>
      <c r="O15" s="174"/>
      <c r="P15" s="174"/>
      <c r="Q15" s="174"/>
      <c r="R15" s="174"/>
      <c r="S15" s="174"/>
      <c r="T15" s="175"/>
      <c r="U15" s="175"/>
      <c r="V15" s="175"/>
      <c r="W15" s="175"/>
      <c r="X15" s="174"/>
      <c r="Y15" s="174"/>
      <c r="Z15" s="174"/>
      <c r="AA15" s="174"/>
    </row>
    <row r="16" spans="1:27" ht="24.6" customHeight="1" x14ac:dyDescent="0.25">
      <c r="A16" s="7">
        <v>11</v>
      </c>
      <c r="B16" s="86"/>
      <c r="C16" s="306"/>
      <c r="D16" s="416">
        <f>(E16*$E$2)+(F16*$F$2)+(G16*$G$2)+(H16*$H$2)+(I16*$I$2)+(J16*$J$2)+(K16*$K$2)+(L16*$L$2)+(M16*$M$2)+(N16*$N$2)+(O16*$O$2)+(P16*$P$2)+(Q16*$Q$2)+(R16*$R$2)+(S16*$S$2)+(T16*$T$2)+(X16*$X$2)+(AA16*$AA$2)+(U16*$U$2)+(V16*$V$2)+(W16*$W$2)+(Y16*$Y$2)+(Z16*$Z$2)</f>
        <v>0</v>
      </c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47"/>
      <c r="P16" s="147"/>
      <c r="Q16" s="147"/>
      <c r="R16" s="147"/>
      <c r="S16" s="147"/>
      <c r="T16" s="148"/>
      <c r="U16" s="148"/>
      <c r="V16" s="148"/>
      <c r="W16" s="148"/>
      <c r="X16" s="147"/>
      <c r="Y16" s="147"/>
      <c r="Z16" s="147"/>
      <c r="AA16" s="147"/>
    </row>
    <row r="17" spans="1:27" ht="24.6" customHeight="1" x14ac:dyDescent="0.15">
      <c r="A17" s="7">
        <v>12</v>
      </c>
      <c r="B17" s="57"/>
      <c r="C17" s="60"/>
      <c r="D17" s="416">
        <f>(E17*$E$2)+(F17*$F$2)+(G17*$G$2)+(H17*$H$2)+(I17*$I$2)+(J17*$J$2)+(K17*$K$2)+(L17*$L$2)+(M17*$M$2)+(N17*$N$2)+(O17*$O$2)+(P17*$P$2)+(Q17*$Q$2)+(R17*$R$2)+(S17*$S$2)+(T17*$T$2)+(X17*$X$2)+(AA17*$AA$2)+(U17*$U$2)+(V17*$V$2)+(W17*$W$2)+(Y17*$Y$2)+(Z17*$Z$2)</f>
        <v>0</v>
      </c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151"/>
      <c r="S17" s="151"/>
      <c r="T17" s="152"/>
      <c r="U17" s="152"/>
      <c r="V17" s="152"/>
      <c r="W17" s="152"/>
      <c r="X17" s="151"/>
      <c r="Y17" s="151"/>
      <c r="Z17" s="151"/>
      <c r="AA17" s="151"/>
    </row>
    <row r="18" spans="1:27" ht="24.6" customHeight="1" x14ac:dyDescent="0.15">
      <c r="A18" s="7">
        <v>13</v>
      </c>
      <c r="B18" s="57"/>
      <c r="D18" s="421">
        <f>(E18*$E$2)+(F18*$F$2)+(G18*$G$2)+(H18*$H$2)+(I18*$I$2)+(J18*$J$2)+(K18*$K$2)+(L18*$L$2)+(M18*$M$2)+(N18*$N$2)+(O18*$O$2)+(P18*$P$2)+(Q18*$Q$2)+(R18*$R$2)+(S18*$S$2)+(T18*$T$2)+(X18*$X$2)+(AA18*$AA$2)+(U18*$U$2)+(V18*$V$2)+(W18*$W$2)+(Y18*$Y$2)+(Z18*$Z$2)</f>
        <v>0</v>
      </c>
      <c r="E18" s="118"/>
      <c r="F18" s="118"/>
      <c r="G18" s="236"/>
      <c r="H18" s="236"/>
      <c r="I18" s="118"/>
      <c r="J18" s="118"/>
      <c r="K18" s="118"/>
      <c r="L18" s="118"/>
      <c r="M18" s="118"/>
      <c r="N18" s="118"/>
      <c r="O18" s="236"/>
      <c r="P18" s="236"/>
      <c r="Q18" s="118"/>
    </row>
    <row r="19" spans="1:27" ht="24.6" customHeight="1" x14ac:dyDescent="0.15">
      <c r="A19" s="7">
        <v>14</v>
      </c>
      <c r="B19" s="57"/>
      <c r="C19" s="57"/>
      <c r="D19" s="416">
        <f>(E19*$E$2)+(F19*$F$2)+(G19*$G$2)+(H19*$H$2)+(I19*$I$2)+(J19*$J$2)+(K19*$K$2)+(L19*$L$2)+(M19*$M$2)+(N19*$N$2)+(O19*$O$2)+(P19*$P$2)+(Q19*$Q$2)+(R19*$R$2)+(S19*$S$2)+(T19*$T$2)+(X19*$X$2)+(AA19*$AA$2)+(U19*$U$2)+(V19*$V$2)+(W19*$W$2)+(Y19*$Y$2)+(Z19*$Z$2)</f>
        <v>0</v>
      </c>
      <c r="E19" s="263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3"/>
      <c r="Q19" s="263"/>
      <c r="R19" s="151"/>
      <c r="S19" s="151"/>
      <c r="T19" s="152"/>
      <c r="U19" s="152"/>
      <c r="V19" s="152"/>
      <c r="W19" s="152"/>
      <c r="X19" s="151"/>
      <c r="Y19" s="151"/>
      <c r="Z19" s="151"/>
      <c r="AA19" s="151"/>
    </row>
    <row r="20" spans="1:27" ht="24.6" customHeight="1" x14ac:dyDescent="0.15">
      <c r="A20" s="7">
        <v>15</v>
      </c>
      <c r="B20" s="43"/>
      <c r="C20" s="43"/>
      <c r="D20" s="416">
        <f>(E20*$E$2)+(F20*$F$2)+(G20*$G$2)+(H20*$H$2)+(I20*$I$2)+(J20*$J$2)+(K20*$K$2)+(L20*$L$2)+(M20*$M$2)+(N20*$N$2)+(O20*$O$2)+(P20*$P$2)+(Q20*$Q$2)+(R20*$R$2)+(S20*$S$2)+(T20*$T$2)+(X20*$X$2)+(AA20*$AA$2)+(U20*$U$2)+(V20*$V$2)+(W20*$W$2)+(Y20*$Y$2)+(Z20*$Z$2)</f>
        <v>0</v>
      </c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8"/>
      <c r="U20" s="148"/>
      <c r="V20" s="148"/>
      <c r="W20" s="148"/>
      <c r="X20" s="147"/>
      <c r="Y20" s="147"/>
      <c r="Z20" s="147"/>
      <c r="AA20" s="147"/>
    </row>
    <row r="21" spans="1:27" ht="24.6" customHeight="1" x14ac:dyDescent="0.15">
      <c r="A21" s="7">
        <v>16</v>
      </c>
      <c r="B21" s="57"/>
      <c r="C21" s="57"/>
      <c r="D21" s="416">
        <f>(E21*$E$2)+(F21*$F$2)+(G21*$G$2)+(H21*$H$2)+(I21*$I$2)+(J21*$J$2)+(K21*$K$2)+(L21*$L$2)+(M21*$M$2)+(N21*$N$2)+(O21*$O$2)+(P21*$P$2)+(Q21*$Q$2)+(R21*$R$2)+(S21*$S$2)+(T21*$T$2)+(X21*$X$2)+(AA21*$AA$2)+(U21*$U$2)+(V21*$V$2)+(W21*$W$2)+(Y21*$Y$2)+(Z21*$Z$2)</f>
        <v>0</v>
      </c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2"/>
      <c r="U21" s="152"/>
      <c r="V21" s="152"/>
      <c r="W21" s="152"/>
      <c r="X21" s="151"/>
      <c r="Y21" s="151"/>
      <c r="Z21" s="151"/>
      <c r="AA21" s="151"/>
    </row>
    <row r="22" spans="1:27" ht="24.6" customHeight="1" x14ac:dyDescent="0.15">
      <c r="A22" s="7">
        <v>17</v>
      </c>
      <c r="B22" s="43"/>
      <c r="C22" s="43"/>
      <c r="D22" s="416">
        <f>(E22*$E$2)+(F22*$F$2)+(G22*$G$2)+(H22*$H$2)+(I22*$I$2)+(J22*$J$2)+(K22*$K$2)+(L22*$L$2)+(M22*$M$2)+(N22*$N$2)+(O22*$O$2)+(P22*$P$2)+(Q22*$Q$2)+(R22*$R$2)+(S22*$S$2)+(T22*$T$2)+(X22*$X$2)+(AA22*$AA$2)+(U22*$U$2)+(V22*$V$2)+(W22*$W$2)+(Y22*$Y$2)+(Z22*$Z$2)</f>
        <v>0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8"/>
      <c r="U22" s="148"/>
      <c r="V22" s="148"/>
      <c r="W22" s="148"/>
      <c r="X22" s="147"/>
      <c r="Y22" s="147"/>
      <c r="Z22" s="147"/>
      <c r="AA22" s="147"/>
    </row>
    <row r="23" spans="1:27" ht="24.6" customHeight="1" x14ac:dyDescent="0.15">
      <c r="A23" s="7">
        <v>18</v>
      </c>
      <c r="B23" s="153"/>
      <c r="C23" s="153"/>
      <c r="D23" s="416">
        <f>(E23*$E$2)+(F23*$F$2)+(G23*$G$2)+(H23*$H$2)+(I23*$I$2)+(J23*$J$2)+(K23*$K$2)+(L23*$L$2)+(M23*$M$2)+(N23*$N$2)+(O23*$O$2)+(P23*$P$2)+(Q23*$Q$2)+(R23*$R$2)+(S23*$S$2)+(T23*$T$2)+(X23*$X$2)+(AA23*$AA$2)+(U23*$U$2)+(V23*$V$2)+(W23*$W$2)+(Y23*$Y$2)+(Z23*$Z$2)</f>
        <v>0</v>
      </c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2"/>
      <c r="U23" s="152"/>
      <c r="V23" s="152"/>
      <c r="W23" s="152"/>
      <c r="X23" s="151"/>
      <c r="Y23" s="151"/>
      <c r="Z23" s="151"/>
      <c r="AA23" s="151"/>
    </row>
    <row r="24" spans="1:27" ht="24.6" customHeight="1" x14ac:dyDescent="0.15">
      <c r="A24" s="7">
        <v>19</v>
      </c>
      <c r="B24" s="43"/>
      <c r="C24" s="43"/>
      <c r="D24" s="416">
        <f>(E24*$E$2)+(F24*$F$2)+(G24*$G$2)+(H24*$H$2)+(I24*$I$2)+(J24*$J$2)+(K24*$K$2)+(L24*$L$2)+(M24*$M$2)+(N24*$N$2)+(O24*$O$2)+(P24*$P$2)+(Q24*$Q$2)+(R24*$R$2)+(S24*$S$2)+(T24*$T$2)+(X24*$X$2)+(AA24*$AA$2)+(U24*$U$2)+(V24*$V$2)+(W24*$W$2)+(Y24*$Y$2)+(Z24*$Z$2)</f>
        <v>0</v>
      </c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8"/>
      <c r="U24" s="148"/>
      <c r="V24" s="148"/>
      <c r="W24" s="148"/>
      <c r="X24" s="147"/>
      <c r="Y24" s="147"/>
      <c r="Z24" s="147"/>
      <c r="AA24" s="147"/>
    </row>
    <row r="25" spans="1:27" ht="24.6" customHeight="1" x14ac:dyDescent="0.15">
      <c r="A25" s="7">
        <v>20</v>
      </c>
      <c r="B25" s="307"/>
      <c r="C25" s="118"/>
      <c r="D25" s="416">
        <f>(E25*$E$2)+(F25*$F$2)+(G25*$G$2)+(H25*$H$2)+(I25*$I$2)+(J25*$J$2)+(K25*$K$2)+(L25*$L$2)+(M25*$M$2)+(N25*$N$2)+(O25*$O$2)+(P25*$P$2)+(Q25*$Q$2)+(R25*$R$2)+(S25*$S$2)+(T25*$T$2)+(X25*$X$2)+(AA25*$AA$2)+(U25*$U$2)+(V25*$V$2)+(W25*$W$2)+(Y25*$Y$2)+(Z25*$Z$2)</f>
        <v>0</v>
      </c>
      <c r="E25" s="151"/>
      <c r="F25" s="173"/>
      <c r="G25" s="174"/>
      <c r="H25" s="173"/>
      <c r="I25" s="173"/>
      <c r="J25" s="173"/>
      <c r="K25" s="151"/>
      <c r="L25" s="173"/>
      <c r="M25" s="173"/>
      <c r="N25" s="173"/>
      <c r="O25" s="151"/>
      <c r="P25" s="151"/>
      <c r="Q25" s="151"/>
      <c r="R25" s="174"/>
      <c r="S25" s="173"/>
      <c r="T25" s="152"/>
      <c r="U25" s="152"/>
      <c r="V25" s="152"/>
      <c r="W25" s="152"/>
      <c r="X25" s="151"/>
      <c r="Y25" s="151"/>
      <c r="Z25" s="151"/>
      <c r="AA25" s="151"/>
    </row>
    <row r="26" spans="1:27" ht="24.6" customHeight="1" x14ac:dyDescent="0.25">
      <c r="A26" s="7">
        <v>21</v>
      </c>
      <c r="B26" s="161"/>
      <c r="C26" s="162"/>
      <c r="D26" s="416">
        <f>(E26*$E$2)+(F26*$F$2)+(G26*$G$2)+(H26*$H$2)+(I26*$I$2)+(J26*$J$2)+(K26*$K$2)+(L26*$L$2)+(M26*$M$2)+(N26*$N$2)+(O26*$O$2)+(P26*$P$2)+(Q26*$Q$2)+(R26*$R$2)+(S26*$S$2)+(T26*$T$2)+(X26*$X$2)+(AA26*$AA$2)+(U26*$U$2)+(V26*$V$2)+(W26*$W$2)+(Y26*$Y$2)+(Z26*$Z$2)</f>
        <v>0</v>
      </c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8"/>
      <c r="U26" s="148"/>
      <c r="V26" s="148"/>
      <c r="W26" s="148"/>
      <c r="X26" s="147"/>
      <c r="Y26" s="147"/>
      <c r="Z26" s="147"/>
      <c r="AA26" s="147"/>
    </row>
    <row r="27" spans="1:27" ht="24.6" customHeight="1" x14ac:dyDescent="0.15">
      <c r="A27" s="7">
        <v>22</v>
      </c>
      <c r="B27" s="57"/>
      <c r="C27" s="60"/>
      <c r="D27" s="416">
        <f>(E27*$E$2)+(F27*$F$2)+(G27*$G$2)+(H27*$H$2)+(I27*$I$2)+(J27*$J$2)+(K27*$K$2)+(L27*$L$2)+(M27*$M$2)+(N27*$N$2)+(O27*$O$2)+(P27*$P$2)+(Q27*$Q$2)+(R27*$R$2)+(S27*$S$2)+(T27*$T$2)+(X27*$X$2)+(AA27*$AA$2)+(U27*$U$2)+(V27*$V$2)+(W27*$W$2)+(Y27*$Y$2)+(Z27*$Z$2)</f>
        <v>0</v>
      </c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2"/>
      <c r="U27" s="152"/>
      <c r="V27" s="152"/>
      <c r="W27" s="152"/>
      <c r="X27" s="151"/>
      <c r="Y27" s="151"/>
      <c r="Z27" s="151"/>
      <c r="AA27" s="151"/>
    </row>
    <row r="28" spans="1:27" ht="24.6" customHeight="1" x14ac:dyDescent="0.15">
      <c r="A28" s="61">
        <v>23</v>
      </c>
      <c r="B28" s="43"/>
      <c r="C28" s="45"/>
      <c r="D28" s="416">
        <f>(E28*$E$2)+(F28*$F$2)+(G28*$G$2)+(H28*$H$2)+(I28*$I$2)+(J28*$J$2)+(K28*$K$2)+(L28*$L$2)+(M28*$M$2)+(N28*$N$2)+(O28*$O$2)+(P28*$P$2)+(Q28*$Q$2)+(R28*$R$2)+(S28*$S$2)+(T28*$T$2)+(X28*$X$2)+(AA28*$AA$2)+(U28*$U$2)+(V28*$V$2)+(W28*$W$2)+(Y28*$Y$2)+(Z28*$Z$2)</f>
        <v>0</v>
      </c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8"/>
      <c r="U28" s="148"/>
      <c r="V28" s="148"/>
      <c r="W28" s="148"/>
      <c r="X28" s="147"/>
      <c r="Y28" s="147"/>
      <c r="Z28" s="147"/>
      <c r="AA28" s="147"/>
    </row>
    <row r="29" spans="1:27" ht="24.6" customHeight="1" x14ac:dyDescent="0.15">
      <c r="A29" s="7">
        <v>24</v>
      </c>
      <c r="B29" s="65"/>
      <c r="C29" s="96"/>
      <c r="D29" s="416">
        <f>(E29*$E$2)+(F29*$F$2)+(G29*$G$2)+(H29*$H$2)+(I29*$I$2)+(J29*$J$2)+(K29*$K$2)+(L29*$L$2)+(M29*$M$2)+(N29*$N$2)+(O29*$O$2)+(P29*$P$2)+(Q29*$Q$2)+(R29*$R$2)+(S29*$S$2)+(T29*$T$2)+(X29*$X$2)+(AA29*$AA$2)+(U29*$U$2)+(V29*$V$2)+(W29*$W$2)+(Y29*$Y$2)+(Z29*$Z$2)</f>
        <v>0</v>
      </c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2"/>
      <c r="U29" s="152"/>
      <c r="V29" s="152"/>
      <c r="W29" s="152"/>
      <c r="X29" s="151"/>
      <c r="Y29" s="151"/>
      <c r="Z29" s="151"/>
      <c r="AA29" s="151"/>
    </row>
    <row r="30" spans="1:27" ht="24.6" customHeight="1" x14ac:dyDescent="0.25">
      <c r="A30" s="7">
        <v>25</v>
      </c>
      <c r="B30" s="157"/>
      <c r="C30" s="158"/>
      <c r="D30" s="416">
        <f>(E30*$E$2)+(F30*$F$2)+(G30*$G$2)+(H30*$H$2)+(I30*$I$2)+(J30*$J$2)+(K30*$K$2)+(L30*$L$2)+(M30*$M$2)+(N30*$N$2)+(O30*$O$2)+(P30*$P$2)+(Q30*$Q$2)+(R30*$R$2)+(S30*$S$2)+(T30*$T$2)+(X30*$X$2)+(AA30*$AA$2)+(U30*$U$2)+(V30*$V$2)+(W30*$W$2)+(Y30*$Y$2)+(Z30*$Z$2)</f>
        <v>0</v>
      </c>
      <c r="E30" s="182"/>
      <c r="F30" s="182"/>
      <c r="G30" s="182"/>
      <c r="H30" s="182"/>
      <c r="I30" s="147"/>
      <c r="J30" s="182"/>
      <c r="K30" s="147"/>
      <c r="L30" s="182"/>
      <c r="M30" s="182"/>
      <c r="N30" s="182"/>
      <c r="O30" s="147"/>
      <c r="P30" s="182"/>
      <c r="Q30" s="147"/>
      <c r="R30" s="182"/>
      <c r="S30" s="182"/>
      <c r="T30" s="147"/>
      <c r="U30" s="147"/>
      <c r="V30" s="147"/>
      <c r="W30" s="147"/>
      <c r="X30" s="147"/>
      <c r="Y30" s="147"/>
      <c r="Z30" s="147"/>
      <c r="AA30" s="147"/>
    </row>
    <row r="31" spans="1:27" ht="24.6" customHeight="1" x14ac:dyDescent="0.15">
      <c r="A31" s="7">
        <v>26</v>
      </c>
      <c r="B31" s="150"/>
      <c r="C31" s="150"/>
      <c r="D31" s="416">
        <f>(E31*$E$2)+(F31*$F$2)+(G31*$G$2)+(H31*$H$2)+(I31*$I$2)+(J31*$J$2)+(K31*$K$2)+(L31*$L$2)+(M31*$M$2)+(N31*$N$2)+(O31*$O$2)+(P31*$P$2)+(Q31*$Q$2)+(R31*$R$2)+(S31*$S$2)+(T31*$T$2)+(X31*$X$2)+(AA31*$AA$2)+(U31*$U$2)+(V31*$V$2)+(W31*$W$2)+(Y31*$Y$2)+(Z31*$Z$2)</f>
        <v>0</v>
      </c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2"/>
      <c r="U31" s="152"/>
      <c r="V31" s="152"/>
      <c r="W31" s="152"/>
      <c r="X31" s="151"/>
      <c r="Y31" s="151"/>
      <c r="Z31" s="151"/>
      <c r="AA31" s="151"/>
    </row>
    <row r="32" spans="1:27" ht="24.6" customHeight="1" x14ac:dyDescent="0.25">
      <c r="A32" s="7">
        <v>27</v>
      </c>
      <c r="B32" s="176"/>
      <c r="C32" s="146"/>
      <c r="D32" s="416">
        <f>(E32*$E$2)+(F32*$F$2)+(G32*$G$2)+(H32*$H$2)+(I32*$I$2)+(J32*$J$2)+(K32*$K$2)+(L32*$L$2)+(M32*$M$2)+(N32*$N$2)+(O32*$O$2)+(P32*$P$2)+(Q32*$Q$2)+(R32*$R$2)+(S32*$S$2)+(T32*$T$2)+(X32*$X$2)+(AA32*$AA$2)+(U32*$U$2)+(V32*$V$2)+(W32*$W$2)+(Y32*$Y$2)+(Z32*$Z$2)</f>
        <v>0</v>
      </c>
      <c r="E32" s="184"/>
      <c r="F32" s="184"/>
      <c r="G32" s="147"/>
      <c r="H32" s="147"/>
      <c r="I32" s="184"/>
      <c r="J32" s="184"/>
      <c r="K32" s="184"/>
      <c r="L32" s="184"/>
      <c r="M32" s="184"/>
      <c r="N32" s="148"/>
      <c r="O32" s="184"/>
      <c r="P32" s="184"/>
      <c r="Q32" s="147"/>
      <c r="R32" s="148"/>
      <c r="S32" s="148"/>
      <c r="T32" s="148"/>
      <c r="U32" s="148"/>
      <c r="V32" s="148"/>
      <c r="W32" s="148"/>
      <c r="X32" s="147"/>
      <c r="Y32" s="147"/>
      <c r="Z32" s="147"/>
      <c r="AA32" s="147"/>
    </row>
    <row r="33" spans="1:27" ht="24.6" customHeight="1" x14ac:dyDescent="0.15">
      <c r="A33" s="18">
        <v>28</v>
      </c>
      <c r="B33" s="186"/>
      <c r="C33" s="150"/>
      <c r="D33" s="416">
        <f>(E33*$E$2)+(F33*$F$2)+(G33*$G$2)+(H33*$H$2)+(I33*$I$2)+(J33*$J$2)+(K33*$K$2)+(L33*$L$2)+(M33*$M$2)+(N33*$N$2)+(O33*$O$2)+(P33*$P$2)+(Q33*$Q$2)+(R33*$R$2)+(S33*$S$2)+(T33*$T$2)+(X33*$X$2)+(AA33*$AA$2)+(U33*$U$2)+(V33*$V$2)+(W33*$W$2)+(Y33*$Y$2)+(Z33*$Z$2)</f>
        <v>0</v>
      </c>
      <c r="E33" s="173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2"/>
      <c r="U33" s="152"/>
      <c r="V33" s="152"/>
      <c r="W33" s="152"/>
      <c r="X33" s="151"/>
      <c r="Y33" s="151"/>
      <c r="Z33" s="151"/>
      <c r="AA33" s="151"/>
    </row>
    <row r="34" spans="1:27" ht="24.6" customHeight="1" x14ac:dyDescent="0.15">
      <c r="A34" s="19"/>
      <c r="B34" s="170" t="s">
        <v>51</v>
      </c>
      <c r="C34" s="171"/>
      <c r="D34" s="20">
        <f>SUM(D5:D33)</f>
        <v>2317</v>
      </c>
      <c r="E34" s="20">
        <f>SUM(E5:E33)</f>
        <v>3</v>
      </c>
      <c r="F34" s="20">
        <f>SUM(F5:F33)</f>
        <v>0</v>
      </c>
      <c r="G34" s="20">
        <f>SUM(G5:G33)</f>
        <v>0</v>
      </c>
      <c r="H34" s="20">
        <f>SUM(H5:H33)</f>
        <v>5</v>
      </c>
      <c r="I34" s="20">
        <f>SUM(I5:I33)</f>
        <v>0</v>
      </c>
      <c r="J34" s="20">
        <f>SUM(J5:J33)</f>
        <v>0</v>
      </c>
      <c r="K34" s="20">
        <f>SUM(K5:K33)</f>
        <v>0</v>
      </c>
      <c r="L34" s="20">
        <f>SUM(L5:L33)</f>
        <v>0</v>
      </c>
      <c r="M34" s="20">
        <f>SUM(M5:M33)</f>
        <v>0</v>
      </c>
      <c r="N34" s="20">
        <f>SUM(N5:N33)</f>
        <v>0</v>
      </c>
      <c r="O34" s="20">
        <f>SUM(O5:O33)</f>
        <v>0</v>
      </c>
      <c r="P34" s="20">
        <f>SUM(P5:P33)</f>
        <v>2</v>
      </c>
      <c r="Q34" s="20">
        <f>SUM(Q5:Q33)</f>
        <v>0</v>
      </c>
      <c r="R34" s="20">
        <f>SUM(R5:R33)</f>
        <v>0</v>
      </c>
      <c r="S34" s="20">
        <f>SUM(S5:S33)</f>
        <v>0</v>
      </c>
      <c r="T34" s="20">
        <f>SUM(T5:T33)</f>
        <v>0</v>
      </c>
      <c r="U34" s="20"/>
      <c r="V34" s="20"/>
      <c r="W34" s="20"/>
      <c r="X34" s="20">
        <f>SUM(X5:X33)</f>
        <v>30</v>
      </c>
      <c r="Y34" s="20"/>
      <c r="Z34" s="20"/>
      <c r="AA34" s="20">
        <f>SUM(AA5:AA33)</f>
        <v>0</v>
      </c>
    </row>
    <row r="35" spans="1:27" ht="24.6" customHeight="1" thickBot="1" x14ac:dyDescent="0.2">
      <c r="A35" s="21"/>
      <c r="B35" s="50" t="s">
        <v>52</v>
      </c>
      <c r="C35" s="51"/>
      <c r="D35" s="51"/>
      <c r="E35" s="22">
        <f>E34/24</f>
        <v>0.125</v>
      </c>
      <c r="F35" s="22">
        <f>F34/12</f>
        <v>0</v>
      </c>
      <c r="G35" s="22">
        <f>G34/24</f>
        <v>0</v>
      </c>
      <c r="H35" s="22">
        <f>H34/12</f>
        <v>0.41666666666666669</v>
      </c>
      <c r="I35" s="22">
        <f>I34/24</f>
        <v>0</v>
      </c>
      <c r="J35" s="22">
        <f>J34/12</f>
        <v>0</v>
      </c>
      <c r="K35" s="22">
        <f>K34/24</f>
        <v>0</v>
      </c>
      <c r="L35" s="22">
        <f>L34/12</f>
        <v>0</v>
      </c>
      <c r="M35" s="22">
        <f>M34/24</f>
        <v>0</v>
      </c>
      <c r="N35" s="22">
        <f>N34/30</f>
        <v>0</v>
      </c>
      <c r="O35" s="22">
        <f>O34/50</f>
        <v>0</v>
      </c>
      <c r="P35" s="22">
        <f>P34/24</f>
        <v>8.3333333333333329E-2</v>
      </c>
      <c r="Q35" s="22">
        <f>Q34/10</f>
        <v>0</v>
      </c>
      <c r="R35" s="23">
        <f>R34/55</f>
        <v>0</v>
      </c>
      <c r="S35" s="24">
        <f>S34/14</f>
        <v>0</v>
      </c>
      <c r="T35" s="25">
        <f>T34/45</f>
        <v>0</v>
      </c>
      <c r="U35" s="25"/>
      <c r="V35" s="25"/>
      <c r="W35" s="25"/>
      <c r="X35" s="25">
        <f>X34/30</f>
        <v>1</v>
      </c>
      <c r="Y35" s="25"/>
      <c r="Z35" s="25"/>
      <c r="AA35" s="25">
        <f>AA34/20</f>
        <v>0</v>
      </c>
    </row>
    <row r="36" spans="1:27" ht="24.6" customHeight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24.6" customHeight="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24.6" customHeight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24.6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24.6" customHeigh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24.6" customHeight="1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24.6" customHeight="1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24.6" customHeigh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24.6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24.6" customHeight="1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24.6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24.6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24.6" customHeight="1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24.6" customHeight="1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24.6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24.6" customHeight="1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24.6" customHeight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24.6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24.6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24.6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24.6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24.6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24.6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24.6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24.6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24.6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24.6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24.6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24.6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24.6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24.6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24.6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24.6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24.6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24.6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spans="1:27" ht="24.6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spans="1:27" ht="24.6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spans="1:27" ht="24.6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spans="1:27" ht="24.6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spans="1:27" ht="24.6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spans="1:27" ht="24.6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spans="1:27" ht="24.6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spans="1:27" ht="24.6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spans="1:27" ht="24.6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spans="1:27" ht="24.6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spans="1:27" ht="24.6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spans="1:27" ht="24.6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1:27" ht="24.6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1:27" ht="24.6" customHeight="1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1:27" ht="24.6" customHeight="1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1:27" ht="24.6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1:27" ht="24.6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spans="1:27" ht="24.6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spans="1:27" ht="24.6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spans="1:27" ht="24.6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spans="1:27" ht="24.6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spans="1:27" ht="24.6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spans="1:27" ht="24.6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spans="1:27" ht="24.6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spans="1:27" ht="24.6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spans="1:27" ht="24.6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spans="1:27" ht="24.6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spans="1:27" ht="24.6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spans="1:27" ht="24.6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spans="1:27" ht="24.6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spans="1:27" ht="24.6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spans="1:27" ht="24.6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spans="1:27" ht="24.6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spans="1:27" ht="24.6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spans="1:27" ht="24.6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spans="1:27" ht="24.6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spans="1:27" ht="24.6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24.6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24.6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spans="1:27" ht="24.6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spans="1:27" ht="24.6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spans="1:27" ht="24.6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pans="1:27" ht="24.6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pans="1:27" ht="24.6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spans="1:27" ht="24.6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spans="1:27" ht="24.6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spans="1:27" ht="24.6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spans="1:27" ht="24.6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spans="1:27" ht="24.6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spans="1:27" ht="24.6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spans="1:27" ht="24.6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spans="1:27" ht="24.6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spans="1:27" ht="24.6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spans="1:27" ht="24.6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spans="1:27" ht="24.6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spans="1:27" ht="24.6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spans="1:27" ht="24.6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spans="1:27" ht="24.6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spans="1:27" ht="24.6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spans="1:27" ht="24.6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spans="1:27" ht="24.6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spans="1:27" ht="24.6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spans="1:27" ht="24.6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spans="1:27" ht="24.6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spans="1:27" ht="24.6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spans="1:27" ht="24.6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spans="1:27" ht="24.6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spans="1:27" ht="24.6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spans="1:27" ht="24.6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spans="1:27" ht="24.6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spans="1:27" ht="24.6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spans="1:27" ht="24.6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spans="1:27" ht="24.6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spans="1:27" ht="24.6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spans="1:27" ht="24.6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spans="1:27" ht="24.6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spans="1:27" ht="24.6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spans="1:27" ht="24.6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spans="1:27" ht="24.6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spans="1:27" ht="24.6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spans="1:27" ht="24.6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spans="1:27" ht="24.6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spans="1:27" ht="24.6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spans="1:27" ht="24.6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spans="1:27" ht="24.6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spans="1:27" ht="24.6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spans="1:27" ht="24.6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spans="1:27" ht="24.6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spans="1:27" ht="24.6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spans="1:27" ht="24.6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spans="1:27" ht="24.6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spans="1:27" ht="24.6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spans="1:27" ht="24.6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spans="1:27" ht="24.6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spans="1:27" ht="24.6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spans="1:27" ht="24.6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spans="1:27" ht="24.6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spans="1:27" ht="24.6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spans="1:27" ht="24.6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spans="1:27" ht="24.6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spans="1:27" ht="24.6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spans="1:27" ht="24.6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spans="1:27" ht="24.6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spans="1:27" ht="24.6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spans="1:27" ht="24.6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spans="1:27" ht="24.6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spans="1:27" ht="24.6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spans="1:27" ht="24.6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spans="1:27" ht="24.6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spans="1:27" ht="24.6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spans="1:27" ht="24.6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spans="1:27" ht="24.6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spans="1:27" ht="24.6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spans="1:27" ht="24.6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spans="1:27" ht="24.6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spans="1:27" ht="24.6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spans="1:27" ht="24.6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spans="1:27" ht="24.6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spans="1:27" ht="24.6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spans="1:27" ht="24.6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spans="1:27" ht="24.6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spans="1:27" ht="24.6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spans="1:27" ht="24.6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spans="1:27" ht="24.6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spans="1:27" ht="24.6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spans="1:27" ht="24.6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spans="1:27" ht="24.6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spans="1:27" ht="24.6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spans="1:27" ht="24.6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spans="1:27" ht="24.6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spans="1:27" ht="24.6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spans="1:27" ht="24.6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spans="1:27" ht="24.6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spans="1:27" ht="24.6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spans="1:27" ht="24.6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spans="1:27" ht="24.6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spans="1:27" ht="24.6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spans="1:27" ht="24.6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spans="1:27" ht="24.6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spans="1:27" ht="24.6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spans="1:27" ht="24.6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spans="1:27" ht="24.6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spans="1:27" ht="24.6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spans="1:27" ht="24.6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spans="1:27" ht="24.6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spans="1:27" ht="24.6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spans="1:27" ht="24.6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spans="1:27" ht="24.6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spans="1:27" ht="24.6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spans="1:27" ht="24.6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spans="1:27" ht="24.6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spans="1:27" ht="24.6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spans="1:27" ht="24.6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spans="1:27" ht="24.6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spans="1:27" ht="24.6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spans="1:27" ht="24.6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spans="1:27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spans="1:27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spans="1:27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spans="1:27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spans="1:27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spans="1:27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spans="1:27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spans="1:27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spans="1:27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spans="1:27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spans="1:27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spans="1:27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spans="1:27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spans="1:27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spans="1:27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spans="1:27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spans="1:27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spans="1:27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spans="1:27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spans="1:27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spans="1:27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spans="1:27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spans="1:27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spans="1:27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spans="1:27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spans="1:27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spans="1:27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spans="1:27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spans="1:27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spans="1:27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spans="1:27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spans="1:27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spans="1:27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spans="1:27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spans="1:27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spans="1:27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spans="1:27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spans="1:27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spans="1:27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spans="1:27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spans="1:27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spans="1:27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spans="1:27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spans="1:27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spans="1:27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spans="1:27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spans="1:27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spans="1:27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spans="1:27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spans="1:27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spans="1:27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spans="1:27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spans="1:27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spans="1:27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spans="1:27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spans="1:27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spans="1:27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spans="1:27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spans="1:27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spans="1:27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spans="1:27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spans="1:27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spans="1:27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spans="1:27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spans="1:27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spans="1:27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spans="1:27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spans="1:27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spans="1:27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spans="1:27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spans="1:27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spans="1:27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spans="1:27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spans="1:27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spans="1:27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spans="1:27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spans="1:27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spans="1:27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spans="1:27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spans="1:27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spans="1:27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spans="1:27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spans="1:27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spans="1:27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spans="1:27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spans="1:27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spans="1:27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spans="1:27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spans="1:27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spans="1:27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spans="1:27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spans="1:27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spans="1:27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spans="1:27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spans="1:27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spans="1:27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spans="1:27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spans="1:27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spans="1:27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spans="1:27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spans="1:27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spans="1:27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spans="1:27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spans="1:27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spans="1:27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spans="1:27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spans="1:27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spans="1:27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spans="1:27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spans="1:27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spans="1:27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spans="1:27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spans="1:27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spans="1:27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spans="1:27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spans="1:27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spans="1:27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spans="1:27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spans="1:27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spans="1:27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spans="1:27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spans="1:27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spans="1:27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spans="1:27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spans="1:27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spans="1:27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spans="1:27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spans="1:27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spans="1:27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spans="1:27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spans="1:27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spans="1:27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spans="1:27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spans="1:27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spans="1:27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spans="1:27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spans="1:27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spans="1:27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spans="1:27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spans="1:27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spans="1:27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spans="1:27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spans="1:27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spans="1:27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spans="1:27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spans="1:27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spans="1:27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spans="1:27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spans="1:27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spans="1:27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spans="1:27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spans="1:27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spans="1:27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spans="1:27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spans="1:27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spans="1:27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spans="1:27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spans="1:27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spans="1:27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spans="1:27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spans="1:27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spans="1:27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spans="1:27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spans="1:27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spans="1:27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spans="1:27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spans="1:27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spans="1:27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spans="1:27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spans="1:27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spans="1:27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spans="1:27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spans="1:27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spans="1:27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spans="1:27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spans="1:27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spans="1:27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spans="1:27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spans="1:27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spans="1:27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spans="1:27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spans="1:27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spans="1:27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spans="1:27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spans="1:27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spans="1:27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spans="1:27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spans="1:27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spans="1:27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spans="1:27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spans="1:27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spans="1:27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spans="1:27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spans="1:27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spans="1:27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spans="1:27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spans="1:27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spans="1:27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spans="1:27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spans="1:27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spans="1:27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spans="1:27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spans="1:27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spans="1:27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spans="1:27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spans="1:27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spans="1:27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spans="1:27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spans="1:27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spans="1:27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spans="1:27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spans="1:27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spans="1:27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spans="1:27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spans="1:27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spans="1:27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spans="1:27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spans="1:27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spans="1:27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spans="1:27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spans="1:27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spans="1:27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spans="1:27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spans="1:27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spans="1:27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spans="1:27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spans="1:27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spans="1:27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spans="1:27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spans="1:27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spans="1:27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spans="1:27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spans="1:27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spans="1:27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spans="1:27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spans="1:27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spans="1:27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spans="1:27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spans="1:27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spans="1:27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spans="1:27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spans="1:27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spans="1:27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spans="1:27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spans="1:27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spans="1:27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spans="1:27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spans="1:27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spans="1:27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spans="1:27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spans="1:27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spans="1:27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spans="1:27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spans="1:27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spans="1:27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spans="1:27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spans="1:27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spans="1:27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spans="1:27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spans="1:27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spans="1:27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spans="1:27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spans="1:27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spans="1:27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spans="1:27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spans="1:27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spans="1:27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spans="1:27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spans="1:27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spans="1:27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spans="1:27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spans="1:27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spans="1:27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spans="1:27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spans="1:27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spans="1:27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spans="1:27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spans="1:27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spans="1:27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spans="1:27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spans="1:27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spans="1:27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spans="1:27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spans="1:27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spans="1:27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spans="1:27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spans="1:27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spans="1:27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spans="1:27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spans="1:27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spans="1:27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spans="1:27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spans="1:27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spans="1:27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spans="1:27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spans="1:27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spans="1:27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spans="1:27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spans="1:27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spans="1:27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spans="1:27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spans="1:27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spans="1:27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spans="1:27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spans="1:27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spans="1:27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spans="1:27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spans="1:27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spans="1:27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spans="1:27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spans="1:27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spans="1:27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spans="1:27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spans="1:27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spans="1:27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spans="1:27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spans="1:27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spans="1:27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spans="1:27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spans="1:27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spans="1:27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spans="1:27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spans="1:27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spans="1:27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spans="1:27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spans="1:27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spans="1:27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spans="1:27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spans="1:27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spans="1:27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spans="1:27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spans="1:27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spans="1:27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spans="1:27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spans="1:27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spans="1:27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spans="1:27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spans="1:27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spans="1:27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spans="1:27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spans="1:27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spans="1:27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spans="1:27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spans="1:27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spans="1:27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spans="1:27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spans="1:27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spans="1:27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spans="1:27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spans="1:27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spans="1:27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spans="1:27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spans="1:27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spans="1:27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spans="1:27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spans="1:27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spans="1:27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spans="1:27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spans="1:27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spans="1:27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spans="1:27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spans="1:27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spans="1:27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spans="1:27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spans="1:27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spans="1:27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spans="1:27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spans="1:27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spans="1:27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spans="1:27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spans="1:27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spans="1:27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spans="1:27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spans="1:27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spans="1:27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spans="1:27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spans="1:27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spans="1:27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spans="1:27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spans="1:27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spans="1:27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spans="1:27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spans="1:27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spans="1:27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spans="1:27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spans="1:27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spans="1:27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spans="1:27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spans="1:27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spans="1:27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spans="1:27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spans="1:27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spans="1:27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spans="1:27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spans="1:27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spans="1:27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spans="1:27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spans="1:27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spans="1:27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spans="1:27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spans="1:27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spans="1:27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spans="1:27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spans="1:27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spans="1:27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spans="1:27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spans="1:27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spans="1:27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spans="1:27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spans="1:27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spans="1:27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spans="1:27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spans="1:27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spans="1:27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spans="1:27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spans="1:27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spans="1:27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spans="1:27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spans="1:27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spans="1:27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spans="1:27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spans="1:27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spans="1:27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spans="1:27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spans="1:27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spans="1:27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spans="1:27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spans="1:27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spans="1:27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spans="1:27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spans="1:27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spans="1:27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spans="1:27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spans="1:27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spans="1:27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spans="1:27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spans="1:27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spans="1:27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spans="1:27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spans="1:27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spans="1:27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spans="1:27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spans="1:27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spans="1:27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spans="1:27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spans="1:27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spans="1:27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spans="1:27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spans="1:27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spans="1:27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spans="1:27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spans="1:27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spans="1:27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spans="1:27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spans="1:27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spans="1:27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spans="1:27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spans="1:27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spans="1:27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spans="1:27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spans="1:27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spans="1:27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spans="1:27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spans="1:27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spans="1:27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spans="1:27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spans="1:27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spans="1:27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spans="1:27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spans="1:27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spans="1:27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spans="1:27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spans="1:27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spans="1:27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spans="1:27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spans="1:27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spans="1:27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spans="1:27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spans="1:27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spans="1:27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spans="1:27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spans="1:27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spans="1:27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spans="1:27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spans="1:27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spans="1:27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spans="1:27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spans="1:27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spans="1:27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spans="1:27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spans="1:27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spans="1:27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spans="1:27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spans="1:27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spans="1:27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spans="1:27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spans="1:27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spans="1:27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spans="1:27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spans="1:27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spans="1:27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spans="1:27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spans="1:27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spans="1:27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spans="1:27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spans="1:27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spans="1:27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spans="1:27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spans="1:27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spans="1:27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spans="1:27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spans="1:27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spans="1:27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spans="1:27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spans="1:27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spans="1:27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spans="1:27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spans="1:27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spans="1:27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spans="1:27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spans="1:27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spans="1:27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spans="1:27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spans="1:27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spans="1:27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spans="1:27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spans="1:27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spans="1:27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spans="1:27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spans="1:27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spans="1:27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spans="1:27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spans="1:27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spans="1:27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spans="1:27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spans="1:27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spans="1:27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spans="1:27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spans="1:27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spans="1:27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</sheetData>
  <mergeCells count="7">
    <mergeCell ref="Z3:AA3"/>
    <mergeCell ref="E3:F3"/>
    <mergeCell ref="G3:K3"/>
    <mergeCell ref="N3:R3"/>
    <mergeCell ref="S3:T3"/>
    <mergeCell ref="U3:V3"/>
    <mergeCell ref="W3:Y3"/>
  </mergeCells>
  <pageMargins left="0.25" right="0.25" top="0.75" bottom="0.75" header="0.3" footer="0.3"/>
  <pageSetup paperSize="9" scale="54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N14" sqref="N14"/>
    </sheetView>
  </sheetViews>
  <sheetFormatPr defaultRowHeight="12.75" x14ac:dyDescent="0.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A766"/>
  <sheetViews>
    <sheetView zoomScale="70" zoomScaleNormal="70" workbookViewId="0">
      <pane xSplit="4" ySplit="4" topLeftCell="H7" activePane="bottomRight" state="frozen"/>
      <selection pane="bottomLeft" activeCell="A5" sqref="A5"/>
      <selection pane="topRight" activeCell="E1" sqref="E1"/>
      <selection pane="bottomRight" activeCell="E1" sqref="E1"/>
    </sheetView>
  </sheetViews>
  <sheetFormatPr defaultColWidth="14.0234375" defaultRowHeight="12.75" x14ac:dyDescent="0.15"/>
  <cols>
    <col min="1" max="1" width="6.60546875" style="426" customWidth="1"/>
    <col min="2" max="2" width="31.6875" style="426" customWidth="1"/>
    <col min="3" max="3" width="15.5078125" style="426" customWidth="1"/>
    <col min="4" max="4" width="14.42578125" style="426" customWidth="1"/>
    <col min="5" max="5" width="7.68359375" style="426" customWidth="1"/>
    <col min="6" max="7" width="8.22265625" style="426" customWidth="1"/>
    <col min="8" max="8" width="7.4140625" style="426" customWidth="1"/>
    <col min="9" max="9" width="6.60546875" style="426" customWidth="1"/>
    <col min="10" max="10" width="7.28125" style="426" customWidth="1"/>
    <col min="11" max="11" width="9.3046875" style="426" customWidth="1"/>
    <col min="12" max="12" width="9.70703125" style="426" customWidth="1"/>
    <col min="13" max="13" width="8.22265625" style="426" customWidth="1"/>
    <col min="14" max="14" width="7.55078125" style="426" customWidth="1"/>
    <col min="15" max="15" width="7.68359375" style="426" customWidth="1"/>
    <col min="16" max="16" width="8.76171875" style="426" customWidth="1"/>
    <col min="17" max="17" width="9.3046875" style="426" customWidth="1"/>
    <col min="18" max="18" width="9.57421875" style="426" customWidth="1"/>
    <col min="19" max="19" width="7.68359375" style="426" customWidth="1"/>
    <col min="20" max="26" width="10.515625" style="426" customWidth="1"/>
    <col min="27" max="27" width="9.70703125" style="426" customWidth="1"/>
  </cols>
  <sheetData>
    <row r="1" spans="1:27" ht="24.6" customHeight="1" x14ac:dyDescent="0.2">
      <c r="A1" s="189"/>
      <c r="B1" s="190" t="s">
        <v>0</v>
      </c>
      <c r="C1" s="191" t="s">
        <v>1</v>
      </c>
      <c r="D1" s="191"/>
      <c r="E1" s="191" t="s">
        <v>53</v>
      </c>
      <c r="F1" s="411"/>
      <c r="G1" s="411"/>
      <c r="H1" s="411"/>
      <c r="I1" s="411"/>
      <c r="J1" s="411"/>
      <c r="K1" s="411"/>
      <c r="L1" s="411"/>
      <c r="M1" s="191" t="s">
        <v>3</v>
      </c>
      <c r="N1" s="411"/>
      <c r="O1" s="411"/>
      <c r="P1" s="411"/>
      <c r="Q1" s="411"/>
      <c r="R1" s="191" t="s">
        <v>4</v>
      </c>
      <c r="S1" s="411"/>
      <c r="T1" s="411"/>
      <c r="U1" s="411"/>
      <c r="V1" s="411"/>
      <c r="W1" s="411"/>
      <c r="X1" s="411"/>
      <c r="Y1" s="411"/>
      <c r="Z1" s="411"/>
      <c r="AA1" s="411"/>
    </row>
    <row r="2" spans="1:27" ht="24.6" customHeight="1" thickBot="1" x14ac:dyDescent="0.2">
      <c r="A2" s="192" t="s">
        <v>5</v>
      </c>
      <c r="B2" s="192"/>
      <c r="C2" s="193" t="s">
        <v>6</v>
      </c>
      <c r="D2" s="193"/>
      <c r="E2" s="99">
        <v>60</v>
      </c>
      <c r="F2" s="99">
        <v>51.35</v>
      </c>
      <c r="G2" s="99">
        <v>23.2</v>
      </c>
      <c r="H2" s="99">
        <v>45.35</v>
      </c>
      <c r="I2" s="99">
        <v>22.18</v>
      </c>
      <c r="J2" s="99">
        <v>43.35</v>
      </c>
      <c r="K2" s="99">
        <v>21.18</v>
      </c>
      <c r="L2" s="99">
        <v>18</v>
      </c>
      <c r="M2" s="99">
        <v>23</v>
      </c>
      <c r="N2" s="99">
        <v>11</v>
      </c>
      <c r="O2" s="99">
        <v>13.86</v>
      </c>
      <c r="P2" s="99">
        <v>24.63</v>
      </c>
      <c r="Q2" s="99">
        <v>56.8</v>
      </c>
      <c r="R2" s="99">
        <v>9.1</v>
      </c>
      <c r="S2" s="99">
        <v>315</v>
      </c>
      <c r="T2" s="99">
        <v>66</v>
      </c>
      <c r="U2" s="99"/>
      <c r="V2" s="99"/>
      <c r="W2" s="99"/>
      <c r="X2" s="99">
        <v>18</v>
      </c>
      <c r="Y2" s="99"/>
      <c r="Z2" s="99">
        <v>15</v>
      </c>
      <c r="AA2" s="99">
        <v>23.5</v>
      </c>
    </row>
    <row r="3" spans="1:27" ht="24.6" customHeight="1" thickTop="1" thickBot="1" x14ac:dyDescent="0.2">
      <c r="A3" s="205"/>
      <c r="B3" s="431" t="s">
        <v>7</v>
      </c>
      <c r="C3" s="430" t="s">
        <v>8</v>
      </c>
      <c r="D3" s="210" t="s">
        <v>16</v>
      </c>
      <c r="E3" s="474" t="s">
        <v>278</v>
      </c>
      <c r="F3" s="475"/>
      <c r="G3" s="476" t="s">
        <v>279</v>
      </c>
      <c r="H3" s="477"/>
      <c r="I3" s="477"/>
      <c r="J3" s="477"/>
      <c r="K3" s="477"/>
      <c r="L3" s="195" t="s">
        <v>280</v>
      </c>
      <c r="M3" s="431" t="s">
        <v>134</v>
      </c>
      <c r="N3" s="478" t="s">
        <v>281</v>
      </c>
      <c r="O3" s="477"/>
      <c r="P3" s="477"/>
      <c r="Q3" s="477"/>
      <c r="R3" s="475"/>
      <c r="S3" s="474" t="s">
        <v>282</v>
      </c>
      <c r="T3" s="475"/>
      <c r="U3" s="474" t="s">
        <v>283</v>
      </c>
      <c r="V3" s="475"/>
      <c r="W3" s="476" t="s">
        <v>55</v>
      </c>
      <c r="X3" s="477"/>
      <c r="Y3" s="477"/>
      <c r="Z3" s="461" t="s">
        <v>284</v>
      </c>
      <c r="AA3" s="462"/>
    </row>
    <row r="4" spans="1:27" ht="24.6" customHeight="1" thickTop="1" thickBot="1" x14ac:dyDescent="0.2">
      <c r="A4" s="206"/>
      <c r="B4" s="196"/>
      <c r="C4" s="225"/>
      <c r="D4" s="210"/>
      <c r="E4" s="209" t="s">
        <v>285</v>
      </c>
      <c r="F4" s="214" t="s">
        <v>286</v>
      </c>
      <c r="G4" s="215" t="s">
        <v>306</v>
      </c>
      <c r="H4" s="216" t="s">
        <v>288</v>
      </c>
      <c r="I4" s="217" t="s">
        <v>21</v>
      </c>
      <c r="J4" s="217" t="s">
        <v>289</v>
      </c>
      <c r="K4" s="218" t="s">
        <v>290</v>
      </c>
      <c r="L4" s="215" t="s">
        <v>285</v>
      </c>
      <c r="M4" s="215" t="s">
        <v>285</v>
      </c>
      <c r="N4" s="216" t="s">
        <v>291</v>
      </c>
      <c r="O4" s="219" t="s">
        <v>285</v>
      </c>
      <c r="P4" s="219" t="s">
        <v>307</v>
      </c>
      <c r="Q4" s="219" t="s">
        <v>308</v>
      </c>
      <c r="R4" s="220" t="s">
        <v>294</v>
      </c>
      <c r="S4" s="221" t="s">
        <v>295</v>
      </c>
      <c r="T4" s="214" t="s">
        <v>296</v>
      </c>
      <c r="U4" s="216" t="s">
        <v>297</v>
      </c>
      <c r="V4" s="220" t="s">
        <v>298</v>
      </c>
      <c r="W4" s="213" t="s">
        <v>299</v>
      </c>
      <c r="X4" s="211" t="s">
        <v>300</v>
      </c>
      <c r="Y4" s="203" t="s">
        <v>301</v>
      </c>
      <c r="Z4" s="222" t="s">
        <v>302</v>
      </c>
      <c r="AA4" s="215" t="s">
        <v>303</v>
      </c>
    </row>
    <row r="5" spans="1:27" ht="24.6" customHeight="1" thickTop="1" x14ac:dyDescent="0.15">
      <c r="A5" s="207">
        <v>1</v>
      </c>
      <c r="B5" s="149" t="s">
        <v>34</v>
      </c>
      <c r="C5" s="169">
        <v>7004418266</v>
      </c>
      <c r="D5" s="460">
        <f>(E5*$E$2)+(F5*$F$2)+(G5*$G$2)+(H5*$H$2)+(I5*$I$2)+(J5*$J$2)+(K5*$K$2)+(L5*$L$2)+(M5*$M$2)+(N5*$N$2)+(O5*$O$2)+(P5*$P$2)+(Q5*$Q$2)+(R5*$R$2)+(S5*$S$2)+(T5*$T$2)+(X5*$X$2)+(AA5*$AA$2)</f>
        <v>0</v>
      </c>
      <c r="E5" s="84"/>
      <c r="F5" s="113"/>
      <c r="G5" s="113"/>
      <c r="H5" s="113"/>
      <c r="I5" s="84"/>
      <c r="J5" s="84"/>
      <c r="K5" s="84"/>
      <c r="L5" s="113"/>
      <c r="M5" s="113"/>
      <c r="N5" s="113"/>
      <c r="O5" s="113"/>
      <c r="P5" s="84"/>
      <c r="Q5" s="84"/>
      <c r="R5" s="113"/>
      <c r="S5" s="113"/>
      <c r="T5" s="84"/>
      <c r="U5" s="84"/>
      <c r="V5" s="84"/>
      <c r="W5" s="84"/>
      <c r="X5" s="113"/>
      <c r="Y5" s="212"/>
      <c r="Z5" s="113"/>
      <c r="AA5" s="113"/>
    </row>
    <row r="6" spans="1:27" ht="24.6" customHeight="1" x14ac:dyDescent="0.15">
      <c r="A6" s="7">
        <v>2</v>
      </c>
      <c r="B6" s="43" t="s">
        <v>59</v>
      </c>
      <c r="C6" s="43">
        <v>9631196719</v>
      </c>
      <c r="D6" s="460">
        <f>(E6*$E$2)+(F6*$F$2)+(G6*$G$2)+(H6*$H$2)+(I6*$I$2)+(J6*$J$2)+(K6*$K$2)+(L6*$L$2)+(M6*$M$2)+(N6*$N$2)+(O6*$O$2)+(P6*$P$2)+(Q6*$Q$2)+(R6*$R$2)+(S6*$S$2)+(T6*$T$2)+(X6*$X$2)+(AA6*$AA$2)</f>
        <v>0</v>
      </c>
      <c r="E6" s="433"/>
      <c r="F6" s="433"/>
      <c r="G6" s="433"/>
      <c r="H6" s="433"/>
      <c r="I6" s="433"/>
      <c r="J6" s="433"/>
      <c r="K6" s="433"/>
      <c r="L6" s="433"/>
      <c r="M6" s="433"/>
      <c r="N6" s="433"/>
      <c r="O6" s="433"/>
      <c r="P6" s="433"/>
      <c r="Q6" s="433"/>
      <c r="R6" s="433"/>
      <c r="S6" s="433"/>
      <c r="T6" s="414"/>
      <c r="U6" s="414"/>
      <c r="V6" s="414"/>
      <c r="W6" s="414"/>
      <c r="X6" s="433"/>
      <c r="Y6" s="433"/>
      <c r="Z6" s="433"/>
      <c r="AA6" s="433"/>
    </row>
    <row r="7" spans="1:27" ht="24.6" customHeight="1" x14ac:dyDescent="0.15">
      <c r="A7" s="7">
        <v>3</v>
      </c>
      <c r="B7" s="57" t="s">
        <v>62</v>
      </c>
      <c r="C7" s="57">
        <v>9973394404</v>
      </c>
      <c r="D7" s="460">
        <f>(E7*$E$2)+(F7*$F$2)+(G7*$G$2)+(H7*$H$2)+(I7*$I$2)+(J7*$J$2)+(K7*$K$2)+(L7*$L$2)+(M7*$M$2)+(N7*$N$2)+(O7*$O$2)+(P7*$P$2)+(Q7*$Q$2)+(R7*$R$2)+(S7*$S$2)+(T7*$T$2)+(X7*$X$2)+(AA7*$AA$2)</f>
        <v>0</v>
      </c>
      <c r="E7" s="432"/>
      <c r="F7" s="432"/>
      <c r="G7" s="432"/>
      <c r="H7" s="432"/>
      <c r="I7" s="432"/>
      <c r="J7" s="432"/>
      <c r="K7" s="432"/>
      <c r="L7" s="432"/>
      <c r="M7" s="432"/>
      <c r="N7" s="432"/>
      <c r="O7" s="432"/>
      <c r="P7" s="432"/>
      <c r="Q7" s="432"/>
      <c r="R7" s="432"/>
      <c r="S7" s="432"/>
      <c r="T7" s="413"/>
      <c r="U7" s="413"/>
      <c r="V7" s="413"/>
      <c r="W7" s="413"/>
      <c r="X7" s="441"/>
      <c r="Y7" s="432"/>
      <c r="Z7" s="432"/>
      <c r="AA7" s="432"/>
    </row>
    <row r="8" spans="1:27" ht="24.6" customHeight="1" x14ac:dyDescent="0.15">
      <c r="A8" s="7">
        <v>4</v>
      </c>
      <c r="B8" s="105" t="s">
        <v>309</v>
      </c>
      <c r="C8" s="87">
        <v>9608041941</v>
      </c>
      <c r="D8" s="460">
        <f>(E8*$E$2)+(F8*$F$2)+(G8*$G$2)+(H8*$H$2)+(I8*$I$2)+(J8*$J$2)+(K8*$K$2)+(L8*$L$2)+(M8*$M$2)+(N8*$N$2)+(O8*$O$2)+(P8*$P$2)+(Q8*$Q$2)+(R8*$R$2)+(S8*$S$2)+(T8*$T$2)+(X8*$X$2)+(AA8*$AA$2)</f>
        <v>0</v>
      </c>
      <c r="E8" s="433"/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3"/>
      <c r="Q8" s="433"/>
      <c r="R8" s="433"/>
      <c r="S8" s="433"/>
      <c r="T8" s="414"/>
      <c r="U8" s="414"/>
      <c r="V8" s="414"/>
      <c r="W8" s="414"/>
      <c r="X8" s="433"/>
      <c r="Y8" s="433"/>
      <c r="Z8" s="433"/>
      <c r="AA8" s="433"/>
    </row>
    <row r="9" spans="1:27" ht="24.6" customHeight="1" x14ac:dyDescent="0.25">
      <c r="A9" s="7">
        <v>5</v>
      </c>
      <c r="B9" s="59" t="s">
        <v>310</v>
      </c>
      <c r="C9" s="57">
        <v>9334323591</v>
      </c>
      <c r="D9" s="460">
        <f>(E9*$E$2)+(F9*$F$2)+(G9*$G$2)+(H9*$H$2)+(I9*$I$2)+(J9*$J$2)+(K9*$K$2)+(L9*$L$2)+(M9*$M$2)+(N9*$N$2)+(O9*$O$2)+(P9*$P$2)+(Q9*$Q$2)+(R9*$R$2)+(S9*$S$2)+(T9*$T$2)+(X9*$X$2)+(AA9*$AA$2)</f>
        <v>0</v>
      </c>
      <c r="E9" s="432"/>
      <c r="F9" s="432"/>
      <c r="G9" s="432"/>
      <c r="H9" s="432"/>
      <c r="I9" s="432"/>
      <c r="J9" s="432"/>
      <c r="K9" s="432"/>
      <c r="L9" s="432"/>
      <c r="M9" s="432"/>
      <c r="N9" s="432"/>
      <c r="O9" s="432"/>
      <c r="P9" s="432"/>
      <c r="Q9" s="432"/>
      <c r="R9" s="432"/>
      <c r="S9" s="432"/>
      <c r="T9" s="413"/>
      <c r="U9" s="413"/>
      <c r="V9" s="413"/>
      <c r="W9" s="413"/>
      <c r="X9" s="432"/>
      <c r="Y9" s="432"/>
      <c r="Z9" s="432"/>
      <c r="AA9" s="432"/>
    </row>
    <row r="10" spans="1:27" ht="24.6" customHeight="1" x14ac:dyDescent="0.15">
      <c r="A10" s="7">
        <v>6</v>
      </c>
      <c r="B10" s="43" t="s">
        <v>64</v>
      </c>
      <c r="C10" s="43">
        <v>9155267123</v>
      </c>
      <c r="D10" s="460">
        <f>(E10*$E$2)+(F10*$F$2)+(G10*$G$2)+(H10*$H$2)+(I10*$I$2)+(J10*$J$2)+(K10*$K$2)+(L10*$L$2)+(M10*$M$2)+(N10*$N$2)+(O10*$O$2)+(P10*$P$2)+(Q10*$Q$2)+(R10*$R$2)+(S10*$S$2)+(T10*$T$2)+(X10*$X$2)+(AA10*$AA$2)</f>
        <v>0</v>
      </c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</row>
    <row r="11" spans="1:27" ht="24.6" customHeight="1" x14ac:dyDescent="0.15">
      <c r="A11" s="168">
        <v>7</v>
      </c>
      <c r="B11" s="57" t="s">
        <v>65</v>
      </c>
      <c r="C11" s="57">
        <v>9097238578</v>
      </c>
      <c r="D11" s="460">
        <f>(E11*$E$2)+(F11*$F$2)+(G11*$G$2)+(H11*$H$2)+(I11*$I$2)+(J11*$J$2)+(K11*$K$2)+(L11*$L$2)+(M11*$M$2)+(N11*$N$2)+(O11*$O$2)+(P11*$P$2)+(Q11*$Q$2)+(R11*$R$2)+(S11*$S$2)+(T11*$T$2)+(X11*$X$2)+(AA11*$AA$2)</f>
        <v>0</v>
      </c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P11" s="432"/>
      <c r="Q11" s="432"/>
      <c r="R11" s="432"/>
      <c r="S11" s="432"/>
      <c r="T11" s="413"/>
      <c r="U11" s="413"/>
      <c r="V11" s="413"/>
      <c r="W11" s="413"/>
      <c r="X11" s="432"/>
      <c r="Y11" s="432"/>
      <c r="Z11" s="432"/>
      <c r="AA11" s="432"/>
    </row>
    <row r="12" spans="1:27" ht="24.6" customHeight="1" x14ac:dyDescent="0.25">
      <c r="A12" s="168">
        <v>8</v>
      </c>
      <c r="B12" s="46" t="s">
        <v>66</v>
      </c>
      <c r="C12" s="74">
        <v>8789912232</v>
      </c>
      <c r="D12" s="460">
        <f>(E12*$E$2)+(F12*$F$2)+(G12*$G$2)+(H12*$H$2)+(I12*$I$2)+(J12*$J$2)+(K12*$K$2)+(L12*$L$2)+(M12*$M$2)+(N12*$N$2)+(O12*$O$2)+(P12*$P$2)+(Q12*$Q$2)+(R12*$R$2)+(S12*$S$2)+(T12*$T$2)+(X12*$X$2)+(AA12*$AA$2)</f>
        <v>0</v>
      </c>
      <c r="E12" s="433"/>
      <c r="F12" s="433"/>
      <c r="G12" s="433"/>
      <c r="H12" s="433"/>
      <c r="I12" s="433"/>
      <c r="J12" s="433"/>
      <c r="K12" s="433"/>
      <c r="L12" s="433"/>
      <c r="M12" s="433"/>
      <c r="N12" s="433"/>
      <c r="O12" s="433"/>
      <c r="Q12" s="433"/>
      <c r="R12" s="433"/>
      <c r="S12" s="433"/>
      <c r="T12" s="414"/>
      <c r="U12" s="414"/>
      <c r="V12" s="414"/>
      <c r="W12" s="414"/>
      <c r="X12" s="433"/>
      <c r="Y12" s="433"/>
      <c r="Z12" s="433"/>
      <c r="AA12" s="433"/>
    </row>
    <row r="13" spans="1:27" ht="24.6" customHeight="1" x14ac:dyDescent="0.25">
      <c r="A13" s="168">
        <v>9</v>
      </c>
      <c r="B13" s="63" t="s">
        <v>67</v>
      </c>
      <c r="C13" s="57">
        <v>7277508379</v>
      </c>
      <c r="D13" s="460">
        <f>(E13*$E$2)+(F13*$F$2)+(G13*$G$2)+(H13*$H$2)+(I13*$I$2)+(J13*$J$2)+(K13*$K$2)+(L13*$L$2)+(M13*$M$2)+(N13*$N$2)+(O13*$O$2)+(P13*$P$2)+(Q13*$Q$2)+(R13*$R$2)+(S13*$S$2)+(T13*$T$2)+(X13*$X$2)+(AA13*$AA$2)</f>
        <v>0</v>
      </c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13"/>
      <c r="U13" s="413"/>
      <c r="V13" s="413"/>
      <c r="W13" s="413"/>
      <c r="X13" s="432"/>
      <c r="Y13" s="432"/>
      <c r="Z13" s="432"/>
      <c r="AA13" s="432"/>
    </row>
    <row r="14" spans="1:27" ht="24.6" customHeight="1" x14ac:dyDescent="0.25">
      <c r="A14" s="168"/>
      <c r="B14" s="156" t="s">
        <v>68</v>
      </c>
      <c r="C14" s="146">
        <v>7562064287</v>
      </c>
      <c r="D14" s="460">
        <f>(E14*$E$2)+(F14*$F$2)+(G14*$G$2)+(H14*$H$2)+(I14*$I$2)+(J14*$J$2)+(K14*$K$2)+(L14*$L$2)+(M14*$M$2)+(N14*$N$2)+(O14*$O$2)+(P14*$P$2)+(Q14*$Q$2)+(R14*$R$2)+(S14*$S$2)+(T14*$T$2)+(X14*$X$2)+(AA14*$AA$2)</f>
        <v>0</v>
      </c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8"/>
      <c r="U14" s="148"/>
      <c r="V14" s="148"/>
      <c r="W14" s="148"/>
      <c r="X14" s="147"/>
      <c r="Y14" s="147"/>
      <c r="Z14" s="147"/>
      <c r="AA14" s="147"/>
    </row>
    <row r="15" spans="1:27" ht="24.6" customHeight="1" x14ac:dyDescent="0.15">
      <c r="A15" s="168">
        <v>10</v>
      </c>
      <c r="B15" s="150" t="s">
        <v>69</v>
      </c>
      <c r="C15" s="150">
        <v>9523816268</v>
      </c>
      <c r="D15" s="460">
        <f>(E15*$E$2)+(F15*$F$2)+(G15*$G$2)+(H15*$H$2)+(I15*$I$2)+(J15*$J$2)+(K15*$K$2)+(L15*$L$2)+(M15*$M$2)+(N15*$N$2)+(O15*$O$2)+(P15*$P$2)+(Q15*$Q$2)+(R15*$R$2)+(S15*$S$2)+(T15*$T$2)+(X15*$X$2)+(AA15*$AA$2)</f>
        <v>0</v>
      </c>
      <c r="E15" s="151"/>
      <c r="F15" s="173"/>
      <c r="G15" s="151"/>
      <c r="H15" s="173"/>
      <c r="I15" s="151"/>
      <c r="J15" s="173"/>
      <c r="K15" s="151"/>
      <c r="L15" s="174"/>
      <c r="M15" s="151"/>
      <c r="N15" s="174"/>
      <c r="O15" s="174"/>
      <c r="P15" s="174"/>
      <c r="Q15" s="174"/>
      <c r="R15" s="174"/>
      <c r="S15" s="174"/>
      <c r="T15" s="175"/>
      <c r="U15" s="175"/>
      <c r="V15" s="175"/>
      <c r="W15" s="175"/>
      <c r="X15" s="174"/>
      <c r="Y15" s="174"/>
      <c r="Z15" s="174"/>
      <c r="AA15" s="174"/>
    </row>
    <row r="16" spans="1:27" ht="24.6" customHeight="1" x14ac:dyDescent="0.25">
      <c r="A16" s="7">
        <v>11</v>
      </c>
      <c r="B16" s="157" t="s">
        <v>70</v>
      </c>
      <c r="C16" s="158">
        <v>7667046554</v>
      </c>
      <c r="D16" s="460">
        <f>(E16*$E$2)+(F16*$F$2)+(G16*$G$2)+(H16*$H$2)+(I16*$I$2)+(J16*$J$2)+(K16*$K$2)+(L16*$L$2)+(M16*$M$2)+(N16*$N$2)+(O16*$O$2)+(P16*$P$2)+(Q16*$Q$2)+(R16*$R$2)+(S16*$S$2)+(T16*$T$2)+(X16*$X$2)+(AA16*$AA$2)</f>
        <v>0</v>
      </c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47"/>
      <c r="P16" s="147"/>
      <c r="Q16" s="147"/>
      <c r="R16" s="147"/>
      <c r="S16" s="147"/>
      <c r="T16" s="148"/>
      <c r="U16" s="148"/>
      <c r="V16" s="148"/>
      <c r="W16" s="148"/>
      <c r="X16" s="147"/>
      <c r="Y16" s="147"/>
      <c r="Z16" s="147"/>
      <c r="AA16" s="147"/>
    </row>
    <row r="17" spans="1:27" ht="24.6" customHeight="1" x14ac:dyDescent="0.25">
      <c r="A17" s="7">
        <v>12</v>
      </c>
      <c r="B17" s="159" t="s">
        <v>71</v>
      </c>
      <c r="C17" s="150">
        <v>7484057037</v>
      </c>
      <c r="D17" s="460">
        <f>(E17*$E$2)+(F17*$F$2)+(G17*$G$2)+(H17*$H$2)+(I17*$I$2)+(J17*$J$2)+(K17*$K$2)+(L17*$L$2)+(M17*$M$2)+(N17*$N$2)+(O17*$O$2)+(P17*$P$2)+(Q17*$Q$2)+(R17*$R$2)+(S17*$S$2)+(T17*$T$2)+(X17*$X$2)+(AA17*$AA$2)</f>
        <v>0</v>
      </c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152"/>
      <c r="V17" s="152"/>
      <c r="W17" s="152"/>
      <c r="X17" s="151"/>
      <c r="Y17" s="151"/>
      <c r="Z17" s="151"/>
      <c r="AA17" s="151"/>
    </row>
    <row r="18" spans="1:27" ht="24.6" customHeight="1" x14ac:dyDescent="0.25">
      <c r="A18" s="7">
        <v>13</v>
      </c>
      <c r="B18" s="156" t="s">
        <v>72</v>
      </c>
      <c r="C18" s="146">
        <v>7677331585</v>
      </c>
      <c r="D18" s="460">
        <f>(E18*$E$2)+(F18*$F$2)+(G18*$G$2)+(H18*$H$2)+(I18*$I$2)+(J18*$J$2)+(K18*$K$2)+(L18*$L$2)+(M18*$M$2)+(N18*$N$2)+(O18*$O$2)+(P18*$P$2)+(Q18*$Q$2)+(R18*$R$2)+(S18*$S$2)+(T18*$T$2)+(X18*$X$2)+(AA18*$AA$2)</f>
        <v>0</v>
      </c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8"/>
      <c r="U18" s="148"/>
      <c r="V18" s="148"/>
      <c r="W18" s="148"/>
      <c r="X18" s="147"/>
      <c r="Y18" s="147"/>
      <c r="Z18" s="147"/>
      <c r="AA18" s="147"/>
    </row>
    <row r="19" spans="1:27" ht="24.6" customHeight="1" x14ac:dyDescent="0.15">
      <c r="A19" s="7">
        <v>14</v>
      </c>
      <c r="B19" s="150" t="s">
        <v>73</v>
      </c>
      <c r="C19" s="150">
        <v>7717703315</v>
      </c>
      <c r="D19" s="460">
        <f>(E19*$E$2)+(F19*$F$2)+(G19*$G$2)+(H19*$H$2)+(I19*$I$2)+(J19*$J$2)+(K19*$K$2)+(L19*$L$2)+(M19*$M$2)+(N19*$N$2)+(O19*$O$2)+(P19*$P$2)+(Q19*$Q$2)+(R19*$R$2)+(S19*$S$2)+(T19*$T$2)+(X19*$X$2)+(AA19*$AA$2)</f>
        <v>0</v>
      </c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2"/>
      <c r="U19" s="152"/>
      <c r="V19" s="152"/>
      <c r="W19" s="152"/>
      <c r="X19" s="151"/>
      <c r="Y19" s="151"/>
      <c r="Z19" s="151"/>
      <c r="AA19" s="151"/>
    </row>
    <row r="20" spans="1:27" ht="24.6" customHeight="1" x14ac:dyDescent="0.25">
      <c r="A20" s="7">
        <v>15</v>
      </c>
      <c r="B20" s="146" t="s">
        <v>311</v>
      </c>
      <c r="C20" s="177">
        <v>9128443351</v>
      </c>
      <c r="D20" s="460">
        <f>(E20*$E$2)+(F20*$F$2)+(G20*$G$2)+(H20*$H$2)+(I20*$I$2)+(J20*$J$2)+(K20*$K$2)+(L20*$L$2)+(M20*$M$2)+(N20*$N$2)+(O20*$O$2)+(P20*$P$2)+(Q20*$Q$2)+(R20*$R$2)+(S20*$S$2)+(T20*$T$2)+(X20*$X$2)+(AA20*$AA$2)</f>
        <v>0</v>
      </c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8"/>
      <c r="U20" s="148"/>
      <c r="V20" s="148"/>
      <c r="W20" s="148"/>
      <c r="X20" s="147"/>
      <c r="Y20" s="147"/>
      <c r="Z20" s="147"/>
      <c r="AA20" s="147"/>
    </row>
    <row r="21" spans="1:27" ht="24.6" customHeight="1" x14ac:dyDescent="0.15">
      <c r="A21" s="7">
        <v>16</v>
      </c>
      <c r="B21" s="150" t="s">
        <v>75</v>
      </c>
      <c r="C21" s="150">
        <v>9693268400</v>
      </c>
      <c r="D21" s="460">
        <f>(E21*$E$2)+(F21*$F$2)+(G21*$G$2)+(H21*$H$2)+(I21*$I$2)+(J21*$J$2)+(K21*$K$2)+(L21*$L$2)+(M21*$M$2)+(N21*$N$2)+(O21*$O$2)+(P21*$P$2)+(Q21*$Q$2)+(R21*$R$2)+(S21*$S$2)+(T21*$T$2)+(X21*$X$2)+(AA21*$AA$2)</f>
        <v>0</v>
      </c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2"/>
      <c r="U21" s="152"/>
      <c r="V21" s="152"/>
      <c r="W21" s="152"/>
      <c r="X21" s="151"/>
      <c r="Y21" s="151"/>
      <c r="Z21" s="151"/>
      <c r="AA21" s="151"/>
    </row>
    <row r="22" spans="1:27" ht="24.6" customHeight="1" x14ac:dyDescent="0.15">
      <c r="A22" s="7">
        <v>17</v>
      </c>
      <c r="B22" s="178" t="s">
        <v>76</v>
      </c>
      <c r="C22" s="146">
        <v>9608761476</v>
      </c>
      <c r="D22" s="460">
        <f>(E22*$E$2)+(F22*$F$2)+(G22*$G$2)+(H22*$H$2)+(I22*$I$2)+(J22*$J$2)+(K22*$K$2)+(L22*$L$2)+(M22*$M$2)+(N22*$N$2)+(O22*$O$2)+(P22*$P$2)+(Q22*$Q$2)+(R22*$R$2)+(S22*$S$2)+(T22*$T$2)+(X22*$X$2)+(AA22*$AA$2)</f>
        <v>0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8"/>
      <c r="U22" s="148"/>
      <c r="V22" s="148"/>
      <c r="W22" s="148"/>
      <c r="X22" s="147"/>
      <c r="Y22" s="147"/>
      <c r="Z22" s="147"/>
      <c r="AA22" s="147"/>
    </row>
    <row r="23" spans="1:27" ht="24.6" customHeight="1" x14ac:dyDescent="0.15">
      <c r="A23" s="7">
        <v>18</v>
      </c>
      <c r="B23" s="150" t="s">
        <v>77</v>
      </c>
      <c r="C23" s="150">
        <v>8294740473</v>
      </c>
      <c r="D23" s="460">
        <f>(E23*$E$2)+(F23*$F$2)+(G23*$G$2)+(H23*$H$2)+(I23*$I$2)+(J23*$J$2)+(K23*$K$2)+(L23*$L$2)+(M23*$M$2)+(N23*$N$2)+(O23*$O$2)+(P23*$P$2)+(Q23*$Q$2)+(R23*$R$2)+(S23*$S$2)+(T23*$T$2)+(X23*$X$2)+(AA23*$AA$2)</f>
        <v>0</v>
      </c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2"/>
      <c r="U23" s="152"/>
      <c r="V23" s="152"/>
      <c r="W23" s="152"/>
      <c r="X23" s="151"/>
      <c r="Y23" s="151"/>
      <c r="Z23" s="151"/>
      <c r="AA23" s="151"/>
    </row>
    <row r="24" spans="1:27" ht="24.6" customHeight="1" x14ac:dyDescent="0.25">
      <c r="A24" s="7">
        <v>19</v>
      </c>
      <c r="B24" s="179" t="s">
        <v>312</v>
      </c>
      <c r="C24" s="160">
        <v>7061746429</v>
      </c>
      <c r="D24" s="460">
        <f>(E24*$E$2)+(F24*$F$2)+(G24*$G$2)+(H24*$H$2)+(I24*$I$2)+(J24*$J$2)+(K24*$K$2)+(L24*$L$2)+(M24*$M$2)+(N24*$N$2)+(O24*$O$2)+(P24*$P$2)+(Q24*$Q$2)+(R24*$R$2)+(S24*$S$2)+(T24*$T$2)+(X24*$X$2)+(AA24*$AA$2)</f>
        <v>0</v>
      </c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8"/>
      <c r="U24" s="148"/>
      <c r="V24" s="148"/>
      <c r="W24" s="148"/>
      <c r="X24" s="147"/>
      <c r="Y24" s="147"/>
      <c r="Z24" s="147"/>
      <c r="AA24" s="147"/>
    </row>
    <row r="25" spans="1:27" ht="24.6" customHeight="1" x14ac:dyDescent="0.15">
      <c r="A25" s="7">
        <v>20</v>
      </c>
      <c r="B25" s="150" t="s">
        <v>79</v>
      </c>
      <c r="C25" s="150">
        <v>7903456356</v>
      </c>
      <c r="D25" s="460">
        <f>(E25*$E$2)+(F25*$F$2)+(G25*$G$2)+(H25*$H$2)+(I25*$I$2)+(J25*$J$2)+(K25*$K$2)+(L25*$L$2)+(M25*$M$2)+(N25*$N$2)+(O25*$O$2)+(P25*$P$2)+(Q25*$Q$2)+(R25*$R$2)+(S25*$S$2)+(T25*$T$2)+(X25*$X$2)+(AA25*$AA$2)</f>
        <v>0</v>
      </c>
      <c r="E25" s="151"/>
      <c r="F25" s="173"/>
      <c r="G25" s="174"/>
      <c r="H25" s="173"/>
      <c r="I25" s="173"/>
      <c r="J25" s="173"/>
      <c r="K25" s="151"/>
      <c r="L25" s="173"/>
      <c r="M25" s="173"/>
      <c r="N25" s="173"/>
      <c r="O25" s="151"/>
      <c r="P25" s="151"/>
      <c r="Q25" s="151"/>
      <c r="R25" s="174"/>
      <c r="S25" s="173"/>
      <c r="T25" s="152"/>
      <c r="U25" s="152"/>
      <c r="V25" s="152"/>
      <c r="W25" s="152"/>
      <c r="X25" s="151"/>
      <c r="Y25" s="151"/>
      <c r="Z25" s="151"/>
      <c r="AA25" s="151"/>
    </row>
    <row r="26" spans="1:27" ht="24.6" customHeight="1" x14ac:dyDescent="0.25">
      <c r="A26" s="7">
        <v>21</v>
      </c>
      <c r="B26" s="180" t="s">
        <v>313</v>
      </c>
      <c r="C26" s="166">
        <v>9507930631</v>
      </c>
      <c r="D26" s="460">
        <f>(E26*$E$2)+(F26*$F$2)+(G26*$G$2)+(H26*$H$2)+(I26*$I$2)+(J26*$J$2)+(K26*$K$2)+(L26*$L$2)+(M26*$M$2)+(N26*$N$2)+(O26*$O$2)+(P26*$P$2)+(Q26*$Q$2)+(R26*$R$2)+(S26*$S$2)+(T26*$T$2)+(X26*$X$2)+(AA26*$AA$2)</f>
        <v>0</v>
      </c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8"/>
      <c r="U26" s="148"/>
      <c r="V26" s="148"/>
      <c r="W26" s="148"/>
      <c r="X26" s="147"/>
      <c r="Y26" s="147"/>
      <c r="Z26" s="147"/>
      <c r="AA26" s="147"/>
    </row>
    <row r="27" spans="1:27" ht="24.6" customHeight="1" x14ac:dyDescent="0.15">
      <c r="A27" s="7">
        <v>22</v>
      </c>
      <c r="B27" s="150" t="s">
        <v>80</v>
      </c>
      <c r="C27" s="150">
        <v>7992328020</v>
      </c>
      <c r="D27" s="460">
        <f>(E27*$E$2)+(F27*$F$2)+(G27*$G$2)+(H27*$H$2)+(I27*$I$2)+(J27*$J$2)+(K27*$K$2)+(L27*$L$2)+(M27*$M$2)+(N27*$N$2)+(O27*$O$2)+(P27*$P$2)+(Q27*$Q$2)+(R27*$R$2)+(S27*$S$2)+(T27*$T$2)+(X27*$X$2)+(AA27*$AA$2)</f>
        <v>0</v>
      </c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2"/>
      <c r="U27" s="152"/>
      <c r="V27" s="152"/>
      <c r="W27" s="152"/>
      <c r="X27" s="151"/>
      <c r="Y27" s="151"/>
      <c r="Z27" s="151"/>
      <c r="AA27" s="151"/>
    </row>
    <row r="28" spans="1:27" ht="24.6" customHeight="1" x14ac:dyDescent="0.25">
      <c r="A28" s="61">
        <v>23</v>
      </c>
      <c r="B28" s="156" t="s">
        <v>81</v>
      </c>
      <c r="C28" s="146">
        <v>9117461680</v>
      </c>
      <c r="D28" s="460">
        <f>(E28*$E$2)+(F28*$F$2)+(G28*$G$2)+(H28*$H$2)+(I28*$I$2)+(J28*$J$2)+(K28*$K$2)+(L28*$L$2)+(M28*$M$2)+(N28*$N$2)+(O28*$O$2)+(P28*$P$2)+(Q28*$Q$2)+(R28*$R$2)+(S28*$S$2)+(T28*$T$2)+(X28*$X$2)+(AA28*$AA$2)</f>
        <v>0</v>
      </c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8"/>
      <c r="U28" s="148"/>
      <c r="V28" s="148"/>
      <c r="W28" s="148"/>
      <c r="X28" s="147"/>
      <c r="Y28" s="147"/>
      <c r="Z28" s="147"/>
      <c r="AA28" s="147"/>
    </row>
    <row r="29" spans="1:27" ht="24.6" customHeight="1" x14ac:dyDescent="0.15">
      <c r="A29" s="7">
        <v>24</v>
      </c>
      <c r="B29" s="150" t="s">
        <v>82</v>
      </c>
      <c r="C29" s="150">
        <v>7070902030</v>
      </c>
      <c r="D29" s="460">
        <f>(E29*$E$2)+(F29*$F$2)+(G29*$G$2)+(H29*$H$2)+(I29*$I$2)+(J29*$J$2)+(K29*$K$2)+(L29*$L$2)+(M29*$M$2)+(N29*$N$2)+(O29*$O$2)+(P29*$P$2)+(Q29*$Q$2)+(R29*$R$2)+(S29*$S$2)+(T29*$T$2)+(X29*$X$2)+(AA29*$AA$2)</f>
        <v>0</v>
      </c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2"/>
      <c r="U29" s="152"/>
      <c r="V29" s="152"/>
      <c r="W29" s="152"/>
      <c r="X29" s="151"/>
      <c r="Y29" s="151"/>
      <c r="Z29" s="151"/>
      <c r="AA29" s="151"/>
    </row>
    <row r="30" spans="1:27" ht="24.6" customHeight="1" x14ac:dyDescent="0.25">
      <c r="A30" s="7">
        <v>25</v>
      </c>
      <c r="B30" s="176" t="s">
        <v>83</v>
      </c>
      <c r="C30" s="181">
        <v>9608252100</v>
      </c>
      <c r="D30" s="460">
        <f>(E30*$E$2)+(F30*$F$2)+(G30*$G$2)+(H30*$H$2)+(I30*$I$2)+(J30*$J$2)+(K30*$K$2)+(L30*$L$2)+(M30*$M$2)+(N30*$N$2)+(O30*$O$2)+(P30*$P$2)+(Q30*$Q$2)+(R30*$R$2)+(S30*$S$2)+(T30*$T$2)+(X30*$X$2)+(AA30*$AA$2)</f>
        <v>0</v>
      </c>
      <c r="E30" s="182"/>
      <c r="F30" s="182"/>
      <c r="G30" s="182"/>
      <c r="H30" s="182"/>
      <c r="I30" s="147"/>
      <c r="J30" s="182"/>
      <c r="K30" s="147"/>
      <c r="L30" s="182"/>
      <c r="M30" s="182"/>
      <c r="N30" s="182"/>
      <c r="O30" s="147"/>
      <c r="P30" s="182"/>
      <c r="Q30" s="147"/>
      <c r="R30" s="182"/>
      <c r="S30" s="182"/>
      <c r="T30" s="147"/>
      <c r="U30" s="147"/>
      <c r="V30" s="147"/>
      <c r="W30" s="147"/>
      <c r="X30" s="147"/>
      <c r="Y30" s="147"/>
      <c r="Z30" s="147"/>
      <c r="AA30" s="147"/>
    </row>
    <row r="31" spans="1:27" ht="24.6" customHeight="1" x14ac:dyDescent="0.15">
      <c r="A31" s="7">
        <v>26</v>
      </c>
      <c r="B31" s="185" t="s">
        <v>314</v>
      </c>
      <c r="C31" s="185">
        <v>9905870707</v>
      </c>
      <c r="D31" s="460">
        <f>(E31*$E$2)+(F31*$F$2)+(G31*$G$2)+(H31*$H$2)+(I31*$I$2)+(J31*$J$2)+(K31*$K$2)+(L31*$L$2)+(M31*$M$2)+(N31*$N$2)+(O31*$O$2)+(P31*$P$2)+(Q31*$Q$2)+(R31*$R$2)+(S31*$S$2)+(T31*$T$2)+(X31*$X$2)+(AA31*$AA$2)</f>
        <v>0</v>
      </c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2"/>
      <c r="U31" s="152"/>
      <c r="V31" s="152"/>
      <c r="W31" s="152"/>
      <c r="X31" s="151"/>
      <c r="Y31" s="151"/>
      <c r="Z31" s="151"/>
      <c r="AA31" s="151"/>
    </row>
    <row r="32" spans="1:27" ht="24.6" customHeight="1" x14ac:dyDescent="0.25">
      <c r="A32" s="7">
        <v>27</v>
      </c>
      <c r="B32" s="176" t="s">
        <v>315</v>
      </c>
      <c r="C32" s="146">
        <v>7546818101</v>
      </c>
      <c r="D32" s="460">
        <f>(E32*$E$2)+(F32*$F$2)+(G32*$G$2)+(H32*$H$2)+(I32*$I$2)+(J32*$J$2)+(K32*$K$2)+(L32*$L$2)+(M32*$M$2)+(N32*$N$2)+(O32*$O$2)+(P32*$P$2)+(Q32*$Q$2)+(R32*$R$2)+(S32*$S$2)+(T32*$T$2)+(X32*$X$2)+(AA32*$AA$2)</f>
        <v>0</v>
      </c>
      <c r="E32" s="184"/>
      <c r="F32" s="184"/>
      <c r="G32" s="147"/>
      <c r="H32" s="147"/>
      <c r="I32" s="184"/>
      <c r="J32" s="184"/>
      <c r="K32" s="184"/>
      <c r="L32" s="184"/>
      <c r="M32" s="184"/>
      <c r="N32" s="148"/>
      <c r="O32" s="184"/>
      <c r="P32" s="184"/>
      <c r="Q32" s="147"/>
      <c r="R32" s="148"/>
      <c r="S32" s="148"/>
      <c r="T32" s="148"/>
      <c r="U32" s="148"/>
      <c r="V32" s="148"/>
      <c r="W32" s="148"/>
      <c r="X32" s="147"/>
      <c r="Y32" s="147"/>
      <c r="Z32" s="147"/>
      <c r="AA32" s="147"/>
    </row>
    <row r="33" spans="1:27" ht="24.6" customHeight="1" x14ac:dyDescent="0.15">
      <c r="A33" s="18">
        <v>28</v>
      </c>
      <c r="B33" s="186" t="s">
        <v>316</v>
      </c>
      <c r="C33" s="150">
        <v>8809588635</v>
      </c>
      <c r="D33" s="460">
        <f>(E33*$E$2)+(F33*$F$2)+(G33*$G$2)+(H33*$H$2)+(I33*$I$2)+(J33*$J$2)+(K33*$K$2)+(L33*$L$2)+(M33*$M$2)+(N33*$N$2)+(O33*$O$2)+(P33*$P$2)+(Q33*$Q$2)+(R33*$R$2)+(S33*$S$2)+(T33*$T$2)+(X33*$X$2)+(AA33*$AA$2)</f>
        <v>0</v>
      </c>
      <c r="E33" s="173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2"/>
      <c r="U33" s="152"/>
      <c r="V33" s="152"/>
      <c r="W33" s="152"/>
      <c r="X33" s="151"/>
      <c r="Y33" s="151"/>
      <c r="Z33" s="151"/>
      <c r="AA33" s="151"/>
    </row>
    <row r="34" spans="1:27" ht="24.6" customHeight="1" x14ac:dyDescent="0.15">
      <c r="A34" s="19"/>
      <c r="B34" s="170" t="s">
        <v>51</v>
      </c>
      <c r="C34" s="171"/>
      <c r="D34" s="20">
        <f>SUM(D5:D33)</f>
        <v>0</v>
      </c>
      <c r="E34" s="20">
        <f>SUM(E5:E33)</f>
        <v>0</v>
      </c>
      <c r="F34" s="20">
        <f>SUM(F5:F33)</f>
        <v>0</v>
      </c>
      <c r="G34" s="20">
        <f>SUM(G5:G33)</f>
        <v>0</v>
      </c>
      <c r="H34" s="20">
        <f>SUM(H5:H33)</f>
        <v>0</v>
      </c>
      <c r="I34" s="20">
        <f>SUM(I5:I33)</f>
        <v>0</v>
      </c>
      <c r="J34" s="20">
        <f>SUM(J5:J33)</f>
        <v>0</v>
      </c>
      <c r="K34" s="20">
        <f>SUM(K5:K33)</f>
        <v>0</v>
      </c>
      <c r="L34" s="20">
        <f>SUM(L5:L33)</f>
        <v>0</v>
      </c>
      <c r="M34" s="20">
        <f>SUM(M5:M33)</f>
        <v>0</v>
      </c>
      <c r="N34" s="20">
        <f>SUM(N5:N33)</f>
        <v>0</v>
      </c>
      <c r="O34" s="20">
        <f>SUM(O5:O33)</f>
        <v>0</v>
      </c>
      <c r="P34" s="20">
        <f>SUM(P5:P33)</f>
        <v>0</v>
      </c>
      <c r="Q34" s="20">
        <f>SUM(Q5:Q33)</f>
        <v>0</v>
      </c>
      <c r="R34" s="20">
        <f>SUM(R5:R33)</f>
        <v>0</v>
      </c>
      <c r="S34" s="20">
        <f>SUM(S5:S33)</f>
        <v>0</v>
      </c>
      <c r="T34" s="20">
        <f>SUM(T5:T33)</f>
        <v>0</v>
      </c>
      <c r="U34" s="20"/>
      <c r="V34" s="20"/>
      <c r="W34" s="20"/>
      <c r="X34" s="20">
        <f>SUM(X5:X33)</f>
        <v>0</v>
      </c>
      <c r="Y34" s="20"/>
      <c r="Z34" s="20"/>
      <c r="AA34" s="20">
        <f>SUM(AA5:AA33)</f>
        <v>0</v>
      </c>
    </row>
    <row r="35" spans="1:27" ht="24.6" customHeight="1" thickBot="1" x14ac:dyDescent="0.2">
      <c r="A35" s="21"/>
      <c r="B35" s="50" t="s">
        <v>52</v>
      </c>
      <c r="C35" s="51"/>
      <c r="D35" s="51"/>
      <c r="E35" s="22">
        <f>E34/24</f>
        <v>0</v>
      </c>
      <c r="F35" s="22">
        <f>F34/12</f>
        <v>0</v>
      </c>
      <c r="G35" s="22">
        <f>G34/24</f>
        <v>0</v>
      </c>
      <c r="H35" s="22">
        <f>H34/12</f>
        <v>0</v>
      </c>
      <c r="I35" s="22">
        <f>I34/24</f>
        <v>0</v>
      </c>
      <c r="J35" s="22">
        <f>J34/12</f>
        <v>0</v>
      </c>
      <c r="K35" s="22">
        <f>K34/24</f>
        <v>0</v>
      </c>
      <c r="L35" s="22">
        <f>L34/12</f>
        <v>0</v>
      </c>
      <c r="M35" s="22">
        <f>M34/24</f>
        <v>0</v>
      </c>
      <c r="N35" s="22">
        <f>N34/30</f>
        <v>0</v>
      </c>
      <c r="O35" s="22">
        <f>O34/50</f>
        <v>0</v>
      </c>
      <c r="P35" s="22">
        <f>P34/24</f>
        <v>0</v>
      </c>
      <c r="Q35" s="22">
        <f>Q34/10</f>
        <v>0</v>
      </c>
      <c r="R35" s="23">
        <f>R34/55</f>
        <v>0</v>
      </c>
      <c r="S35" s="24">
        <f>S34/14</f>
        <v>0</v>
      </c>
      <c r="T35" s="25">
        <f>T34/45</f>
        <v>0</v>
      </c>
      <c r="U35" s="25"/>
      <c r="V35" s="25"/>
      <c r="W35" s="25"/>
      <c r="X35" s="25">
        <f>X34/30</f>
        <v>0</v>
      </c>
      <c r="Y35" s="25"/>
      <c r="Z35" s="25"/>
      <c r="AA35" s="25">
        <f>AA34/20</f>
        <v>0</v>
      </c>
    </row>
    <row r="36" spans="1:27" ht="24.6" customHeight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24.6" customHeight="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24.6" customHeight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24.6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24.6" customHeigh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24.6" customHeight="1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24.6" customHeight="1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24.6" customHeigh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24.6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24.6" customHeight="1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24.6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24.6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24.6" customHeight="1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24.6" customHeight="1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24.6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24.6" customHeight="1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24.6" customHeight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24.6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24.6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24.6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24.6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24.6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24.6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24.6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24.6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24.6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24.6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24.6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24.6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24.6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24.6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24.6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24.6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24.6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24.6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spans="1:27" ht="24.6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spans="1:27" ht="24.6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spans="1:27" ht="24.6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spans="1:27" ht="24.6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spans="1:27" ht="24.6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spans="1:27" ht="24.6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spans="1:27" ht="24.6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spans="1:27" ht="24.6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spans="1:27" ht="24.6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spans="1:27" ht="24.6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spans="1:27" ht="24.6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spans="1:27" ht="24.6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1:27" ht="24.6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1:27" ht="24.6" customHeight="1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1:27" ht="24.6" customHeight="1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1:27" ht="24.6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1:27" ht="24.6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spans="1:27" ht="24.6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spans="1:27" ht="24.6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spans="1:27" ht="24.6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spans="1:27" ht="24.6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spans="1:27" ht="24.6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spans="1:27" ht="24.6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spans="1:27" ht="24.6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spans="1:27" ht="24.6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spans="1:27" ht="24.6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spans="1:27" ht="24.6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spans="1:27" ht="24.6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spans="1:27" ht="24.6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spans="1:27" ht="24.6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spans="1:27" ht="24.6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spans="1:27" ht="24.6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spans="1:27" ht="24.6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spans="1:27" ht="24.6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spans="1:27" ht="24.6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spans="1:27" ht="24.6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spans="1:27" ht="24.6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24.6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24.6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spans="1:27" ht="24.6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spans="1:27" ht="24.6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spans="1:27" ht="24.6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pans="1:27" ht="24.6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pans="1:27" ht="24.6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spans="1:27" ht="24.6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spans="1:27" ht="24.6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spans="1:27" ht="24.6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spans="1:27" ht="24.6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spans="1:27" ht="24.6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spans="1:27" ht="24.6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spans="1:27" ht="24.6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spans="1:27" ht="24.6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spans="1:27" ht="24.6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spans="1:27" ht="24.6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spans="1:27" ht="24.6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spans="1:27" ht="24.6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spans="1:27" ht="24.6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spans="1:27" ht="24.6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spans="1:27" ht="24.6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spans="1:27" ht="24.6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spans="1:27" ht="24.6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spans="1:27" ht="24.6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spans="1:27" ht="24.6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spans="1:27" ht="24.6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spans="1:27" ht="24.6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spans="1:27" ht="24.6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spans="1:27" ht="24.6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spans="1:27" ht="24.6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spans="1:27" ht="24.6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spans="1:27" ht="24.6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spans="1:27" ht="24.6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spans="1:27" ht="24.6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spans="1:27" ht="24.6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spans="1:27" ht="24.6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spans="1:27" ht="24.6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spans="1:27" ht="24.6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spans="1:27" ht="24.6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spans="1:27" ht="24.6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spans="1:27" ht="24.6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spans="1:27" ht="24.6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spans="1:27" ht="24.6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spans="1:27" ht="24.6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spans="1:27" ht="24.6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spans="1:27" ht="24.6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spans="1:27" ht="24.6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spans="1:27" ht="24.6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spans="1:27" ht="24.6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spans="1:27" ht="24.6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spans="1:27" ht="24.6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spans="1:27" ht="24.6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spans="1:27" ht="24.6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spans="1:27" ht="24.6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spans="1:27" ht="24.6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spans="1:27" ht="24.6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spans="1:27" ht="24.6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spans="1:27" ht="24.6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spans="1:27" ht="24.6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spans="1:27" ht="24.6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spans="1:27" ht="24.6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spans="1:27" ht="24.6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spans="1:27" ht="24.6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spans="1:27" ht="24.6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spans="1:27" ht="24.6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spans="1:27" ht="24.6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spans="1:27" ht="24.6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spans="1:27" ht="24.6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spans="1:27" ht="24.6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spans="1:27" ht="24.6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spans="1:27" ht="24.6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spans="1:27" ht="24.6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spans="1:27" ht="24.6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spans="1:27" ht="24.6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spans="1:27" ht="24.6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spans="1:27" ht="24.6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spans="1:27" ht="24.6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spans="1:27" ht="24.6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spans="1:27" ht="24.6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spans="1:27" ht="24.6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spans="1:27" ht="24.6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spans="1:27" ht="24.6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spans="1:27" ht="24.6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spans="1:27" ht="24.6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spans="1:27" ht="24.6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spans="1:27" ht="24.6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spans="1:27" ht="24.6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spans="1:27" ht="24.6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spans="1:27" ht="24.6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spans="1:27" ht="24.6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spans="1:27" ht="24.6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spans="1:27" ht="24.6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spans="1:27" ht="24.6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spans="1:27" ht="24.6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spans="1:27" ht="24.6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spans="1:27" ht="24.6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spans="1:27" ht="24.6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spans="1:27" ht="24.6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spans="1:27" ht="24.6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spans="1:27" ht="24.6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spans="1:27" ht="24.6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spans="1:27" ht="24.6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spans="1:27" ht="24.6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spans="1:27" ht="24.6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spans="1:27" ht="24.6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spans="1:27" ht="24.6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spans="1:27" ht="24.6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spans="1:27" ht="24.6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spans="1:27" ht="24.6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spans="1:27" ht="24.6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spans="1:27" ht="24.6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spans="1:27" ht="24.6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spans="1:27" ht="24.6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spans="1:27" ht="24.6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spans="1:27" ht="24.6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spans="1:27" ht="24.6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spans="1:27" ht="24.6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spans="1:27" ht="24.6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spans="1:27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spans="1:27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spans="1:27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spans="1:27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spans="1:27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spans="1:27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spans="1:27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spans="1:27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spans="1:27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spans="1:27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spans="1:27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spans="1:27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spans="1:27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spans="1:27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spans="1:27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spans="1:27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spans="1:27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spans="1:27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spans="1:27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spans="1:27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spans="1:27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spans="1:27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spans="1:27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spans="1:27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spans="1:27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spans="1:27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spans="1:27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spans="1:27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spans="1:27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spans="1:27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spans="1:27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spans="1:27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spans="1:27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spans="1:27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spans="1:27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spans="1:27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spans="1:27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spans="1:27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spans="1:27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spans="1:27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spans="1:27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spans="1:27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spans="1:27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spans="1:27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spans="1:27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spans="1:27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spans="1:27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spans="1:27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spans="1:27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spans="1:27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spans="1:27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spans="1:27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spans="1:27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spans="1:27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spans="1:27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spans="1:27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spans="1:27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spans="1:27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spans="1:27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spans="1:27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spans="1:27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spans="1:27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spans="1:27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spans="1:27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spans="1:27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spans="1:27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spans="1:27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spans="1:27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spans="1:27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spans="1:27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spans="1:27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spans="1:27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spans="1:27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spans="1:27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spans="1:27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spans="1:27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spans="1:27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spans="1:27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spans="1:27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spans="1:27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spans="1:27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spans="1:27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spans="1:27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spans="1:27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spans="1:27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spans="1:27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spans="1:27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spans="1:27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spans="1:27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spans="1:27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spans="1:27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spans="1:27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spans="1:27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spans="1:27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spans="1:27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spans="1:27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spans="1:27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spans="1:27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spans="1:27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spans="1:27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spans="1:27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spans="1:27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spans="1:27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spans="1:27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spans="1:27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spans="1:27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spans="1:27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spans="1:27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spans="1:27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spans="1:27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spans="1:27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spans="1:27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spans="1:27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spans="1:27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spans="1:27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spans="1:27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spans="1:27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spans="1:27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spans="1:27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spans="1:27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spans="1:27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spans="1:27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spans="1:27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spans="1:27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spans="1:27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spans="1:27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spans="1:27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spans="1:27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spans="1:27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spans="1:27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spans="1:27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spans="1:27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spans="1:27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spans="1:27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spans="1:27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spans="1:27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spans="1:27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spans="1:27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spans="1:27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spans="1:27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spans="1:27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spans="1:27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spans="1:27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spans="1:27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spans="1:27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spans="1:27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spans="1:27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spans="1:27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spans="1:27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spans="1:27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spans="1:27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spans="1:27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spans="1:27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spans="1:27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spans="1:27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spans="1:27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spans="1:27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spans="1:27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spans="1:27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spans="1:27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spans="1:27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spans="1:27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spans="1:27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spans="1:27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spans="1:27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spans="1:27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spans="1:27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spans="1:27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spans="1:27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spans="1:27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spans="1:27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spans="1:27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spans="1:27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spans="1:27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spans="1:27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spans="1:27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spans="1:27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spans="1:27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spans="1:27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spans="1:27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spans="1:27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spans="1:27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spans="1:27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spans="1:27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spans="1:27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spans="1:27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spans="1:27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spans="1:27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spans="1:27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spans="1:27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spans="1:27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spans="1:27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spans="1:27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spans="1:27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spans="1:27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spans="1:27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spans="1:27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spans="1:27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spans="1:27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spans="1:27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spans="1:27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spans="1:27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spans="1:27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spans="1:27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spans="1:27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spans="1:27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spans="1:27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spans="1:27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spans="1:27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spans="1:27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spans="1:27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spans="1:27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spans="1:27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spans="1:27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spans="1:27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spans="1:27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spans="1:27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spans="1:27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spans="1:27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spans="1:27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spans="1:27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spans="1:27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spans="1:27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spans="1:27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spans="1:27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spans="1:27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spans="1:27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spans="1:27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spans="1:27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spans="1:27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spans="1:27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spans="1:27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spans="1:27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spans="1:27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spans="1:27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spans="1:27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spans="1:27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spans="1:27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spans="1:27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spans="1:27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spans="1:27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spans="1:27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spans="1:27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spans="1:27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spans="1:27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spans="1:27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spans="1:27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spans="1:27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spans="1:27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spans="1:27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spans="1:27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spans="1:27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spans="1:27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spans="1:27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spans="1:27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spans="1:27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spans="1:27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spans="1:27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spans="1:27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spans="1:27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spans="1:27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spans="1:27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spans="1:27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spans="1:27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spans="1:27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spans="1:27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spans="1:27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spans="1:27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spans="1:27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spans="1:27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spans="1:27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spans="1:27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spans="1:27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spans="1:27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spans="1:27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spans="1:27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spans="1:27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spans="1:27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spans="1:27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spans="1:27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spans="1:27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spans="1:27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spans="1:27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spans="1:27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spans="1:27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spans="1:27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spans="1:27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spans="1:27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spans="1:27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spans="1:27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spans="1:27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spans="1:27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spans="1:27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spans="1:27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spans="1:27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spans="1:27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spans="1:27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spans="1:27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spans="1:27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spans="1:27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spans="1:27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spans="1:27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spans="1:27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spans="1:27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spans="1:27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spans="1:27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spans="1:27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spans="1:27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spans="1:27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spans="1:27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spans="1:27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spans="1:27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spans="1:27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spans="1:27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spans="1:27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spans="1:27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spans="1:27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spans="1:27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spans="1:27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spans="1:27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spans="1:27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spans="1:27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spans="1:27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spans="1:27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spans="1:27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spans="1:27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spans="1:27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spans="1:27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spans="1:27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spans="1:27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spans="1:27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spans="1:27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spans="1:27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spans="1:27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spans="1:27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spans="1:27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spans="1:27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spans="1:27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spans="1:27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spans="1:27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spans="1:27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spans="1:27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spans="1:27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spans="1:27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spans="1:27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spans="1:27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spans="1:27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spans="1:27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spans="1:27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spans="1:27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spans="1:27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spans="1:27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spans="1:27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spans="1:27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spans="1:27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spans="1:27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spans="1:27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spans="1:27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spans="1:27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spans="1:27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spans="1:27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spans="1:27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spans="1:27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spans="1:27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spans="1:27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spans="1:27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spans="1:27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spans="1:27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spans="1:27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spans="1:27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spans="1:27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spans="1:27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spans="1:27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spans="1:27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spans="1:27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spans="1:27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spans="1:27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spans="1:27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spans="1:27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spans="1:27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spans="1:27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spans="1:27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spans="1:27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spans="1:27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spans="1:27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spans="1:27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spans="1:27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spans="1:27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spans="1:27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spans="1:27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spans="1:27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spans="1:27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spans="1:27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spans="1:27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spans="1:27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spans="1:27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spans="1:27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spans="1:27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spans="1:27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spans="1:27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spans="1:27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spans="1:27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spans="1:27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spans="1:27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spans="1:27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spans="1:27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spans="1:27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spans="1:27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spans="1:27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spans="1:27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spans="1:27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spans="1:27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spans="1:27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spans="1:27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spans="1:27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spans="1:27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spans="1:27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spans="1:27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spans="1:27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spans="1:27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spans="1:27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spans="1:27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spans="1:27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spans="1:27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spans="1:27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spans="1:27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spans="1:27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spans="1:27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spans="1:27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spans="1:27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spans="1:27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spans="1:27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spans="1:27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spans="1:27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spans="1:27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spans="1:27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spans="1:27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spans="1:27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spans="1:27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spans="1:27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spans="1:27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spans="1:27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spans="1:27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spans="1:27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spans="1:27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spans="1:27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spans="1:27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spans="1:27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spans="1:27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spans="1:27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spans="1:27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spans="1:27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spans="1:27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spans="1:27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spans="1:27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spans="1:27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spans="1:27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spans="1:27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spans="1:27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spans="1:27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spans="1:27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spans="1:27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spans="1:27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spans="1:27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spans="1:27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spans="1:27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spans="1:27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spans="1:27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spans="1:27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spans="1:27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spans="1:27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spans="1:27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spans="1:27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spans="1:27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spans="1:27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spans="1:27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spans="1:27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spans="1:27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spans="1:27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spans="1:27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spans="1:27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spans="1:27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spans="1:27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spans="1:27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spans="1:27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spans="1:27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spans="1:27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spans="1:27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spans="1:27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spans="1:27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spans="1:27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spans="1:27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spans="1:27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spans="1:27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spans="1:27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spans="1:27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spans="1:27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spans="1:27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spans="1:27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spans="1:27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spans="1:27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spans="1:27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spans="1:27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spans="1:27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spans="1:27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spans="1:27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spans="1:27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spans="1:27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spans="1:27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spans="1:27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spans="1:27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spans="1:27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spans="1:27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spans="1:27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spans="1:27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spans="1:27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spans="1:27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spans="1:27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spans="1:27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spans="1:27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spans="1:27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spans="1:27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spans="1:27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spans="1:27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spans="1:27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spans="1:27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spans="1:27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spans="1:27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spans="1:27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spans="1:27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spans="1:27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spans="1:27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spans="1:27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spans="1:27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spans="1:27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spans="1:27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spans="1:27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spans="1:27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spans="1:27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spans="1:27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</sheetData>
  <mergeCells count="7">
    <mergeCell ref="U3:V3"/>
    <mergeCell ref="W3:Y3"/>
    <mergeCell ref="N3:R3"/>
    <mergeCell ref="Z3:AA3"/>
    <mergeCell ref="E3:F3"/>
    <mergeCell ref="G3:K3"/>
    <mergeCell ref="S3:T3"/>
  </mergeCells>
  <pageMargins left="0.25" right="0.25" top="0.75" bottom="0.75" header="0.3" footer="0.3"/>
  <pageSetup paperSize="9" scale="52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54"/>
  <sheetViews>
    <sheetView workbookViewId="0">
      <selection activeCell="E22" sqref="E22"/>
    </sheetView>
  </sheetViews>
  <sheetFormatPr defaultRowHeight="12.75" x14ac:dyDescent="0.15"/>
  <cols>
    <col min="1" max="1" width="13.484375" style="426" customWidth="1"/>
    <col min="2" max="2" width="15.23828125" style="426" customWidth="1"/>
    <col min="3" max="3" width="13.484375" style="426" customWidth="1"/>
    <col min="4" max="4" width="9.4375" style="426" customWidth="1"/>
    <col min="5" max="5" width="7.68359375" style="426" customWidth="1"/>
    <col min="6" max="6" width="9.4375" style="426" customWidth="1"/>
    <col min="7" max="7" width="5.390625" style="426" customWidth="1"/>
    <col min="8" max="8" width="9.4375" style="426" customWidth="1"/>
    <col min="9" max="9" width="8.76171875" style="426" customWidth="1"/>
  </cols>
  <sheetData>
    <row r="1" spans="1:16" ht="19.5" customHeight="1" x14ac:dyDescent="0.15">
      <c r="A1" s="114" t="s">
        <v>317</v>
      </c>
      <c r="B1" s="115"/>
      <c r="C1" s="115"/>
      <c r="D1" s="434"/>
      <c r="E1" s="434"/>
      <c r="F1" s="437"/>
      <c r="G1" s="438"/>
      <c r="H1" s="438"/>
      <c r="I1" s="439"/>
      <c r="J1" s="434"/>
      <c r="K1" s="434"/>
    </row>
    <row r="2" spans="1:16" ht="15.6" customHeight="1" x14ac:dyDescent="0.15">
      <c r="A2" s="434" t="s">
        <v>195</v>
      </c>
      <c r="B2" s="427" t="s">
        <v>318</v>
      </c>
      <c r="C2" s="427" t="s">
        <v>319</v>
      </c>
      <c r="D2" s="427" t="s">
        <v>197</v>
      </c>
      <c r="E2" s="428" t="s">
        <v>198</v>
      </c>
      <c r="F2" s="428" t="s">
        <v>199</v>
      </c>
      <c r="G2" s="427" t="s">
        <v>320</v>
      </c>
      <c r="H2" s="428" t="s">
        <v>321</v>
      </c>
      <c r="I2" s="427" t="s">
        <v>322</v>
      </c>
      <c r="J2" s="427" t="s">
        <v>323</v>
      </c>
      <c r="K2" s="434"/>
    </row>
    <row r="3" spans="1:16" ht="15" customHeight="1" thickBot="1" x14ac:dyDescent="0.2">
      <c r="A3" s="112" t="s">
        <v>206</v>
      </c>
      <c r="B3" s="111">
        <v>7</v>
      </c>
      <c r="C3" s="113">
        <f>B3*24</f>
        <v>168</v>
      </c>
      <c r="D3" s="111"/>
      <c r="E3" s="111"/>
      <c r="F3" s="113">
        <f>SUM(C3:D3)-E3</f>
        <v>168</v>
      </c>
      <c r="G3" s="113">
        <f>G54</f>
        <v>0</v>
      </c>
      <c r="H3" s="113"/>
      <c r="I3" s="113">
        <f>F3-G3</f>
        <v>168</v>
      </c>
      <c r="J3" s="111">
        <f>I3-H3</f>
        <v>168</v>
      </c>
      <c r="K3" s="111"/>
    </row>
    <row r="4" spans="1:16" ht="13.5" customHeight="1" thickBot="1" x14ac:dyDescent="0.2">
      <c r="A4" s="107" t="s">
        <v>207</v>
      </c>
      <c r="B4" s="434">
        <v>3</v>
      </c>
      <c r="C4" s="435">
        <f>B4*12</f>
        <v>36</v>
      </c>
      <c r="D4" s="434"/>
      <c r="E4" s="434"/>
      <c r="F4" s="113">
        <f>SUM(C4:D4)-E4</f>
        <v>36</v>
      </c>
      <c r="G4" s="435">
        <f>I54</f>
        <v>0</v>
      </c>
      <c r="H4" s="435"/>
      <c r="I4" s="435">
        <f>F4-G4</f>
        <v>36</v>
      </c>
      <c r="J4" s="111">
        <f>I4-H4</f>
        <v>36</v>
      </c>
      <c r="K4" s="434"/>
      <c r="P4" s="67"/>
    </row>
    <row r="5" spans="1:16" ht="13.5" customHeight="1" thickBot="1" x14ac:dyDescent="0.2">
      <c r="A5" s="108" t="s">
        <v>208</v>
      </c>
      <c r="B5" s="434">
        <v>7</v>
      </c>
      <c r="C5" s="435">
        <f>B5*24</f>
        <v>168</v>
      </c>
      <c r="D5" s="434"/>
      <c r="E5" s="434"/>
      <c r="F5" s="113">
        <f>SUM(C5:D5)-E5</f>
        <v>168</v>
      </c>
      <c r="G5" s="435">
        <f>J54</f>
        <v>0</v>
      </c>
      <c r="H5" s="435"/>
      <c r="I5" s="435">
        <f>F5-G5</f>
        <v>168</v>
      </c>
      <c r="J5" s="111">
        <f>I5-H5</f>
        <v>168</v>
      </c>
      <c r="K5" s="434"/>
    </row>
    <row r="6" spans="1:16" ht="13.5" customHeight="1" thickBot="1" x14ac:dyDescent="0.2">
      <c r="A6" s="110" t="s">
        <v>209</v>
      </c>
      <c r="B6" s="434">
        <v>1</v>
      </c>
      <c r="C6" s="435">
        <f>B6*12</f>
        <v>12</v>
      </c>
      <c r="D6" s="434"/>
      <c r="E6" s="434"/>
      <c r="F6" s="113">
        <f>SUM(C6:D6)-E6</f>
        <v>12</v>
      </c>
      <c r="G6" s="435">
        <f>K54</f>
        <v>0</v>
      </c>
      <c r="H6" s="435"/>
      <c r="I6" s="435">
        <f>F6-G6</f>
        <v>12</v>
      </c>
      <c r="J6" s="111">
        <f>I6-H6</f>
        <v>12</v>
      </c>
      <c r="K6" s="434"/>
    </row>
    <row r="7" spans="1:16" ht="13.5" customHeight="1" thickBot="1" x14ac:dyDescent="0.2">
      <c r="A7" s="108" t="s">
        <v>210</v>
      </c>
      <c r="B7" s="434">
        <v>24</v>
      </c>
      <c r="C7" s="435">
        <f>B7*24</f>
        <v>576</v>
      </c>
      <c r="D7" s="434"/>
      <c r="E7" s="434"/>
      <c r="F7" s="113">
        <f>SUM(C7:D7)-E7</f>
        <v>576</v>
      </c>
      <c r="G7" s="435">
        <f>L54</f>
        <v>0</v>
      </c>
      <c r="H7" s="435"/>
      <c r="I7" s="435">
        <f>F7-G7</f>
        <v>576</v>
      </c>
      <c r="J7" s="111">
        <f>I7-H7</f>
        <v>576</v>
      </c>
      <c r="K7" s="434"/>
    </row>
    <row r="8" spans="1:16" ht="13.5" customHeight="1" thickBot="1" x14ac:dyDescent="0.2">
      <c r="A8" s="110" t="s">
        <v>211</v>
      </c>
      <c r="B8" s="434">
        <v>1</v>
      </c>
      <c r="C8" s="435">
        <f>B8*12</f>
        <v>12</v>
      </c>
      <c r="D8" s="434"/>
      <c r="E8" s="434"/>
      <c r="F8" s="113">
        <f>SUM(C8:D8)-E8</f>
        <v>12</v>
      </c>
      <c r="G8" s="435">
        <f>M54</f>
        <v>0</v>
      </c>
      <c r="H8" s="435"/>
      <c r="I8" s="435">
        <f>F8-G8</f>
        <v>12</v>
      </c>
      <c r="J8" s="111">
        <f>I8-H8</f>
        <v>12</v>
      </c>
      <c r="K8" s="434"/>
    </row>
    <row r="9" spans="1:16" ht="13.5" customHeight="1" thickBot="1" x14ac:dyDescent="0.2">
      <c r="A9" s="108" t="s">
        <v>212</v>
      </c>
      <c r="B9" s="434">
        <v>18</v>
      </c>
      <c r="C9" s="435">
        <f>B9*24</f>
        <v>432</v>
      </c>
      <c r="D9" s="434"/>
      <c r="E9" s="434"/>
      <c r="F9" s="113">
        <f>SUM(C9:D9)-E9</f>
        <v>432</v>
      </c>
      <c r="G9" s="435">
        <f>D54</f>
        <v>0</v>
      </c>
      <c r="H9" s="435"/>
      <c r="I9" s="435">
        <f>F9-G9</f>
        <v>432</v>
      </c>
      <c r="J9" s="111">
        <f>I9-H9</f>
        <v>432</v>
      </c>
      <c r="K9" s="434"/>
    </row>
    <row r="10" spans="1:16" ht="13.5" customHeight="1" thickBot="1" x14ac:dyDescent="0.2">
      <c r="A10" s="110" t="s">
        <v>213</v>
      </c>
      <c r="B10" s="434">
        <v>8</v>
      </c>
      <c r="C10" s="435">
        <f>B10*12</f>
        <v>96</v>
      </c>
      <c r="D10" s="434"/>
      <c r="E10" s="434"/>
      <c r="F10" s="113">
        <f>SUM(C10:D10)-E10</f>
        <v>96</v>
      </c>
      <c r="G10" s="435">
        <f>F54</f>
        <v>0</v>
      </c>
      <c r="H10" s="435"/>
      <c r="I10" s="435">
        <f>F10-G10</f>
        <v>96</v>
      </c>
      <c r="J10" s="111">
        <f>I10-H10</f>
        <v>96</v>
      </c>
      <c r="K10" s="434"/>
    </row>
    <row r="11" spans="1:16" ht="13.5" customHeight="1" thickBot="1" x14ac:dyDescent="0.2">
      <c r="A11" s="108" t="s">
        <v>214</v>
      </c>
      <c r="B11" s="434">
        <v>5</v>
      </c>
      <c r="C11" s="435">
        <f>B11*50</f>
        <v>250</v>
      </c>
      <c r="D11" s="434"/>
      <c r="E11" s="434"/>
      <c r="F11" s="113">
        <f>SUM(C11:D11)-E11</f>
        <v>250</v>
      </c>
      <c r="G11" s="435">
        <f>P54</f>
        <v>0</v>
      </c>
      <c r="H11" s="435"/>
      <c r="I11" s="435">
        <f>F11-G11</f>
        <v>250</v>
      </c>
      <c r="J11" s="111">
        <f>I11-H11</f>
        <v>250</v>
      </c>
      <c r="K11" s="434"/>
    </row>
    <row r="12" spans="1:16" ht="13.5" customHeight="1" thickBot="1" x14ac:dyDescent="0.2">
      <c r="A12" s="110" t="s">
        <v>215</v>
      </c>
      <c r="B12" s="434">
        <v>10</v>
      </c>
      <c r="C12" s="435">
        <f>B12*24</f>
        <v>240</v>
      </c>
      <c r="D12" s="434"/>
      <c r="E12" s="434"/>
      <c r="F12" s="113">
        <f>SUM(C12:D12)-E12</f>
        <v>240</v>
      </c>
      <c r="G12" s="435">
        <f>Q54</f>
        <v>0</v>
      </c>
      <c r="H12" s="435"/>
      <c r="I12" s="435">
        <f>F12-G12</f>
        <v>240</v>
      </c>
      <c r="J12" s="111">
        <f>I12-H12</f>
        <v>240</v>
      </c>
      <c r="K12" s="434"/>
    </row>
    <row r="13" spans="1:16" ht="13.5" customHeight="1" thickBot="1" x14ac:dyDescent="0.2">
      <c r="A13" s="108" t="s">
        <v>216</v>
      </c>
      <c r="B13" s="434">
        <v>5</v>
      </c>
      <c r="C13" s="435">
        <f>B13*10</f>
        <v>50</v>
      </c>
      <c r="D13" s="434"/>
      <c r="E13" s="434"/>
      <c r="F13" s="113">
        <f>SUM(C13:D13)-E13</f>
        <v>50</v>
      </c>
      <c r="G13" s="435">
        <f>R54</f>
        <v>0</v>
      </c>
      <c r="H13" s="435"/>
      <c r="I13" s="435">
        <f>F13-G13</f>
        <v>50</v>
      </c>
      <c r="J13" s="111">
        <f>I13-H13</f>
        <v>50</v>
      </c>
      <c r="K13" s="434"/>
    </row>
    <row r="14" spans="1:16" ht="13.5" customHeight="1" thickBot="1" x14ac:dyDescent="0.2">
      <c r="A14" s="110" t="s">
        <v>264</v>
      </c>
      <c r="B14" s="434">
        <v>2</v>
      </c>
      <c r="C14" s="435">
        <f>B14*24</f>
        <v>48</v>
      </c>
      <c r="D14" s="434"/>
      <c r="E14" s="434"/>
      <c r="F14" s="113">
        <f>SUM(C14:D14)-E14</f>
        <v>48</v>
      </c>
      <c r="G14" s="435">
        <f>N54</f>
        <v>0</v>
      </c>
      <c r="H14" s="435"/>
      <c r="I14" s="435">
        <f>F14-G14</f>
        <v>48</v>
      </c>
      <c r="J14" s="111">
        <f>I14-H14</f>
        <v>48</v>
      </c>
      <c r="K14" s="434"/>
    </row>
    <row r="15" spans="1:16" ht="13.5" customHeight="1" thickBot="1" x14ac:dyDescent="0.2">
      <c r="A15" s="107" t="s">
        <v>218</v>
      </c>
      <c r="B15" s="434">
        <v>0</v>
      </c>
      <c r="C15" s="435"/>
      <c r="D15" s="434"/>
      <c r="E15" s="434"/>
      <c r="F15" s="113">
        <f>SUM(C15:D15)-E15</f>
        <v>0</v>
      </c>
      <c r="G15" s="435">
        <f>S54</f>
        <v>0</v>
      </c>
      <c r="H15" s="435"/>
      <c r="I15" s="435">
        <f>F15-G15</f>
        <v>0</v>
      </c>
      <c r="J15" s="111">
        <f>I15-H15</f>
        <v>0</v>
      </c>
      <c r="K15" s="434"/>
    </row>
    <row r="16" spans="1:16" ht="13.5" customHeight="1" thickBot="1" x14ac:dyDescent="0.2">
      <c r="A16" s="108" t="s">
        <v>219</v>
      </c>
      <c r="B16" s="434">
        <f>SUM(B3:B15)</f>
        <v>91</v>
      </c>
      <c r="C16" s="435"/>
      <c r="D16" s="434"/>
      <c r="E16" s="434"/>
      <c r="F16" s="435"/>
      <c r="G16" s="435"/>
      <c r="H16" s="435"/>
      <c r="I16" s="435"/>
      <c r="J16" s="111"/>
      <c r="K16" s="434"/>
    </row>
    <row r="17" spans="1:11" ht="13.5" customHeight="1" thickBot="1" x14ac:dyDescent="0.2">
      <c r="A17" s="107" t="s">
        <v>220</v>
      </c>
      <c r="B17" s="434">
        <v>3</v>
      </c>
      <c r="C17" s="435">
        <f>B17*45</f>
        <v>135</v>
      </c>
      <c r="D17" s="434"/>
      <c r="E17" s="434"/>
      <c r="F17" s="435">
        <f>SUM(C17:D17)</f>
        <v>135</v>
      </c>
      <c r="G17" s="435">
        <f>U54</f>
        <v>0</v>
      </c>
      <c r="H17" s="435"/>
      <c r="I17" s="435">
        <f>F17-G17</f>
        <v>135</v>
      </c>
      <c r="J17" s="111">
        <f>I17-H17</f>
        <v>135</v>
      </c>
      <c r="K17" s="434"/>
    </row>
    <row r="18" spans="1:11" x14ac:dyDescent="0.15">
      <c r="A18" s="109" t="s">
        <v>221</v>
      </c>
      <c r="B18" s="434">
        <v>2</v>
      </c>
      <c r="C18" s="435">
        <f>B18*14</f>
        <v>28</v>
      </c>
      <c r="D18" s="434"/>
      <c r="E18" s="434"/>
      <c r="F18" s="435">
        <f>SUM(C18:D18)</f>
        <v>28</v>
      </c>
      <c r="G18" s="435">
        <f>T54</f>
        <v>0</v>
      </c>
      <c r="H18" s="435"/>
      <c r="I18" s="435">
        <f>F18-G18</f>
        <v>28</v>
      </c>
      <c r="J18" s="111">
        <f>I18-H18</f>
        <v>28</v>
      </c>
      <c r="K18" s="434"/>
    </row>
    <row r="19" spans="1:11" x14ac:dyDescent="0.15">
      <c r="A19" s="434" t="s">
        <v>222</v>
      </c>
      <c r="B19" s="434">
        <f>SUM(B17:B18)</f>
        <v>5</v>
      </c>
      <c r="C19" s="435"/>
      <c r="D19" s="434"/>
      <c r="E19" s="434"/>
      <c r="F19" s="435"/>
      <c r="G19" s="435"/>
      <c r="H19" s="435"/>
      <c r="I19" s="435"/>
      <c r="J19" s="111"/>
      <c r="K19" s="434"/>
    </row>
    <row r="20" spans="1:11" x14ac:dyDescent="0.15">
      <c r="A20" s="434" t="s">
        <v>223</v>
      </c>
      <c r="B20" s="434">
        <f>SUM(B19,B16)</f>
        <v>96</v>
      </c>
      <c r="C20" s="435"/>
      <c r="D20" s="434"/>
      <c r="E20" s="434"/>
      <c r="F20" s="435"/>
      <c r="G20" s="435"/>
      <c r="H20" s="435"/>
      <c r="I20" s="435"/>
      <c r="J20" s="111"/>
      <c r="K20" s="434"/>
    </row>
    <row r="21" spans="1:11" ht="19.149999999999999" customHeight="1" thickBot="1" x14ac:dyDescent="0.2">
      <c r="A21" s="469" t="s">
        <v>224</v>
      </c>
      <c r="B21" s="470"/>
      <c r="C21" s="470"/>
      <c r="D21" s="470"/>
      <c r="E21" s="470"/>
      <c r="F21" s="470"/>
      <c r="G21" s="470"/>
      <c r="H21" s="470"/>
      <c r="I21" s="116"/>
      <c r="J21" s="111">
        <f>I21-H21</f>
        <v>0</v>
      </c>
      <c r="K21" s="434"/>
    </row>
    <row r="22" spans="1:11" x14ac:dyDescent="0.15">
      <c r="A22" s="109" t="s">
        <v>225</v>
      </c>
      <c r="B22" s="435"/>
      <c r="C22" s="435"/>
      <c r="D22" s="434"/>
      <c r="E22" s="434"/>
      <c r="F22" s="435">
        <f>D22</f>
        <v>0</v>
      </c>
      <c r="G22" s="435">
        <f>V54</f>
        <v>0</v>
      </c>
      <c r="H22" s="435"/>
      <c r="I22" s="435">
        <f>F22-G22</f>
        <v>0</v>
      </c>
      <c r="J22" s="111">
        <f>I22-H22</f>
        <v>0</v>
      </c>
      <c r="K22" s="434"/>
    </row>
    <row r="23" spans="1:11" ht="13.5" customHeight="1" thickBot="1" x14ac:dyDescent="0.2">
      <c r="A23" s="106" t="s">
        <v>265</v>
      </c>
      <c r="B23" s="435"/>
      <c r="C23" s="435"/>
      <c r="D23" s="434"/>
      <c r="E23" s="434"/>
      <c r="F23" s="435">
        <f>D23</f>
        <v>0</v>
      </c>
      <c r="G23" s="435">
        <f>X54</f>
        <v>0</v>
      </c>
      <c r="H23" s="435"/>
      <c r="I23" s="435">
        <f>F23-G23</f>
        <v>0</v>
      </c>
      <c r="J23" s="111">
        <f>I23-H23</f>
        <v>0</v>
      </c>
      <c r="K23" s="434"/>
    </row>
    <row r="24" spans="1:11" x14ac:dyDescent="0.15">
      <c r="A24" s="109" t="s">
        <v>227</v>
      </c>
      <c r="B24" s="435"/>
      <c r="C24" s="435"/>
      <c r="D24" s="434"/>
      <c r="E24" s="434"/>
      <c r="F24" s="435">
        <f>D24</f>
        <v>0</v>
      </c>
      <c r="G24" s="435">
        <f>O54</f>
        <v>0</v>
      </c>
      <c r="H24" s="435"/>
      <c r="I24" s="435">
        <f>F24-G24</f>
        <v>0</v>
      </c>
      <c r="J24" s="111">
        <f>I24-H24</f>
        <v>0</v>
      </c>
    </row>
    <row r="25" spans="1:11" ht="13.5" customHeight="1" thickBot="1" x14ac:dyDescent="0.2">
      <c r="A25" s="106" t="s">
        <v>228</v>
      </c>
      <c r="B25" s="435"/>
      <c r="C25" s="435"/>
      <c r="D25" s="434"/>
      <c r="E25" s="434"/>
      <c r="F25" s="435">
        <f>D25</f>
        <v>0</v>
      </c>
      <c r="G25" s="435">
        <f>W54</f>
        <v>0</v>
      </c>
      <c r="H25" s="435"/>
      <c r="I25" s="435">
        <f>F25-G25</f>
        <v>0</v>
      </c>
      <c r="J25" s="111">
        <f>I25-H25</f>
        <v>0</v>
      </c>
    </row>
    <row r="26" spans="1:11" x14ac:dyDescent="0.15">
      <c r="A26" s="109" t="s">
        <v>266</v>
      </c>
      <c r="B26" s="435"/>
      <c r="C26" s="435"/>
      <c r="D26" s="434"/>
      <c r="E26" s="434"/>
      <c r="F26" s="435">
        <f>D26</f>
        <v>0</v>
      </c>
      <c r="G26" s="435"/>
      <c r="H26" s="435"/>
      <c r="I26" s="435">
        <f>F26-G26</f>
        <v>0</v>
      </c>
      <c r="J26" s="111">
        <f>I26-H26</f>
        <v>0</v>
      </c>
    </row>
    <row r="27" spans="1:11" ht="13.5" customHeight="1" thickBot="1" x14ac:dyDescent="0.2">
      <c r="A27" s="106" t="s">
        <v>230</v>
      </c>
      <c r="B27" s="435"/>
      <c r="C27" s="435"/>
      <c r="D27" s="434"/>
      <c r="E27" s="434"/>
      <c r="F27" s="435">
        <f>D27</f>
        <v>0</v>
      </c>
      <c r="G27" s="435"/>
      <c r="H27" s="435"/>
      <c r="I27" s="435">
        <f>F27-G27</f>
        <v>0</v>
      </c>
      <c r="J27" s="111">
        <f>I27-H27</f>
        <v>0</v>
      </c>
    </row>
    <row r="28" spans="1:11" x14ac:dyDescent="0.15">
      <c r="A28" s="109" t="s">
        <v>267</v>
      </c>
      <c r="B28" s="435"/>
      <c r="C28" s="435"/>
      <c r="D28" s="434"/>
      <c r="E28" s="434"/>
      <c r="F28" s="435">
        <f>D28</f>
        <v>0</v>
      </c>
      <c r="G28" s="435"/>
      <c r="H28" s="435"/>
      <c r="I28" s="435">
        <f>F28-G28</f>
        <v>0</v>
      </c>
      <c r="J28" s="111">
        <f>I28-H28</f>
        <v>0</v>
      </c>
    </row>
    <row r="29" spans="1:11" x14ac:dyDescent="0.15">
      <c r="A29" s="434"/>
      <c r="B29" s="435"/>
      <c r="C29" s="435"/>
      <c r="D29" s="434"/>
      <c r="E29" s="434"/>
      <c r="F29" s="435"/>
      <c r="G29" s="435"/>
      <c r="H29" s="435"/>
      <c r="I29" s="435">
        <f>F29-G29</f>
        <v>0</v>
      </c>
      <c r="J29" s="434"/>
    </row>
    <row r="49" spans="1:24" ht="18.75" customHeight="1" x14ac:dyDescent="0.15">
      <c r="A49" s="97"/>
      <c r="B49" s="424" t="s">
        <v>324</v>
      </c>
      <c r="C49" s="424"/>
      <c r="D49" s="471" t="s">
        <v>9</v>
      </c>
      <c r="E49" s="480"/>
      <c r="F49" s="465"/>
      <c r="G49" s="471" t="s">
        <v>10</v>
      </c>
      <c r="H49" s="480"/>
      <c r="I49" s="465"/>
      <c r="J49" s="471" t="s">
        <v>11</v>
      </c>
      <c r="K49" s="465"/>
      <c r="L49" s="471" t="s">
        <v>12</v>
      </c>
      <c r="M49" s="465"/>
      <c r="N49" s="102" t="s">
        <v>241</v>
      </c>
      <c r="O49" s="424" t="s">
        <v>134</v>
      </c>
      <c r="P49" s="424" t="s">
        <v>161</v>
      </c>
      <c r="Q49" s="424" t="s">
        <v>162</v>
      </c>
      <c r="R49" s="424" t="s">
        <v>163</v>
      </c>
      <c r="S49" s="424" t="s">
        <v>325</v>
      </c>
      <c r="T49" s="424" t="s">
        <v>326</v>
      </c>
      <c r="U49" s="424" t="s">
        <v>327</v>
      </c>
      <c r="V49" s="424" t="s">
        <v>55</v>
      </c>
      <c r="W49" s="424" t="s">
        <v>242</v>
      </c>
      <c r="X49" s="103" t="s">
        <v>280</v>
      </c>
    </row>
    <row r="50" spans="1:24" ht="18.75" customHeight="1" x14ac:dyDescent="0.15">
      <c r="A50" s="100">
        <v>1</v>
      </c>
      <c r="B50" s="65" t="s">
        <v>243</v>
      </c>
      <c r="C50" s="101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92"/>
      <c r="V50" s="84"/>
      <c r="W50" s="84"/>
      <c r="X50" s="84"/>
    </row>
    <row r="51" spans="1:24" ht="18.75" customHeight="1" x14ac:dyDescent="0.15">
      <c r="A51" s="7">
        <v>2</v>
      </c>
      <c r="B51" s="43" t="s">
        <v>244</v>
      </c>
      <c r="C51" s="43"/>
      <c r="D51" s="433"/>
      <c r="E51" s="433"/>
      <c r="F51" s="433"/>
      <c r="G51" s="433"/>
      <c r="H51" s="433"/>
      <c r="I51" s="433"/>
      <c r="J51" s="433"/>
      <c r="K51" s="433"/>
      <c r="L51" s="433"/>
      <c r="M51" s="433"/>
      <c r="N51" s="433"/>
      <c r="O51" s="433"/>
      <c r="P51" s="433"/>
      <c r="Q51" s="433"/>
      <c r="R51" s="433"/>
      <c r="S51" s="433"/>
      <c r="T51" s="433"/>
      <c r="U51" s="414"/>
      <c r="V51" s="433"/>
      <c r="W51" s="433"/>
      <c r="X51" s="433"/>
    </row>
    <row r="52" spans="1:24" ht="18.75" customHeight="1" x14ac:dyDescent="0.15">
      <c r="A52" s="7">
        <v>3</v>
      </c>
      <c r="B52" s="57" t="s">
        <v>245</v>
      </c>
      <c r="C52" s="57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  <c r="R52" s="432"/>
      <c r="S52" s="432"/>
      <c r="T52" s="432"/>
      <c r="U52" s="413"/>
      <c r="V52" s="432"/>
      <c r="W52" s="432"/>
      <c r="X52" s="84"/>
    </row>
    <row r="53" spans="1:24" ht="18.75" customHeight="1" x14ac:dyDescent="0.15">
      <c r="A53" s="7">
        <v>4</v>
      </c>
      <c r="B53" s="105" t="s">
        <v>246</v>
      </c>
      <c r="C53" s="87"/>
      <c r="D53" s="433"/>
      <c r="E53" s="433"/>
      <c r="F53" s="433"/>
      <c r="G53" s="433"/>
      <c r="H53" s="433"/>
      <c r="I53" s="433"/>
      <c r="J53" s="433"/>
      <c r="K53" s="433"/>
      <c r="L53" s="433"/>
      <c r="M53" s="433"/>
      <c r="N53" s="433"/>
      <c r="O53" s="433"/>
      <c r="P53" s="433"/>
      <c r="Q53" s="433"/>
      <c r="R53" s="433"/>
      <c r="S53" s="433"/>
      <c r="T53" s="433"/>
      <c r="U53" s="414"/>
      <c r="V53" s="433"/>
      <c r="W53" s="433"/>
      <c r="X53" s="433"/>
    </row>
    <row r="54" spans="1:24" ht="18.75" customHeight="1" x14ac:dyDescent="0.25">
      <c r="A54" s="7">
        <v>5</v>
      </c>
      <c r="B54" s="59" t="s">
        <v>234</v>
      </c>
      <c r="C54" s="57"/>
      <c r="D54" s="432">
        <f>SUM(D50:D53)</f>
        <v>0</v>
      </c>
      <c r="E54" s="432"/>
      <c r="F54" s="432">
        <f>SUM(F50:F53)</f>
        <v>0</v>
      </c>
      <c r="G54" s="432">
        <f>SUM(G50:G53)</f>
        <v>0</v>
      </c>
      <c r="H54" s="432"/>
      <c r="I54" s="432">
        <f>SUM(I50:I53)</f>
        <v>0</v>
      </c>
      <c r="J54" s="432">
        <f>SUM(J50:J53)</f>
        <v>0</v>
      </c>
      <c r="K54" s="432">
        <f>SUM(K50:K53)</f>
        <v>0</v>
      </c>
      <c r="L54" s="432">
        <f>SUM(L50:L53)</f>
        <v>0</v>
      </c>
      <c r="M54" s="432">
        <f>SUM(M50:M53)</f>
        <v>0</v>
      </c>
      <c r="N54" s="432">
        <f>SUM(N50:N53)</f>
        <v>0</v>
      </c>
      <c r="O54" s="432">
        <f>SUM(O50:O53)</f>
        <v>0</v>
      </c>
      <c r="P54" s="432">
        <f>SUM(P50:P53)</f>
        <v>0</v>
      </c>
      <c r="Q54" s="432">
        <f>SUM(Q50:Q53)</f>
        <v>0</v>
      </c>
      <c r="R54" s="432">
        <f>SUM(R50:R53)</f>
        <v>0</v>
      </c>
      <c r="S54" s="432">
        <f>SUM(S50:S53)</f>
        <v>0</v>
      </c>
      <c r="T54" s="432">
        <f>SUM(T50:T53)</f>
        <v>0</v>
      </c>
      <c r="U54" s="432">
        <f>SUM(U50:U53)</f>
        <v>0</v>
      </c>
      <c r="V54" s="432">
        <f>SUM(V50:V53)</f>
        <v>0</v>
      </c>
      <c r="W54" s="84">
        <f>SUM(W50:W53)</f>
        <v>0</v>
      </c>
      <c r="X54" s="84">
        <f>SUM(X50:X53)</f>
        <v>0</v>
      </c>
    </row>
  </sheetData>
  <mergeCells count="5">
    <mergeCell ref="A21:H21"/>
    <mergeCell ref="D49:F49"/>
    <mergeCell ref="G49:I49"/>
    <mergeCell ref="J49:K49"/>
    <mergeCell ref="L49:M49"/>
  </mergeCell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971"/>
  <sheetViews>
    <sheetView topLeftCell="B1" zoomScale="84" zoomScaleNormal="84" workbookViewId="0">
      <pane xSplit="2" ySplit="3" topLeftCell="D4" activePane="bottomRight" state="frozen"/>
      <selection activeCell="B1" sqref="B1"/>
      <selection pane="bottomLeft"/>
      <selection pane="topRight"/>
      <selection pane="bottomRight"/>
    </sheetView>
  </sheetViews>
  <sheetFormatPr defaultColWidth="14.0234375" defaultRowHeight="24.6" customHeight="1" x14ac:dyDescent="0.15"/>
  <cols>
    <col min="1" max="1" width="6.60546875" style="426" customWidth="1"/>
    <col min="2" max="2" width="43.9609375" style="426" customWidth="1"/>
    <col min="3" max="3" width="18.33984375" style="426" customWidth="1"/>
    <col min="4" max="4" width="9.70703125" style="426" customWidth="1"/>
    <col min="5" max="5" width="9.3046875" style="426" customWidth="1"/>
    <col min="6" max="6" width="9.9765625" style="426" customWidth="1"/>
    <col min="7" max="7" width="8.22265625" style="426" customWidth="1"/>
    <col min="8" max="8" width="8.359375" style="426" customWidth="1"/>
    <col min="9" max="9" width="8.22265625" style="426" customWidth="1"/>
    <col min="10" max="10" width="9.3046875" style="426" customWidth="1"/>
    <col min="11" max="11" width="8.359375" style="426" customWidth="1"/>
    <col min="12" max="12" width="8.22265625" style="426" customWidth="1"/>
    <col min="13" max="14" width="9.3046875" style="426" customWidth="1"/>
    <col min="15" max="15" width="9.70703125" style="426" customWidth="1"/>
    <col min="16" max="16" width="8.22265625" style="426" customWidth="1"/>
    <col min="17" max="17" width="7.68359375" style="426" customWidth="1"/>
    <col min="18" max="19" width="9.70703125" style="426" customWidth="1"/>
    <col min="20" max="20" width="18.47265625" style="426" customWidth="1"/>
    <col min="21" max="21" width="8.22265625" style="426" customWidth="1"/>
    <col min="22" max="22" width="16.046875" style="426" customWidth="1"/>
  </cols>
  <sheetData>
    <row r="1" spans="1:22" ht="24.6" customHeight="1" thickBot="1" x14ac:dyDescent="0.25">
      <c r="A1" s="70"/>
      <c r="B1" s="88" t="str">
        <f>'[1]A4-Bidupur'!B1</f>
        <v>SOFTLINE SALES</v>
      </c>
      <c r="C1" s="487" t="s">
        <v>328</v>
      </c>
      <c r="D1" s="488"/>
      <c r="E1" s="68"/>
      <c r="F1" s="68"/>
      <c r="G1" s="68"/>
      <c r="H1" s="68"/>
      <c r="I1" s="68"/>
      <c r="J1" s="68"/>
      <c r="K1" s="68"/>
      <c r="L1" s="71" t="str">
        <f>'[1]A4-Bidupur'!K1</f>
        <v>DATE: 29 MARCH 2021</v>
      </c>
      <c r="M1" s="68"/>
      <c r="N1" s="68"/>
      <c r="O1" s="68"/>
      <c r="P1" s="68"/>
      <c r="Q1" s="79" t="s">
        <v>4</v>
      </c>
      <c r="R1" s="68"/>
      <c r="S1" s="68"/>
      <c r="T1" s="68"/>
      <c r="U1" s="69"/>
    </row>
    <row r="2" spans="1:22" ht="24.6" customHeight="1" x14ac:dyDescent="0.25">
      <c r="A2" s="1" t="s">
        <v>5</v>
      </c>
      <c r="B2" s="73"/>
      <c r="C2" s="64" t="s">
        <v>6</v>
      </c>
      <c r="D2" s="3">
        <v>26.18</v>
      </c>
      <c r="E2" s="3">
        <v>51.35</v>
      </c>
      <c r="F2" s="3">
        <v>23.2</v>
      </c>
      <c r="G2" s="3">
        <v>45.35</v>
      </c>
      <c r="H2" s="3">
        <v>22.18</v>
      </c>
      <c r="I2" s="3">
        <v>43.35</v>
      </c>
      <c r="J2" s="3">
        <v>21.18</v>
      </c>
      <c r="K2" s="3">
        <v>41.35</v>
      </c>
      <c r="L2" s="3">
        <v>21.18</v>
      </c>
      <c r="M2" s="3">
        <v>11</v>
      </c>
      <c r="N2" s="3">
        <v>13.86</v>
      </c>
      <c r="O2" s="3">
        <v>24.63</v>
      </c>
      <c r="P2" s="3">
        <v>56.8</v>
      </c>
      <c r="Q2" s="3">
        <v>13.75</v>
      </c>
      <c r="R2" s="3">
        <v>305</v>
      </c>
      <c r="S2" s="3">
        <v>65.5</v>
      </c>
      <c r="T2" s="2"/>
      <c r="U2" s="4"/>
    </row>
    <row r="3" spans="1:22" ht="24.6" customHeight="1" x14ac:dyDescent="0.25">
      <c r="A3" s="5"/>
      <c r="B3" s="423" t="s">
        <v>7</v>
      </c>
      <c r="C3" s="423" t="s">
        <v>8</v>
      </c>
      <c r="D3" s="466" t="s">
        <v>280</v>
      </c>
      <c r="E3" s="465"/>
      <c r="F3" s="466" t="s">
        <v>329</v>
      </c>
      <c r="G3" s="465"/>
      <c r="H3" s="466" t="s">
        <v>330</v>
      </c>
      <c r="I3" s="465"/>
      <c r="J3" s="466" t="s">
        <v>331</v>
      </c>
      <c r="K3" s="465"/>
      <c r="L3" s="466" t="s">
        <v>332</v>
      </c>
      <c r="M3" s="465"/>
      <c r="N3" s="466" t="s">
        <v>333</v>
      </c>
      <c r="O3" s="465"/>
      <c r="P3" s="466" t="s">
        <v>334</v>
      </c>
      <c r="Q3" s="465"/>
      <c r="R3" s="466" t="s">
        <v>335</v>
      </c>
      <c r="S3" s="465"/>
      <c r="T3" s="75" t="s">
        <v>336</v>
      </c>
      <c r="U3" s="6" t="s">
        <v>337</v>
      </c>
    </row>
    <row r="4" spans="1:22" ht="24.6" customHeight="1" x14ac:dyDescent="0.25">
      <c r="A4" s="7">
        <v>1</v>
      </c>
      <c r="B4" s="83"/>
      <c r="C4" s="65"/>
      <c r="D4" s="489"/>
      <c r="E4" s="465"/>
      <c r="F4" s="490"/>
      <c r="G4" s="465"/>
      <c r="H4" s="490"/>
      <c r="I4" s="465"/>
      <c r="J4" s="490"/>
      <c r="K4" s="465"/>
      <c r="L4" s="490"/>
      <c r="M4" s="465"/>
      <c r="N4" s="490"/>
      <c r="O4" s="465"/>
      <c r="P4" s="490"/>
      <c r="Q4" s="465"/>
      <c r="R4" s="490"/>
      <c r="S4" s="465"/>
      <c r="T4" s="20">
        <f>(D4*26.18)+(E4*51.35)+(F4*23.18)+(G4*45.35)+(H4*22.18)+(I4*43.35)+(J4*21.18)+(K4*41.35)+(L4*21.18)+(M4*42.35)+(N4*13.86)+(O4*24.63)+(P4*56.8)+(Q4*9)+(R4*305)+(S4*65.5)</f>
        <v>0</v>
      </c>
      <c r="U4" s="9"/>
    </row>
    <row r="5" spans="1:22" ht="24.6" customHeight="1" x14ac:dyDescent="0.25">
      <c r="A5" s="7">
        <v>2</v>
      </c>
      <c r="B5" s="43"/>
      <c r="C5" s="43"/>
      <c r="D5" s="491"/>
      <c r="E5" s="465"/>
      <c r="F5" s="491"/>
      <c r="G5" s="465"/>
      <c r="H5" s="491"/>
      <c r="I5" s="465"/>
      <c r="J5" s="491"/>
      <c r="K5" s="465"/>
      <c r="L5" s="491"/>
      <c r="M5" s="465"/>
      <c r="N5" s="491"/>
      <c r="O5" s="465"/>
      <c r="P5" s="491"/>
      <c r="Q5" s="465"/>
      <c r="R5" s="491"/>
      <c r="S5" s="465"/>
      <c r="T5" s="8">
        <f>(D5*26.18)+(E5*51.35)+(F5*23.18)+(G5*45.35)+(H5*22.18)+(I5*43.35)+(J5*21.18)+(K5*41.35)+(L5*21.18)+(M5*42.35)+(N5*13.86)+(O5*24.63)+(P5*56.8)+(Q5*9)+(R5*305)+(S5*65.5)</f>
        <v>0</v>
      </c>
      <c r="U5" s="9"/>
      <c r="V5" s="10"/>
    </row>
    <row r="6" spans="1:22" ht="24.6" customHeight="1" x14ac:dyDescent="0.25">
      <c r="A6" s="7">
        <v>3</v>
      </c>
      <c r="B6" s="57"/>
      <c r="C6" s="57"/>
      <c r="D6" s="492"/>
      <c r="E6" s="465"/>
      <c r="F6" s="492"/>
      <c r="G6" s="465"/>
      <c r="H6" s="492"/>
      <c r="I6" s="465"/>
      <c r="J6" s="492"/>
      <c r="K6" s="465"/>
      <c r="L6" s="492"/>
      <c r="M6" s="465"/>
      <c r="N6" s="492"/>
      <c r="O6" s="465"/>
      <c r="P6" s="492"/>
      <c r="Q6" s="465"/>
      <c r="R6" s="492"/>
      <c r="S6" s="465"/>
      <c r="T6" s="8">
        <f>(D6*26.18)+(E6*51.35)+(F6*23.18)+(G6*45.35)+(H6*22.18)+(I6*43.35)+(J6*21.18)+(K6*41.35)+(L6*21.18)+(M6*42.35)+(N6*13.86)+(O6*24.63)+(P6*56.8)+(Q6*9)+(R6*305)+(S6*65.5)</f>
        <v>0</v>
      </c>
      <c r="U6" s="9"/>
    </row>
    <row r="7" spans="1:22" ht="24.6" customHeight="1" x14ac:dyDescent="0.25">
      <c r="A7" s="7">
        <v>4</v>
      </c>
      <c r="B7" s="44"/>
      <c r="C7" s="43"/>
      <c r="D7" s="491"/>
      <c r="E7" s="465"/>
      <c r="F7" s="491"/>
      <c r="G7" s="465"/>
      <c r="H7" s="491"/>
      <c r="I7" s="465"/>
      <c r="J7" s="491"/>
      <c r="K7" s="465"/>
      <c r="L7" s="491"/>
      <c r="M7" s="465"/>
      <c r="N7" s="491"/>
      <c r="O7" s="465"/>
      <c r="P7" s="491"/>
      <c r="Q7" s="465"/>
      <c r="R7" s="491"/>
      <c r="S7" s="465"/>
      <c r="T7" s="8">
        <f>(D7*26.18)+(E7*51.35)+(F7*23.18)+(G7*45.35)+(H7*22.18)+(I7*43.35)+(J7*21.18)+(K7*41.35)+(L7*21.18)+(M7*42.35)+(N7*13.86)+(O7*24.63)+(P7*56.8)+(Q7*9)+(R7*305)+(S7*65.5)</f>
        <v>0</v>
      </c>
      <c r="U7" s="9"/>
      <c r="V7" s="10"/>
    </row>
    <row r="8" spans="1:22" ht="24.6" customHeight="1" x14ac:dyDescent="0.25">
      <c r="A8" s="7">
        <v>5</v>
      </c>
      <c r="B8" s="57"/>
      <c r="C8" s="57"/>
      <c r="D8" s="493"/>
      <c r="E8" s="465"/>
      <c r="F8" s="490"/>
      <c r="G8" s="465"/>
      <c r="H8" s="490"/>
      <c r="I8" s="465"/>
      <c r="J8" s="490"/>
      <c r="K8" s="465"/>
      <c r="L8" s="490"/>
      <c r="M8" s="465"/>
      <c r="N8" s="490"/>
      <c r="O8" s="465"/>
      <c r="P8" s="490"/>
      <c r="Q8" s="465"/>
      <c r="R8" s="490"/>
      <c r="S8" s="465"/>
      <c r="T8" s="8">
        <f>(D8*26.18)+(E8*51.35)+(F8*23.18)+(G8*45.35)+(H8*22.18)+(I8*43.35)+(J8*21.18)+(K8*41.35)+(L8*21.18)+(M8*42.35)+(N8*13.86)+(O8*24.63)+(P8*56.8)+(Q8*9)+(R8*305)+(S8*65.5)</f>
        <v>0</v>
      </c>
      <c r="U8" s="9"/>
    </row>
    <row r="9" spans="1:22" ht="24.6" customHeight="1" x14ac:dyDescent="0.25">
      <c r="A9" s="7">
        <v>6</v>
      </c>
      <c r="B9" s="44"/>
      <c r="C9" s="43"/>
      <c r="D9" s="491"/>
      <c r="E9" s="465"/>
      <c r="F9" s="491"/>
      <c r="G9" s="465"/>
      <c r="H9" s="491"/>
      <c r="I9" s="465"/>
      <c r="J9" s="491"/>
      <c r="K9" s="465"/>
      <c r="L9" s="491"/>
      <c r="M9" s="465"/>
      <c r="N9" s="491"/>
      <c r="O9" s="465"/>
      <c r="P9" s="491"/>
      <c r="Q9" s="465"/>
      <c r="R9" s="491"/>
      <c r="S9" s="465"/>
      <c r="T9" s="8">
        <f>(D9*26.18)+(E9*51.35)+(F9*23.18)+(G9*45.35)+(H9*22.18)+(I9*43.35)+(J9*21.18)+(K9*41.35)+(L9*21.18)+(M9*42.35)+(N9*13.86)+(O9*24.63)+(P9*56.8)+(Q9*9)+(R9*305)+(S9*65.5)</f>
        <v>0</v>
      </c>
      <c r="U9" s="11"/>
    </row>
    <row r="10" spans="1:22" ht="24.6" customHeight="1" x14ac:dyDescent="0.25">
      <c r="A10" s="7">
        <v>7</v>
      </c>
      <c r="B10" s="59"/>
      <c r="C10" s="85"/>
      <c r="D10" s="490"/>
      <c r="E10" s="465"/>
      <c r="F10" s="492"/>
      <c r="G10" s="465"/>
      <c r="H10" s="492"/>
      <c r="I10" s="465"/>
      <c r="J10" s="492"/>
      <c r="K10" s="465"/>
      <c r="L10" s="492"/>
      <c r="M10" s="465"/>
      <c r="N10" s="492"/>
      <c r="O10" s="465"/>
      <c r="P10" s="492"/>
      <c r="Q10" s="465"/>
      <c r="R10" s="492"/>
      <c r="S10" s="465"/>
      <c r="T10" s="8">
        <f>(D10*$D$2)+(E10*$E$2)+(F10*$F$2)+(G10*$G$2)+(H10*$H$2)+(I10*$I$2)+(J10*$J$2)+(K10*$K$2)+(L10*$L$2)+(M10*$M$2)+(N10*$N$2)+(O10*$O$2)+(P10*$P$2)+(Q10*$Q$2)+(R10*$R$2)+(S10*$S$2)</f>
        <v>0</v>
      </c>
      <c r="U10" s="11"/>
    </row>
    <row r="11" spans="1:22" ht="24.6" customHeight="1" x14ac:dyDescent="0.25">
      <c r="A11" s="7">
        <v>8</v>
      </c>
      <c r="B11" s="43"/>
      <c r="C11" s="72"/>
      <c r="D11" s="491"/>
      <c r="E11" s="465"/>
      <c r="F11" s="491"/>
      <c r="G11" s="465"/>
      <c r="H11" s="491"/>
      <c r="I11" s="465"/>
      <c r="J11" s="491"/>
      <c r="K11" s="465"/>
      <c r="L11" s="491"/>
      <c r="M11" s="465"/>
      <c r="N11" s="491"/>
      <c r="O11" s="465"/>
      <c r="P11" s="491"/>
      <c r="Q11" s="465"/>
      <c r="R11" s="491"/>
      <c r="S11" s="465"/>
      <c r="T11" s="8">
        <f>(D11*$D$2)+(E11*$E$2)+(F11*$F$2)+(G11*$G$2)+(H11*$H$2)+(I11*$I$2)+(J11*$J$2)+(K11*$K$2)+(L11*$L$2)+(M11*$M$2)+(N11*$N$2)+(O11*$O$2)+(P11*$P$2)+(Q11*$Q$2)+(R11*$R$2)+(S11*$S$2)</f>
        <v>0</v>
      </c>
      <c r="U11" s="12"/>
      <c r="V11" s="47"/>
    </row>
    <row r="12" spans="1:22" ht="24.6" customHeight="1" x14ac:dyDescent="0.25">
      <c r="A12" s="7">
        <v>9</v>
      </c>
      <c r="B12" s="57"/>
      <c r="C12" s="57"/>
      <c r="D12" s="490"/>
      <c r="E12" s="465"/>
      <c r="F12" s="490"/>
      <c r="G12" s="465"/>
      <c r="H12" s="490"/>
      <c r="I12" s="465"/>
      <c r="J12" s="490"/>
      <c r="K12" s="465"/>
      <c r="L12" s="490"/>
      <c r="M12" s="465"/>
      <c r="N12" s="490"/>
      <c r="O12" s="465"/>
      <c r="P12" s="490"/>
      <c r="Q12" s="465"/>
      <c r="R12" s="490"/>
      <c r="S12" s="465"/>
      <c r="T12" s="8">
        <f>(D12*$D$2)+(E12*$E$2)+(F12*$F$2)+(G12*$G$2)+(H12*$H$2)+(I12*$I$2)+(J12*$J$2)+(K12*$K$2)+(L12*$L$2)+(M12*$M$2)+(N12*$N$2)+(O12*$O$2)+(P12*$P$2)+(Q12*$Q$2)+(R12*$R$2)+(S12*$S$2)</f>
        <v>0</v>
      </c>
      <c r="U12" s="13"/>
    </row>
    <row r="13" spans="1:22" ht="24.6" customHeight="1" x14ac:dyDescent="0.25">
      <c r="A13" s="7">
        <v>10</v>
      </c>
      <c r="B13" s="44"/>
      <c r="C13" s="43"/>
      <c r="D13" s="491"/>
      <c r="E13" s="465"/>
      <c r="F13" s="491"/>
      <c r="G13" s="465"/>
      <c r="H13" s="494"/>
      <c r="I13" s="465"/>
      <c r="J13" s="491"/>
      <c r="K13" s="465"/>
      <c r="L13" s="494"/>
      <c r="M13" s="465"/>
      <c r="N13" s="494"/>
      <c r="O13" s="465"/>
      <c r="P13" s="494"/>
      <c r="Q13" s="465"/>
      <c r="R13" s="494"/>
      <c r="S13" s="465"/>
      <c r="T13" s="8">
        <f>(D13*$D$2)+(E13*$E$2)+(F13*$F$2)+(G13*$G$2)+(H13*$H$2)+(I13*$I$2)+(J13*$J$2)+(K13*$K$2)+(L13*$L$2)+(M13*$M$2)+(N13*$N$2)+(O13*$O$2)+(P13*$P$2)+(Q13*$Q$2)+(R13*$R$2)+(S13*$S$2)</f>
        <v>0</v>
      </c>
      <c r="U13" s="9"/>
    </row>
    <row r="14" spans="1:22" ht="24.6" customHeight="1" x14ac:dyDescent="0.25">
      <c r="A14" s="7">
        <v>11</v>
      </c>
      <c r="B14" s="63"/>
      <c r="C14" s="57"/>
      <c r="D14" s="490"/>
      <c r="E14" s="465"/>
      <c r="F14" s="492"/>
      <c r="G14" s="465"/>
      <c r="H14" s="492"/>
      <c r="I14" s="465"/>
      <c r="J14" s="492"/>
      <c r="K14" s="465"/>
      <c r="L14" s="492"/>
      <c r="M14" s="465"/>
      <c r="N14" s="490"/>
      <c r="O14" s="465"/>
      <c r="P14" s="492"/>
      <c r="Q14" s="465"/>
      <c r="R14" s="492"/>
      <c r="S14" s="465"/>
      <c r="T14" s="8">
        <f>(D14*$D$2)+(E14*$E$2)+(F14*$F$2)+(G14*$G$2)+(H14*$H$2)+(I14*$I$2)+(J14*$J$2)+(K14*$K$2)+(L14*$L$2)+(M14*$M$2)+(N14*$N$2)+(O14*$O$2)+(P14*$P$2)+(Q14*$Q$2)+(R14*$R$2)+(S14*$S$2)</f>
        <v>0</v>
      </c>
      <c r="U14" s="48"/>
    </row>
    <row r="15" spans="1:22" ht="24.6" customHeight="1" x14ac:dyDescent="0.25">
      <c r="A15" s="7">
        <v>12</v>
      </c>
      <c r="B15" s="86"/>
      <c r="C15" s="87"/>
      <c r="D15" s="495"/>
      <c r="E15" s="480"/>
      <c r="F15" s="496"/>
      <c r="G15" s="480"/>
      <c r="H15" s="496"/>
      <c r="I15" s="480"/>
      <c r="J15" s="496"/>
      <c r="K15" s="480"/>
      <c r="L15" s="497"/>
      <c r="M15" s="465"/>
      <c r="N15" s="498"/>
      <c r="O15" s="465"/>
      <c r="P15" s="499"/>
      <c r="Q15" s="480"/>
      <c r="R15" s="496"/>
      <c r="S15" s="480"/>
      <c r="T15" s="8">
        <f>(D15*$D$2)+(E15*$E$2)+(F15*$F$2)+(G15*$G$2)+(H15*$H$2)+(I15*$I$2)+(J15*$J$2)+(K15*$K$2)+(L15*$L$2)+(M15*$M$2)+(N15*$N$2)+(O15*$O$2)+(P15*$P$2)+(Q15*$Q$2)+(R15*$R$2)+(S15*$S$2)</f>
        <v>0</v>
      </c>
      <c r="U15" s="9"/>
    </row>
    <row r="16" spans="1:22" ht="24.6" customHeight="1" x14ac:dyDescent="0.25">
      <c r="A16" s="7">
        <v>13</v>
      </c>
      <c r="B16" s="57"/>
      <c r="C16" s="57"/>
      <c r="D16" s="490"/>
      <c r="E16" s="465"/>
      <c r="F16" s="490"/>
      <c r="G16" s="465"/>
      <c r="H16" s="490"/>
      <c r="I16" s="465"/>
      <c r="J16" s="490"/>
      <c r="K16" s="465"/>
      <c r="L16" s="490"/>
      <c r="M16" s="465"/>
      <c r="N16" s="490"/>
      <c r="O16" s="465"/>
      <c r="P16" s="490"/>
      <c r="Q16" s="465"/>
      <c r="R16" s="490"/>
      <c r="S16" s="465"/>
      <c r="T16" s="8">
        <f>(D16*$D$2)+(E16*$E$2)+(F16*$F$2)+(G16*$G$2)+(H16*$H$2)+(I16*$I$2)+(J16*$J$2)+(K16*$K$2)+(L16*$L$2)+(M16*$M$2)+(N16*$N$2)+(O16*$O$2)+(P16*$P$2)+(Q16*$Q$2)+(R16*$R$2)+(S16*$S$2)</f>
        <v>0</v>
      </c>
      <c r="U16" s="9"/>
    </row>
    <row r="17" spans="1:21" ht="24.6" customHeight="1" x14ac:dyDescent="0.25">
      <c r="A17" s="7">
        <v>14</v>
      </c>
      <c r="B17" s="434"/>
      <c r="C17" s="434"/>
      <c r="D17" s="494"/>
      <c r="E17" s="465"/>
      <c r="F17" s="494"/>
      <c r="G17" s="465"/>
      <c r="H17" s="494"/>
      <c r="I17" s="465"/>
      <c r="J17" s="494"/>
      <c r="K17" s="465"/>
      <c r="L17" s="494"/>
      <c r="M17" s="465"/>
      <c r="N17" s="494"/>
      <c r="O17" s="465"/>
      <c r="P17" s="494"/>
      <c r="Q17" s="465"/>
      <c r="R17" s="494"/>
      <c r="S17" s="465"/>
      <c r="T17" s="8">
        <f>(D17*$D$2)+(E17*$E$2)+(F17*$F$2)+(G17*$G$2)+(H17*$H$2)+(I17*$I$2)+(J17*$J$2)+(K17*$K$2)+(L17*$L$2)+(M17*$M$2)+(N17*$N$2)+(O17*$O$2)+(P17*$P$2)+(Q17*$Q$2)+(R17*$R$2)+(S17*$S$2)</f>
        <v>0</v>
      </c>
      <c r="U17" s="9"/>
    </row>
    <row r="18" spans="1:21" ht="24.6" customHeight="1" x14ac:dyDescent="0.25">
      <c r="A18" s="7">
        <v>15</v>
      </c>
      <c r="B18" s="57"/>
      <c r="C18" s="57"/>
      <c r="D18" s="490"/>
      <c r="E18" s="465"/>
      <c r="F18" s="490"/>
      <c r="G18" s="465"/>
      <c r="H18" s="490"/>
      <c r="I18" s="465"/>
      <c r="J18" s="490"/>
      <c r="K18" s="465"/>
      <c r="L18" s="490"/>
      <c r="M18" s="465"/>
      <c r="N18" s="490"/>
      <c r="O18" s="465"/>
      <c r="P18" s="490"/>
      <c r="Q18" s="465"/>
      <c r="R18" s="490"/>
      <c r="S18" s="465"/>
      <c r="T18" s="8">
        <f>(D18*$D$2)+(E18*$E$2)+(F18*$F$2)+(G18*$G$2)+(H18*$H$2)+(I18*$I$2)+(J18*$J$2)+(K18*$K$2)+(L18*$L$2)+(M18*$M$2)+(N18*$N$2)+(O18*$O$2)+(P18*$P$2)+(Q18*$Q$2)+(R18*$R$2)+(S18*$S$2)</f>
        <v>0</v>
      </c>
      <c r="U18" s="9"/>
    </row>
    <row r="19" spans="1:21" ht="24.6" customHeight="1" x14ac:dyDescent="0.25">
      <c r="A19" s="7">
        <v>16</v>
      </c>
      <c r="B19" s="43"/>
      <c r="C19" s="43"/>
      <c r="D19" s="491"/>
      <c r="E19" s="465"/>
      <c r="F19" s="491"/>
      <c r="G19" s="465"/>
      <c r="H19" s="491"/>
      <c r="I19" s="465"/>
      <c r="J19" s="491"/>
      <c r="K19" s="465"/>
      <c r="L19" s="491"/>
      <c r="M19" s="465"/>
      <c r="N19" s="491"/>
      <c r="O19" s="465"/>
      <c r="P19" s="491"/>
      <c r="Q19" s="465"/>
      <c r="R19" s="491"/>
      <c r="S19" s="465"/>
      <c r="T19" s="8">
        <f>(D19*$D$2)+(E19*$E$2)+(F19*$F$2)+(G19*$G$2)+(H19*$H$2)+(I19*$I$2)+(J19*$J$2)+(K19*$K$2)+(L19*$L$2)+(M19*$M$2)+(N19*$N$2)+(O19*$O$2)+(P19*$P$2)+(Q19*$Q$2)+(R19*$R$2)+(S19*$S$2)</f>
        <v>0</v>
      </c>
      <c r="U19" s="9"/>
    </row>
    <row r="20" spans="1:21" ht="24.6" customHeight="1" x14ac:dyDescent="0.25">
      <c r="A20" s="7">
        <v>17</v>
      </c>
      <c r="B20" s="57"/>
      <c r="C20" s="57"/>
      <c r="D20" s="490"/>
      <c r="E20" s="465"/>
      <c r="F20" s="490"/>
      <c r="G20" s="465"/>
      <c r="H20" s="490"/>
      <c r="I20" s="465"/>
      <c r="J20" s="490"/>
      <c r="K20" s="465"/>
      <c r="L20" s="490"/>
      <c r="M20" s="465"/>
      <c r="N20" s="490"/>
      <c r="O20" s="465"/>
      <c r="P20" s="490"/>
      <c r="Q20" s="465"/>
      <c r="R20" s="490"/>
      <c r="S20" s="465"/>
      <c r="T20" s="8">
        <f>(D20*$D$2)+(E20*$E$2)+(F20*$F$2)+(G20*$G$2)+(H20*$H$2)+(I20*$I$2)+(J20*$J$2)+(K20*$K$2)+(L20*$L$2)+(M20*$M$2)+(N20*$N$2)+(O20*$O$2)+(P20*$P$2)+(Q20*$Q$2)+(R20*$R$2)+(S20*$S$2)</f>
        <v>0</v>
      </c>
      <c r="U20" s="9"/>
    </row>
    <row r="21" spans="1:21" ht="24.6" customHeight="1" x14ac:dyDescent="0.25">
      <c r="A21" s="7">
        <v>18</v>
      </c>
      <c r="B21" s="43"/>
      <c r="C21" s="43"/>
      <c r="D21" s="491"/>
      <c r="E21" s="465"/>
      <c r="F21" s="491"/>
      <c r="G21" s="465"/>
      <c r="H21" s="491"/>
      <c r="I21" s="465"/>
      <c r="J21" s="498"/>
      <c r="K21" s="465"/>
      <c r="L21" s="491"/>
      <c r="M21" s="465"/>
      <c r="N21" s="491"/>
      <c r="O21" s="465"/>
      <c r="P21" s="491"/>
      <c r="Q21" s="465"/>
      <c r="R21" s="491"/>
      <c r="S21" s="465"/>
      <c r="T21" s="8">
        <f>(D21*$D$2)+(E21*$E$2)+(F21*$F$2)+(G21*$G$2)+(H21*$H$2)+(I21*$I$2)+(J21*$J$2)+(K21*$K$2)+(L21*$L$2)+(M21*$M$2)+(N21*$N$2)+(O21*$O$2)+(P21*$P$2)+(Q21*$Q$2)+(R21*$R$2)+(S21*$S$2)</f>
        <v>0</v>
      </c>
      <c r="U21" s="9"/>
    </row>
    <row r="22" spans="1:21" ht="24.6" customHeight="1" x14ac:dyDescent="0.25">
      <c r="A22" s="7">
        <v>19</v>
      </c>
      <c r="D22" s="492"/>
      <c r="E22" s="465"/>
      <c r="F22" s="492"/>
      <c r="G22" s="465"/>
      <c r="H22" s="492"/>
      <c r="I22" s="465"/>
      <c r="J22" s="492"/>
      <c r="K22" s="465"/>
      <c r="L22" s="492"/>
      <c r="M22" s="465"/>
      <c r="N22" s="492"/>
      <c r="O22" s="465"/>
      <c r="P22" s="492"/>
      <c r="Q22" s="465"/>
      <c r="R22" s="490"/>
      <c r="S22" s="465"/>
      <c r="T22" s="8">
        <f>(D22*$D$2)+(E22*$E$2)+(F22*$F$2)+(G22*$G$2)+(H22*$H$2)+(I22*$I$2)+(J22*$J$2)+(K22*$K$2)+(L22*$L$2)+(M22*$M$2)+(N22*$N$2)+(O22*$O$2)+(P22*$P$2)+(Q22*$Q$2)+(R22*$R$2)+(S22*$S$2)</f>
        <v>0</v>
      </c>
      <c r="U22" s="9"/>
    </row>
    <row r="23" spans="1:21" ht="24.6" customHeight="1" x14ac:dyDescent="0.25">
      <c r="A23" s="7">
        <v>20</v>
      </c>
      <c r="B23" s="434"/>
      <c r="C23" s="434"/>
      <c r="D23" s="491"/>
      <c r="E23" s="465"/>
      <c r="F23" s="491"/>
      <c r="G23" s="465"/>
      <c r="H23" s="491"/>
      <c r="I23" s="465"/>
      <c r="J23" s="491"/>
      <c r="K23" s="465"/>
      <c r="L23" s="491"/>
      <c r="M23" s="465"/>
      <c r="N23" s="491"/>
      <c r="O23" s="465"/>
      <c r="P23" s="491"/>
      <c r="Q23" s="465"/>
      <c r="R23" s="491"/>
      <c r="S23" s="465"/>
      <c r="T23" s="8">
        <f>(D23*$D$2)+(E23*$E$2)+(F23*$F$2)+(G23*$G$2)+(H23*$H$2)+(I23*$I$2)+(J23*$J$2)+(K23*$K$2)+(L23*$L$2)+(M23*$M$2)+(N23*$N$2)+(O23*$O$2)+(P23*$P$2)+(Q23*$Q$2)+(R23*$R$2)+(S23*$S$2)</f>
        <v>0</v>
      </c>
      <c r="U23" s="9"/>
    </row>
    <row r="24" spans="1:21" ht="24.6" customHeight="1" x14ac:dyDescent="0.25">
      <c r="A24" s="7">
        <v>21</v>
      </c>
      <c r="B24" s="83"/>
      <c r="C24" s="65"/>
      <c r="D24" s="492"/>
      <c r="E24" s="465"/>
      <c r="F24" s="490"/>
      <c r="G24" s="465"/>
      <c r="H24" s="490"/>
      <c r="I24" s="465"/>
      <c r="J24" s="490"/>
      <c r="K24" s="465"/>
      <c r="L24" s="490"/>
      <c r="M24" s="465"/>
      <c r="N24" s="490"/>
      <c r="O24" s="465"/>
      <c r="P24" s="490"/>
      <c r="Q24" s="465"/>
      <c r="R24" s="490"/>
      <c r="S24" s="465"/>
      <c r="T24" s="8">
        <f>(D24*$D$2)+(E24*$E$2)+(F24*$F$2)+(G24*$G$2)+(H24*$H$2)+(I24*$I$2)+(J24*$J$2)+(K24*$K$2)+(L24*$L$2)+(M24*$M$2)+(N24*$N$2)+(O24*$O$2)+(P24*$P$2)+(Q24*$Q$2)+(R24*$R$2)+(S24*$S$2)</f>
        <v>0</v>
      </c>
      <c r="U24" s="9"/>
    </row>
    <row r="25" spans="1:21" ht="24.6" customHeight="1" x14ac:dyDescent="0.25">
      <c r="A25" s="7">
        <v>22</v>
      </c>
      <c r="B25" s="434"/>
      <c r="C25" s="434"/>
      <c r="D25" s="494"/>
      <c r="E25" s="465"/>
      <c r="F25" s="491"/>
      <c r="G25" s="465"/>
      <c r="H25" s="491"/>
      <c r="I25" s="465"/>
      <c r="J25" s="491"/>
      <c r="K25" s="465"/>
      <c r="L25" s="491"/>
      <c r="M25" s="465"/>
      <c r="N25" s="491"/>
      <c r="O25" s="465"/>
      <c r="P25" s="491"/>
      <c r="Q25" s="465"/>
      <c r="R25" s="491"/>
      <c r="S25" s="465"/>
      <c r="T25" s="8">
        <f>(D25*$D$2)+(E25*$E$2)+(F25*$F$2)+(G25*$G$2)+(H25*$H$2)+(I25*$I$2)+(J25*$J$2)+(K25*$K$2)+(L25*$L$2)+(M25*$M$2)+(N25*$N$2)+(O25*$O$2)+(P25*$P$2)+(Q25*$Q$2)+(R25*$R$2)+(S25*$S$2)</f>
        <v>0</v>
      </c>
      <c r="U25" s="9"/>
    </row>
    <row r="26" spans="1:21" ht="24.6" customHeight="1" x14ac:dyDescent="0.25">
      <c r="A26" s="7">
        <v>23</v>
      </c>
      <c r="B26" s="57"/>
      <c r="C26" s="57"/>
      <c r="D26" s="490"/>
      <c r="E26" s="465"/>
      <c r="F26" s="490"/>
      <c r="G26" s="465"/>
      <c r="H26" s="490"/>
      <c r="I26" s="465"/>
      <c r="J26" s="490"/>
      <c r="K26" s="465"/>
      <c r="L26" s="490"/>
      <c r="M26" s="465"/>
      <c r="N26" s="490"/>
      <c r="O26" s="465"/>
      <c r="P26" s="490"/>
      <c r="Q26" s="465"/>
      <c r="R26" s="490"/>
      <c r="S26" s="465"/>
      <c r="T26" s="8">
        <f>(D26*$D$2)+(E26*$E$2)+(F26*$F$2)+(G26*$G$2)+(H26*$H$2)+(I26*$I$2)+(J26*$J$2)+(K26*$K$2)+(L26*$L$2)+(M26*$M$2)+(N26*$N$2)+(O26*$O$2)+(P26*$P$2)+(Q26*$Q$2)+(R26*$R$2)+(S26*$S$2)</f>
        <v>0</v>
      </c>
      <c r="U26" s="9"/>
    </row>
    <row r="27" spans="1:21" ht="24.6" customHeight="1" x14ac:dyDescent="0.25">
      <c r="A27" s="7">
        <v>24</v>
      </c>
      <c r="B27" s="43"/>
      <c r="C27" s="43"/>
      <c r="D27" s="491"/>
      <c r="E27" s="465"/>
      <c r="F27" s="491"/>
      <c r="G27" s="465"/>
      <c r="H27" s="491"/>
      <c r="I27" s="465"/>
      <c r="J27" s="491"/>
      <c r="K27" s="465"/>
      <c r="L27" s="491"/>
      <c r="M27" s="465"/>
      <c r="N27" s="491"/>
      <c r="O27" s="465"/>
      <c r="P27" s="491"/>
      <c r="Q27" s="465"/>
      <c r="R27" s="491"/>
      <c r="S27" s="465"/>
      <c r="T27" s="8">
        <f>(D27*$D$2)+(E27*$E$2)+(F27*$F$2)+(G27*$G$2)+(H27*$H$2)+(I27*$I$2)+(J27*$J$2)+(K27*$K$2)+(L27*$L$2)+(M27*$M$2)+(N27*$N$2)+(O27*$O$2)+(P27*$P$2)+(Q27*$Q$2)+(R27*$R$2)+(S27*$S$2)</f>
        <v>0</v>
      </c>
      <c r="U27" s="11"/>
    </row>
    <row r="28" spans="1:21" ht="24.6" customHeight="1" x14ac:dyDescent="0.25">
      <c r="A28" s="7">
        <v>25</v>
      </c>
      <c r="B28" s="57"/>
      <c r="C28" s="57"/>
      <c r="D28" s="490"/>
      <c r="E28" s="465"/>
      <c r="F28" s="490"/>
      <c r="G28" s="465"/>
      <c r="H28" s="490"/>
      <c r="I28" s="465"/>
      <c r="J28" s="490"/>
      <c r="K28" s="465"/>
      <c r="L28" s="490"/>
      <c r="M28" s="465"/>
      <c r="N28" s="490"/>
      <c r="O28" s="465"/>
      <c r="P28" s="490"/>
      <c r="Q28" s="465"/>
      <c r="R28" s="490"/>
      <c r="S28" s="465"/>
      <c r="T28" s="8">
        <f>(D28*$D$2)+(E28*$E$2)+(F28*$F$2)+(G28*$G$2)+(H28*$H$2)+(I28*$I$2)+(J28*$J$2)+(K28*$K$2)+(L28*$L$2)+(M28*$M$2)+(N28*$N$2)+(O28*$O$2)+(P28*$P$2)+(Q28*$Q$2)+(R28*$R$2)+(S28*$S$2)</f>
        <v>0</v>
      </c>
      <c r="U28" s="14"/>
    </row>
    <row r="29" spans="1:21" ht="24.6" customHeight="1" x14ac:dyDescent="0.25">
      <c r="A29" s="15">
        <v>26</v>
      </c>
      <c r="B29" s="43"/>
      <c r="C29" s="43"/>
      <c r="D29" s="491"/>
      <c r="E29" s="465"/>
      <c r="F29" s="491"/>
      <c r="G29" s="465"/>
      <c r="H29" s="491"/>
      <c r="I29" s="465"/>
      <c r="J29" s="491"/>
      <c r="K29" s="465"/>
      <c r="L29" s="491"/>
      <c r="M29" s="465"/>
      <c r="N29" s="491"/>
      <c r="O29" s="465"/>
      <c r="P29" s="491"/>
      <c r="Q29" s="465"/>
      <c r="R29" s="491"/>
      <c r="S29" s="465"/>
      <c r="T29" s="8">
        <f>(D29*$D$2)+(E29*$E$2)+(F29*$F$2)+(G29*$G$2)+(H29*$H$2)+(I29*$I$2)+(J29*$J$2)+(K29*$K$2)+(L29*$L$2)+(M29*$M$2)+(N29*$N$2)+(O29*$O$2)+(P29*$P$2)+(Q29*$Q$2)+(R29*$R$2)+(S29*$S$2)</f>
        <v>0</v>
      </c>
      <c r="U29" s="14"/>
    </row>
    <row r="30" spans="1:21" ht="24.6" customHeight="1" x14ac:dyDescent="0.15">
      <c r="A30" s="16">
        <v>27</v>
      </c>
      <c r="B30" s="57"/>
      <c r="C30" s="57"/>
      <c r="D30" s="490"/>
      <c r="E30" s="465"/>
      <c r="F30" s="490"/>
      <c r="G30" s="465"/>
      <c r="H30" s="490"/>
      <c r="I30" s="465"/>
      <c r="J30" s="490"/>
      <c r="K30" s="465"/>
      <c r="L30" s="490"/>
      <c r="M30" s="465"/>
      <c r="N30" s="490"/>
      <c r="O30" s="465"/>
      <c r="P30" s="490"/>
      <c r="Q30" s="465"/>
      <c r="R30" s="490"/>
      <c r="S30" s="465"/>
      <c r="T30" s="8">
        <f>(D30*$D$2)+(E30*$E$2)+(F30*$F$2)+(G30*$G$2)+(H30*$H$2)+(I30*$I$2)+(J30*$J$2)+(K30*$K$2)+(L30*$L$2)+(M30*$M$2)+(N30*$N$2)+(O30*$O$2)+(P30*$P$2)+(Q30*$Q$2)+(R30*$R$2)+(S30*$S$2)</f>
        <v>0</v>
      </c>
      <c r="U30" s="17"/>
    </row>
    <row r="31" spans="1:21" ht="24.6" customHeight="1" x14ac:dyDescent="0.25">
      <c r="A31" s="18">
        <v>28</v>
      </c>
      <c r="B31" s="43"/>
      <c r="C31" s="43"/>
      <c r="D31" s="491"/>
      <c r="E31" s="465"/>
      <c r="F31" s="491"/>
      <c r="G31" s="465"/>
      <c r="H31" s="491"/>
      <c r="I31" s="465"/>
      <c r="J31" s="491"/>
      <c r="K31" s="465"/>
      <c r="L31" s="491"/>
      <c r="M31" s="465"/>
      <c r="N31" s="491"/>
      <c r="O31" s="465"/>
      <c r="P31" s="491"/>
      <c r="Q31" s="465"/>
      <c r="R31" s="491"/>
      <c r="S31" s="465"/>
      <c r="T31" s="8">
        <f>(D31*$D$2)+(E31*$E$2)+(F31*$F$2)+(G31*$G$2)+(H31*$H$2)+(I31*$I$2)+(J31*$J$2)+(K31*$K$2)+(L31*$L$2)+(M31*$M$2)+(N31*$N$2)+(O31*$O$2)+(P31*$P$2)+(Q31*$Q$2)+(R31*$R$2)+(S31*$S$2)</f>
        <v>0</v>
      </c>
      <c r="U31" s="13"/>
    </row>
    <row r="32" spans="1:21" ht="24.6" customHeight="1" x14ac:dyDescent="0.25">
      <c r="A32" s="19"/>
      <c r="B32" s="49" t="s">
        <v>51</v>
      </c>
      <c r="C32" s="49"/>
      <c r="D32" s="20">
        <f>SUM(D4:D31)</f>
        <v>0</v>
      </c>
      <c r="E32" s="20">
        <f>SUM(E4:E31)</f>
        <v>0</v>
      </c>
      <c r="F32" s="20">
        <f>SUM(F4:F31)</f>
        <v>0</v>
      </c>
      <c r="G32" s="20">
        <f>SUM(G4:G31)</f>
        <v>0</v>
      </c>
      <c r="H32" s="20">
        <f>SUM(H4:H31)</f>
        <v>0</v>
      </c>
      <c r="I32" s="20">
        <f>SUM(I4:I31)</f>
        <v>0</v>
      </c>
      <c r="J32" s="20">
        <f>SUM(J4:J31)</f>
        <v>0</v>
      </c>
      <c r="K32" s="20">
        <f>SUM(K4:K31)</f>
        <v>0</v>
      </c>
      <c r="L32" s="20">
        <f>SUM(L4:L31)</f>
        <v>0</v>
      </c>
      <c r="M32" s="20">
        <f>SUM(M4:M31)</f>
        <v>0</v>
      </c>
      <c r="N32" s="20">
        <f>SUM(N4:N31)</f>
        <v>0</v>
      </c>
      <c r="O32" s="20">
        <f>SUM(O4:O31)</f>
        <v>0</v>
      </c>
      <c r="P32" s="20">
        <f>SUM(P4:P31)</f>
        <v>0</v>
      </c>
      <c r="Q32" s="20">
        <f>SUM(Q4:Q31)</f>
        <v>0</v>
      </c>
      <c r="R32" s="20">
        <f>SUM(R4:R31)</f>
        <v>0</v>
      </c>
      <c r="S32" s="20">
        <f>SUM(S4:S31)</f>
        <v>0</v>
      </c>
      <c r="T32" s="20">
        <f>SUM(T4:T31)</f>
        <v>0</v>
      </c>
      <c r="U32" s="9"/>
    </row>
    <row r="33" spans="1:21" ht="24.6" customHeight="1" thickBot="1" x14ac:dyDescent="0.3">
      <c r="A33" s="21"/>
      <c r="B33" s="50" t="s">
        <v>52</v>
      </c>
      <c r="C33" s="51"/>
      <c r="D33" s="22">
        <f>D32/24</f>
        <v>0</v>
      </c>
      <c r="E33" s="22">
        <f>E32/12</f>
        <v>0</v>
      </c>
      <c r="F33" s="22">
        <f>F32/24</f>
        <v>0</v>
      </c>
      <c r="G33" s="22">
        <f>G32/12</f>
        <v>0</v>
      </c>
      <c r="H33" s="22">
        <f>H32/24</f>
        <v>0</v>
      </c>
      <c r="I33" s="22">
        <f>I32/12</f>
        <v>0</v>
      </c>
      <c r="J33" s="22">
        <f>J32/24</f>
        <v>0</v>
      </c>
      <c r="K33" s="22">
        <f>K32/12</f>
        <v>0</v>
      </c>
      <c r="L33" s="22">
        <f>L32/24</f>
        <v>0</v>
      </c>
      <c r="M33" s="22">
        <f>M32/12</f>
        <v>0</v>
      </c>
      <c r="N33" s="22">
        <f>N32/50</f>
        <v>0</v>
      </c>
      <c r="O33" s="22">
        <f>O32/24</f>
        <v>0</v>
      </c>
      <c r="P33" s="22">
        <f>P32/10</f>
        <v>0</v>
      </c>
      <c r="Q33" s="23">
        <f>Q32/55</f>
        <v>0</v>
      </c>
      <c r="R33" s="24">
        <f>R32/14</f>
        <v>0</v>
      </c>
      <c r="S33" s="25">
        <f>S32/45</f>
        <v>0</v>
      </c>
      <c r="T33" s="26">
        <f>SUM(D33:S33)</f>
        <v>0</v>
      </c>
      <c r="U33" s="27"/>
    </row>
    <row r="34" spans="1:21" ht="24.6" customHeight="1" thickBot="1" x14ac:dyDescent="0.3">
      <c r="A34" s="500"/>
      <c r="B34" s="501"/>
      <c r="C34" s="501"/>
      <c r="D34" s="501"/>
      <c r="E34" s="501"/>
      <c r="F34" s="501"/>
      <c r="G34" s="501"/>
      <c r="H34" s="501"/>
      <c r="I34" s="501"/>
      <c r="J34" s="501"/>
      <c r="K34" s="501"/>
      <c r="L34" s="501"/>
      <c r="M34" s="501"/>
      <c r="N34" s="501"/>
      <c r="O34" s="501"/>
      <c r="P34" s="501"/>
      <c r="Q34" s="501"/>
      <c r="R34" s="501"/>
      <c r="S34" s="501"/>
      <c r="T34" s="501"/>
      <c r="U34" s="502"/>
    </row>
    <row r="35" spans="1:21" ht="24.6" customHeight="1" thickBot="1" x14ac:dyDescent="0.35">
      <c r="A35" s="52"/>
      <c r="B35" s="28"/>
      <c r="C35" s="29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28"/>
      <c r="U35" s="31"/>
    </row>
    <row r="36" spans="1:21" ht="24.6" customHeight="1" x14ac:dyDescent="0.3">
      <c r="A36" s="53"/>
      <c r="B36" s="3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2"/>
      <c r="U36" s="32"/>
    </row>
    <row r="37" spans="1:21" ht="24.6" customHeight="1" x14ac:dyDescent="0.3">
      <c r="A37" s="39"/>
      <c r="B37" s="35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8"/>
    </row>
    <row r="38" spans="1:21" ht="24.6" customHeight="1" x14ac:dyDescent="0.3">
      <c r="A38" s="39"/>
      <c r="B38" s="38"/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8"/>
    </row>
    <row r="39" spans="1:21" ht="24.6" customHeight="1" x14ac:dyDescent="0.3">
      <c r="A39" s="39"/>
      <c r="B39" s="38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8"/>
    </row>
    <row r="40" spans="1:21" ht="24.6" customHeight="1" x14ac:dyDescent="0.3">
      <c r="A40" s="39"/>
      <c r="B40" s="38"/>
      <c r="C40" s="36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8"/>
    </row>
    <row r="41" spans="1:21" ht="24.6" customHeight="1" x14ac:dyDescent="0.3">
      <c r="A41" s="39"/>
      <c r="B41" s="38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8"/>
    </row>
    <row r="42" spans="1:21" ht="24.6" customHeight="1" x14ac:dyDescent="0.3">
      <c r="A42" s="39"/>
      <c r="B42" s="35"/>
      <c r="C42" s="36"/>
      <c r="D42" s="37"/>
      <c r="E42" s="37"/>
      <c r="F42" s="37" t="s">
        <v>187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8"/>
    </row>
    <row r="43" spans="1:21" ht="24.6" customHeight="1" x14ac:dyDescent="0.3">
      <c r="A43" s="39"/>
      <c r="B43" s="38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8"/>
    </row>
    <row r="44" spans="1:21" ht="24.6" customHeight="1" x14ac:dyDescent="0.3">
      <c r="A44" s="39"/>
      <c r="B44" s="38"/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8"/>
    </row>
    <row r="45" spans="1:21" ht="24.6" customHeight="1" x14ac:dyDescent="0.3">
      <c r="A45" s="39"/>
      <c r="B45" s="38"/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9"/>
    </row>
    <row r="46" spans="1:21" ht="24.6" customHeight="1" x14ac:dyDescent="0.3">
      <c r="A46" s="39"/>
      <c r="B46" s="38"/>
      <c r="C46" s="36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9"/>
    </row>
    <row r="47" spans="1:21" ht="24.6" customHeight="1" x14ac:dyDescent="0.3">
      <c r="A47" s="39"/>
      <c r="B47" s="38"/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9"/>
    </row>
    <row r="48" spans="1:21" ht="24.6" customHeight="1" x14ac:dyDescent="0.3">
      <c r="A48" s="39"/>
      <c r="B48" s="38"/>
      <c r="C48" s="36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9"/>
    </row>
    <row r="49" spans="1:21" ht="24.6" customHeight="1" x14ac:dyDescent="0.3">
      <c r="A49" s="39"/>
      <c r="B49" s="38"/>
      <c r="C49" s="3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9"/>
    </row>
    <row r="50" spans="1:21" ht="24.6" customHeight="1" x14ac:dyDescent="0.3">
      <c r="A50" s="39"/>
      <c r="B50" s="38"/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9"/>
    </row>
    <row r="51" spans="1:21" ht="24.6" customHeight="1" x14ac:dyDescent="0.3">
      <c r="A51" s="39"/>
      <c r="B51" s="38"/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9"/>
    </row>
    <row r="52" spans="1:21" ht="24.6" customHeight="1" x14ac:dyDescent="0.3">
      <c r="A52" s="39"/>
      <c r="B52" s="38"/>
      <c r="C52" s="36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9"/>
    </row>
    <row r="53" spans="1:21" ht="24.6" customHeight="1" x14ac:dyDescent="0.3">
      <c r="A53" s="39"/>
      <c r="B53" s="38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9"/>
    </row>
    <row r="54" spans="1:21" ht="24.6" customHeight="1" x14ac:dyDescent="0.3">
      <c r="A54" s="39"/>
      <c r="B54" s="38"/>
      <c r="C54" s="36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9"/>
    </row>
    <row r="55" spans="1:21" ht="24.6" customHeight="1" x14ac:dyDescent="0.3">
      <c r="A55" s="39"/>
      <c r="B55" s="38"/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9"/>
    </row>
    <row r="56" spans="1:21" ht="24.6" customHeight="1" x14ac:dyDescent="0.3">
      <c r="A56" s="39"/>
      <c r="B56" s="38"/>
      <c r="C56" s="36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9"/>
    </row>
    <row r="57" spans="1:21" ht="24.6" customHeight="1" x14ac:dyDescent="0.3">
      <c r="A57" s="39"/>
      <c r="B57" s="38"/>
      <c r="C57" s="40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9"/>
    </row>
    <row r="58" spans="1:21" ht="24.6" customHeight="1" x14ac:dyDescent="0.3">
      <c r="A58" s="39"/>
      <c r="B58" s="38"/>
      <c r="C58" s="3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9"/>
    </row>
    <row r="59" spans="1:21" ht="24.6" customHeight="1" x14ac:dyDescent="0.3">
      <c r="A59" s="39"/>
      <c r="B59" s="38"/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8"/>
      <c r="U59" s="39"/>
    </row>
    <row r="60" spans="1:21" ht="24.6" customHeight="1" x14ac:dyDescent="0.3">
      <c r="A60" s="39"/>
      <c r="B60" s="38"/>
      <c r="C60" s="36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9"/>
    </row>
    <row r="61" spans="1:21" ht="24.6" customHeight="1" x14ac:dyDescent="0.3">
      <c r="A61" s="39"/>
      <c r="B61" s="38"/>
      <c r="C61" s="3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9"/>
    </row>
    <row r="62" spans="1:21" ht="24.6" customHeight="1" x14ac:dyDescent="0.3">
      <c r="A62" s="39"/>
      <c r="B62" s="38"/>
      <c r="C62" s="36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9"/>
    </row>
    <row r="63" spans="1:21" ht="24.6" customHeight="1" x14ac:dyDescent="0.3">
      <c r="A63" s="39"/>
      <c r="B63" s="38"/>
      <c r="C63" s="36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9"/>
    </row>
    <row r="64" spans="1:21" ht="24.6" customHeight="1" x14ac:dyDescent="0.3">
      <c r="A64" s="39"/>
      <c r="B64" s="38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9"/>
    </row>
    <row r="65" spans="1:21" ht="24.6" customHeight="1" x14ac:dyDescent="0.3">
      <c r="A65" s="39"/>
      <c r="B65" s="38"/>
      <c r="C65" s="36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9"/>
    </row>
    <row r="66" spans="1:21" ht="24.6" customHeight="1" x14ac:dyDescent="0.3">
      <c r="A66" s="39"/>
      <c r="B66" s="38"/>
      <c r="C66" s="36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9"/>
    </row>
    <row r="67" spans="1:21" ht="24.6" customHeight="1" x14ac:dyDescent="0.3">
      <c r="A67" s="39"/>
      <c r="B67" s="38"/>
      <c r="C67" s="36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9"/>
    </row>
    <row r="68" spans="1:21" ht="24.6" customHeight="1" x14ac:dyDescent="0.3">
      <c r="A68" s="39"/>
      <c r="B68" s="38"/>
      <c r="C68" s="36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9"/>
    </row>
    <row r="69" spans="1:21" ht="24.6" customHeight="1" x14ac:dyDescent="0.3">
      <c r="A69" s="39"/>
      <c r="B69" s="38"/>
      <c r="C69" s="36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9"/>
    </row>
    <row r="70" spans="1:21" ht="24.6" customHeight="1" x14ac:dyDescent="0.3">
      <c r="A70" s="39"/>
      <c r="B70" s="38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8"/>
      <c r="U70" s="39"/>
    </row>
    <row r="71" spans="1:21" ht="24.6" customHeight="1" x14ac:dyDescent="0.3">
      <c r="A71" s="39"/>
      <c r="B71" s="38"/>
      <c r="C71" s="36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9"/>
    </row>
    <row r="72" spans="1:21" ht="24.6" customHeight="1" x14ac:dyDescent="0.3">
      <c r="A72" s="39"/>
      <c r="B72" s="38"/>
      <c r="C72" s="36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9"/>
    </row>
    <row r="73" spans="1:21" ht="24.6" customHeight="1" x14ac:dyDescent="0.3">
      <c r="A73" s="39"/>
      <c r="B73" s="38"/>
      <c r="C73" s="36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9"/>
    </row>
    <row r="74" spans="1:21" ht="24.6" customHeight="1" x14ac:dyDescent="0.3">
      <c r="A74" s="39"/>
      <c r="B74" s="38"/>
      <c r="C74" s="36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9"/>
    </row>
    <row r="75" spans="1:21" ht="24.6" customHeight="1" x14ac:dyDescent="0.3">
      <c r="A75" s="39"/>
      <c r="B75" s="38"/>
      <c r="C75" s="38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38"/>
      <c r="U75" s="39"/>
    </row>
    <row r="76" spans="1:21" ht="24.6" customHeight="1" x14ac:dyDescent="0.25">
      <c r="A76" s="39"/>
      <c r="B76" s="39"/>
      <c r="C76" s="54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8"/>
      <c r="U76" s="39"/>
    </row>
    <row r="77" spans="1:21" ht="24.6" customHeight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8"/>
      <c r="U77" s="39"/>
    </row>
    <row r="78" spans="1:21" ht="24.6" customHeigh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8"/>
      <c r="U78" s="39"/>
    </row>
    <row r="79" spans="1:21" ht="24.6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55"/>
      <c r="U79" s="42"/>
    </row>
    <row r="80" spans="1:21" ht="24.6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55"/>
      <c r="U80" s="42"/>
    </row>
    <row r="81" spans="1:21" ht="24.6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55"/>
      <c r="U81" s="42"/>
    </row>
    <row r="82" spans="1:21" ht="24.6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55"/>
      <c r="U82" s="42"/>
    </row>
    <row r="83" spans="1:21" ht="24.6" customHeight="1" x14ac:dyDescent="0.25">
      <c r="A83" s="42"/>
      <c r="B83" s="42"/>
      <c r="C83" s="56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ht="24.6" customHeight="1" x14ac:dyDescent="0.25">
      <c r="A84" s="42"/>
      <c r="B84" s="42"/>
      <c r="C84" s="56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ht="24.6" customHeight="1" x14ac:dyDescent="0.25">
      <c r="A85" s="42"/>
      <c r="B85" s="42"/>
      <c r="C85" s="56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ht="24.6" customHeight="1" x14ac:dyDescent="0.25">
      <c r="A86" s="42"/>
      <c r="B86" s="42"/>
      <c r="C86" s="5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ht="24.6" customHeight="1" x14ac:dyDescent="0.25">
      <c r="A87" s="42"/>
      <c r="B87" s="42"/>
      <c r="C87" s="56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ht="24.6" customHeight="1" x14ac:dyDescent="0.25">
      <c r="A88" s="42"/>
      <c r="B88" s="42"/>
      <c r="C88" s="56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ht="24.6" customHeight="1" x14ac:dyDescent="0.25">
      <c r="A89" s="42"/>
      <c r="B89" s="42"/>
      <c r="C89" s="56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ht="24.6" customHeight="1" x14ac:dyDescent="0.25">
      <c r="A90" s="42"/>
      <c r="B90" s="42"/>
      <c r="C90" s="56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ht="24.6" customHeight="1" x14ac:dyDescent="0.25">
      <c r="A91" s="42"/>
      <c r="B91" s="42"/>
      <c r="C91" s="56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ht="24.6" customHeight="1" x14ac:dyDescent="0.25">
      <c r="A92" s="42"/>
      <c r="B92" s="42"/>
      <c r="C92" s="56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ht="24.6" customHeight="1" x14ac:dyDescent="0.25">
      <c r="A93" s="42"/>
      <c r="B93" s="42"/>
      <c r="C93" s="56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ht="24.6" customHeight="1" x14ac:dyDescent="0.25">
      <c r="A94" s="42"/>
      <c r="B94" s="42"/>
      <c r="C94" s="56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ht="24.6" customHeight="1" x14ac:dyDescent="0.25">
      <c r="A95" s="42"/>
      <c r="B95" s="42"/>
      <c r="C95" s="56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ht="24.6" customHeight="1" x14ac:dyDescent="0.25">
      <c r="A96" s="42"/>
      <c r="B96" s="42"/>
      <c r="C96" s="56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ht="24.6" customHeight="1" x14ac:dyDescent="0.25">
      <c r="A97" s="42"/>
      <c r="B97" s="42"/>
      <c r="C97" s="56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ht="24.6" customHeight="1" x14ac:dyDescent="0.25">
      <c r="A98" s="42"/>
      <c r="B98" s="42"/>
      <c r="C98" s="56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ht="24.6" customHeight="1" x14ac:dyDescent="0.25">
      <c r="A99" s="42"/>
      <c r="B99" s="42"/>
      <c r="C99" s="56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ht="24.6" customHeight="1" x14ac:dyDescent="0.25">
      <c r="A100" s="42"/>
      <c r="B100" s="42"/>
      <c r="C100" s="56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ht="24.6" customHeight="1" x14ac:dyDescent="0.25">
      <c r="A101" s="42"/>
      <c r="B101" s="42"/>
      <c r="C101" s="56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ht="24.6" customHeight="1" x14ac:dyDescent="0.25">
      <c r="A102" s="42"/>
      <c r="B102" s="42"/>
      <c r="C102" s="56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ht="24.6" customHeight="1" x14ac:dyDescent="0.25">
      <c r="A103" s="42"/>
      <c r="B103" s="42"/>
      <c r="C103" s="56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ht="24.6" customHeight="1" x14ac:dyDescent="0.25">
      <c r="A104" s="42"/>
      <c r="B104" s="42"/>
      <c r="C104" s="56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ht="24.6" customHeight="1" x14ac:dyDescent="0.25">
      <c r="A105" s="42"/>
      <c r="B105" s="42"/>
      <c r="C105" s="56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ht="24.6" customHeight="1" x14ac:dyDescent="0.25">
      <c r="A106" s="42"/>
      <c r="B106" s="42"/>
      <c r="C106" s="56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ht="24.6" customHeight="1" x14ac:dyDescent="0.25">
      <c r="A107" s="42"/>
      <c r="B107" s="42"/>
      <c r="C107" s="56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ht="24.6" customHeight="1" x14ac:dyDescent="0.25">
      <c r="A108" s="42"/>
      <c r="B108" s="42"/>
      <c r="C108" s="56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ht="24.6" customHeight="1" x14ac:dyDescent="0.25">
      <c r="A109" s="42"/>
      <c r="B109" s="42"/>
      <c r="C109" s="56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ht="24.6" customHeight="1" x14ac:dyDescent="0.25">
      <c r="A110" s="42"/>
      <c r="B110" s="42"/>
      <c r="C110" s="56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ht="24.6" customHeight="1" x14ac:dyDescent="0.25">
      <c r="A111" s="42"/>
      <c r="B111" s="42"/>
      <c r="C111" s="56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ht="24.6" customHeight="1" x14ac:dyDescent="0.25">
      <c r="A112" s="42"/>
      <c r="B112" s="42"/>
      <c r="C112" s="56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ht="24.6" customHeight="1" x14ac:dyDescent="0.25">
      <c r="A113" s="42"/>
      <c r="B113" s="42"/>
      <c r="C113" s="56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ht="24.6" customHeight="1" x14ac:dyDescent="0.25">
      <c r="A114" s="42"/>
      <c r="B114" s="42"/>
      <c r="C114" s="56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ht="24.6" customHeight="1" x14ac:dyDescent="0.25">
      <c r="A115" s="42"/>
      <c r="B115" s="42"/>
      <c r="C115" s="56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ht="24.6" customHeight="1" x14ac:dyDescent="0.25">
      <c r="A116" s="42"/>
      <c r="B116" s="42"/>
      <c r="C116" s="56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ht="24.6" customHeight="1" x14ac:dyDescent="0.25">
      <c r="A117" s="42"/>
      <c r="B117" s="42"/>
      <c r="C117" s="56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 ht="24.6" customHeight="1" x14ac:dyDescent="0.25">
      <c r="A118" s="42"/>
      <c r="B118" s="42"/>
      <c r="C118" s="56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ht="24.6" customHeight="1" x14ac:dyDescent="0.25">
      <c r="A119" s="42"/>
      <c r="B119" s="42"/>
      <c r="C119" s="56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ht="24.6" customHeight="1" x14ac:dyDescent="0.25">
      <c r="A120" s="42"/>
      <c r="B120" s="42"/>
      <c r="C120" s="56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ht="24.6" customHeight="1" x14ac:dyDescent="0.25">
      <c r="A121" s="42"/>
      <c r="B121" s="42"/>
      <c r="C121" s="56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ht="24.6" customHeight="1" x14ac:dyDescent="0.25">
      <c r="A122" s="42"/>
      <c r="B122" s="42"/>
      <c r="C122" s="56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ht="24.6" customHeight="1" x14ac:dyDescent="0.25">
      <c r="A123" s="42"/>
      <c r="B123" s="42"/>
      <c r="C123" s="56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ht="24.6" customHeight="1" x14ac:dyDescent="0.25">
      <c r="A124" s="42"/>
      <c r="B124" s="42"/>
      <c r="C124" s="56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ht="24.6" customHeight="1" x14ac:dyDescent="0.25">
      <c r="A125" s="42"/>
      <c r="B125" s="42"/>
      <c r="C125" s="56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ht="24.6" customHeight="1" x14ac:dyDescent="0.25">
      <c r="A126" s="42"/>
      <c r="B126" s="42"/>
      <c r="C126" s="56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ht="24.6" customHeight="1" x14ac:dyDescent="0.25">
      <c r="A127" s="42"/>
      <c r="B127" s="42"/>
      <c r="C127" s="56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ht="24.6" customHeight="1" x14ac:dyDescent="0.25">
      <c r="A128" s="42"/>
      <c r="B128" s="42"/>
      <c r="C128" s="56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ht="24.6" customHeight="1" x14ac:dyDescent="0.25">
      <c r="A129" s="42"/>
      <c r="B129" s="42"/>
      <c r="C129" s="56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ht="24.6" customHeight="1" x14ac:dyDescent="0.25">
      <c r="A130" s="42"/>
      <c r="B130" s="42"/>
      <c r="C130" s="56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ht="24.6" customHeight="1" x14ac:dyDescent="0.25">
      <c r="A131" s="42"/>
      <c r="B131" s="42"/>
      <c r="C131" s="56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ht="24.6" customHeight="1" x14ac:dyDescent="0.25">
      <c r="A132" s="42"/>
      <c r="B132" s="42"/>
      <c r="C132" s="56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ht="24.6" customHeight="1" x14ac:dyDescent="0.25">
      <c r="A133" s="42"/>
      <c r="B133" s="42"/>
      <c r="C133" s="56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ht="24.6" customHeight="1" x14ac:dyDescent="0.25">
      <c r="A134" s="42"/>
      <c r="B134" s="42"/>
      <c r="C134" s="56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ht="24.6" customHeight="1" x14ac:dyDescent="0.25">
      <c r="A135" s="42"/>
      <c r="B135" s="42"/>
      <c r="C135" s="56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ht="24.6" customHeight="1" x14ac:dyDescent="0.25">
      <c r="A136" s="42"/>
      <c r="B136" s="42"/>
      <c r="C136" s="56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ht="24.6" customHeight="1" x14ac:dyDescent="0.25">
      <c r="A137" s="42"/>
      <c r="B137" s="42"/>
      <c r="C137" s="56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ht="24.6" customHeight="1" x14ac:dyDescent="0.25">
      <c r="A138" s="42"/>
      <c r="B138" s="42"/>
      <c r="C138" s="56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ht="24.6" customHeight="1" x14ac:dyDescent="0.25">
      <c r="A139" s="42"/>
      <c r="B139" s="42"/>
      <c r="C139" s="56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ht="24.6" customHeight="1" x14ac:dyDescent="0.25">
      <c r="A140" s="42"/>
      <c r="B140" s="42"/>
      <c r="C140" s="56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ht="24.6" customHeight="1" x14ac:dyDescent="0.25">
      <c r="A141" s="42"/>
      <c r="B141" s="42"/>
      <c r="C141" s="56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ht="24.6" customHeight="1" x14ac:dyDescent="0.25">
      <c r="A142" s="42"/>
      <c r="B142" s="42"/>
      <c r="C142" s="56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ht="24.6" customHeight="1" x14ac:dyDescent="0.25">
      <c r="A143" s="42"/>
      <c r="B143" s="42"/>
      <c r="C143" s="56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ht="24.6" customHeight="1" x14ac:dyDescent="0.25">
      <c r="A144" s="42"/>
      <c r="B144" s="42"/>
      <c r="C144" s="56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ht="24.6" customHeight="1" x14ac:dyDescent="0.25">
      <c r="A145" s="42"/>
      <c r="B145" s="42"/>
      <c r="C145" s="56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ht="24.6" customHeight="1" x14ac:dyDescent="0.25">
      <c r="A146" s="42"/>
      <c r="B146" s="42"/>
      <c r="C146" s="56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ht="24.6" customHeight="1" x14ac:dyDescent="0.25">
      <c r="A147" s="42"/>
      <c r="B147" s="42"/>
      <c r="C147" s="56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ht="24.6" customHeight="1" x14ac:dyDescent="0.25">
      <c r="A148" s="42"/>
      <c r="B148" s="42"/>
      <c r="C148" s="56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ht="24.6" customHeight="1" x14ac:dyDescent="0.25">
      <c r="A149" s="42"/>
      <c r="B149" s="42"/>
      <c r="C149" s="56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ht="24.6" customHeight="1" x14ac:dyDescent="0.25">
      <c r="A150" s="42"/>
      <c r="B150" s="42"/>
      <c r="C150" s="56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ht="24.6" customHeight="1" x14ac:dyDescent="0.25">
      <c r="A151" s="42"/>
      <c r="B151" s="42"/>
      <c r="C151" s="56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ht="24.6" customHeight="1" x14ac:dyDescent="0.25">
      <c r="A152" s="42"/>
      <c r="B152" s="42"/>
      <c r="C152" s="56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ht="24.6" customHeight="1" x14ac:dyDescent="0.25">
      <c r="A153" s="42"/>
      <c r="B153" s="42"/>
      <c r="C153" s="56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 ht="24.6" customHeight="1" x14ac:dyDescent="0.25">
      <c r="A154" s="42"/>
      <c r="B154" s="42"/>
      <c r="C154" s="56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ht="24.6" customHeight="1" x14ac:dyDescent="0.25">
      <c r="A155" s="42"/>
      <c r="B155" s="42"/>
      <c r="C155" s="56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ht="24.6" customHeight="1" x14ac:dyDescent="0.25">
      <c r="A156" s="42"/>
      <c r="B156" s="42"/>
      <c r="C156" s="56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ht="24.6" customHeight="1" x14ac:dyDescent="0.25">
      <c r="A157" s="42"/>
      <c r="B157" s="42"/>
      <c r="C157" s="56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ht="24.6" customHeight="1" x14ac:dyDescent="0.25">
      <c r="A158" s="42"/>
      <c r="B158" s="42"/>
      <c r="C158" s="56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ht="24.6" customHeight="1" x14ac:dyDescent="0.25">
      <c r="A159" s="42"/>
      <c r="B159" s="42"/>
      <c r="C159" s="56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ht="24.6" customHeight="1" x14ac:dyDescent="0.25">
      <c r="A160" s="42"/>
      <c r="B160" s="42"/>
      <c r="C160" s="56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ht="24.6" customHeight="1" x14ac:dyDescent="0.25">
      <c r="A161" s="42"/>
      <c r="B161" s="42"/>
      <c r="C161" s="56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ht="24.6" customHeight="1" x14ac:dyDescent="0.25">
      <c r="A162" s="42"/>
      <c r="B162" s="42"/>
      <c r="C162" s="56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ht="24.6" customHeight="1" x14ac:dyDescent="0.25">
      <c r="A163" s="42"/>
      <c r="B163" s="42"/>
      <c r="C163" s="56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ht="24.6" customHeight="1" x14ac:dyDescent="0.25">
      <c r="A164" s="42"/>
      <c r="B164" s="42"/>
      <c r="C164" s="56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ht="24.6" customHeight="1" x14ac:dyDescent="0.25">
      <c r="A165" s="42"/>
      <c r="B165" s="42"/>
      <c r="C165" s="56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ht="24.6" customHeight="1" x14ac:dyDescent="0.25">
      <c r="A166" s="42"/>
      <c r="B166" s="42"/>
      <c r="C166" s="56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ht="24.6" customHeight="1" x14ac:dyDescent="0.25">
      <c r="A167" s="42"/>
      <c r="B167" s="42"/>
      <c r="C167" s="56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ht="24.6" customHeight="1" x14ac:dyDescent="0.25">
      <c r="A168" s="42"/>
      <c r="B168" s="42"/>
      <c r="C168" s="56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ht="24.6" customHeight="1" x14ac:dyDescent="0.25">
      <c r="A169" s="42"/>
      <c r="B169" s="42"/>
      <c r="C169" s="5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ht="24.6" customHeight="1" x14ac:dyDescent="0.25">
      <c r="A170" s="42"/>
      <c r="B170" s="42"/>
      <c r="C170" s="56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ht="24.6" customHeight="1" x14ac:dyDescent="0.25">
      <c r="A171" s="42"/>
      <c r="B171" s="42"/>
      <c r="C171" s="56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ht="24.6" customHeight="1" x14ac:dyDescent="0.25">
      <c r="A172" s="42"/>
      <c r="B172" s="42"/>
      <c r="C172" s="56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ht="24.6" customHeight="1" x14ac:dyDescent="0.25">
      <c r="A173" s="42"/>
      <c r="B173" s="42"/>
      <c r="C173" s="56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ht="24.6" customHeight="1" x14ac:dyDescent="0.25">
      <c r="A174" s="42"/>
      <c r="B174" s="42"/>
      <c r="C174" s="56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ht="24.6" customHeight="1" x14ac:dyDescent="0.25">
      <c r="A175" s="42"/>
      <c r="B175" s="42"/>
      <c r="C175" s="56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ht="24.6" customHeight="1" x14ac:dyDescent="0.25">
      <c r="A176" s="42"/>
      <c r="B176" s="42"/>
      <c r="C176" s="56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ht="24.6" customHeight="1" x14ac:dyDescent="0.25">
      <c r="A177" s="42"/>
      <c r="B177" s="42"/>
      <c r="C177" s="5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ht="24.6" customHeight="1" x14ac:dyDescent="0.25">
      <c r="A178" s="42"/>
      <c r="B178" s="42"/>
      <c r="C178" s="56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ht="24.6" customHeight="1" x14ac:dyDescent="0.25">
      <c r="A179" s="42"/>
      <c r="B179" s="42"/>
      <c r="C179" s="56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ht="24.6" customHeight="1" x14ac:dyDescent="0.25">
      <c r="A180" s="42"/>
      <c r="B180" s="42"/>
      <c r="C180" s="56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ht="24.6" customHeight="1" x14ac:dyDescent="0.25">
      <c r="A181" s="42"/>
      <c r="B181" s="42"/>
      <c r="C181" s="56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ht="24.6" customHeight="1" x14ac:dyDescent="0.25">
      <c r="A182" s="42"/>
      <c r="B182" s="42"/>
      <c r="C182" s="56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ht="24.6" customHeight="1" x14ac:dyDescent="0.25">
      <c r="A183" s="42"/>
      <c r="B183" s="42"/>
      <c r="C183" s="56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ht="24.6" customHeight="1" x14ac:dyDescent="0.25">
      <c r="A184" s="42"/>
      <c r="B184" s="42"/>
      <c r="C184" s="56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ht="24.6" customHeight="1" x14ac:dyDescent="0.25">
      <c r="A185" s="42"/>
      <c r="B185" s="42"/>
      <c r="C185" s="5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ht="24.6" customHeight="1" x14ac:dyDescent="0.25">
      <c r="A186" s="42"/>
      <c r="B186" s="42"/>
      <c r="C186" s="56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ht="24.6" customHeight="1" x14ac:dyDescent="0.25">
      <c r="A187" s="42"/>
      <c r="B187" s="42"/>
      <c r="C187" s="56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ht="24.6" customHeight="1" x14ac:dyDescent="0.25">
      <c r="A188" s="42"/>
      <c r="B188" s="42"/>
      <c r="C188" s="56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ht="24.6" customHeight="1" x14ac:dyDescent="0.25">
      <c r="A189" s="42"/>
      <c r="B189" s="42"/>
      <c r="C189" s="5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 ht="24.6" customHeight="1" x14ac:dyDescent="0.25">
      <c r="A190" s="42"/>
      <c r="B190" s="42"/>
      <c r="C190" s="56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ht="24.6" customHeight="1" x14ac:dyDescent="0.25">
      <c r="A191" s="42"/>
      <c r="B191" s="42"/>
      <c r="C191" s="56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ht="24.6" customHeight="1" x14ac:dyDescent="0.25">
      <c r="A192" s="42"/>
      <c r="B192" s="42"/>
      <c r="C192" s="56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ht="24.6" customHeight="1" x14ac:dyDescent="0.25">
      <c r="A193" s="42"/>
      <c r="B193" s="42"/>
      <c r="C193" s="56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ht="24.6" customHeight="1" x14ac:dyDescent="0.25">
      <c r="A194" s="42"/>
      <c r="B194" s="42"/>
      <c r="C194" s="56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ht="24.6" customHeight="1" x14ac:dyDescent="0.25">
      <c r="A195" s="42"/>
      <c r="B195" s="42"/>
      <c r="C195" s="56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ht="24.6" customHeight="1" x14ac:dyDescent="0.25">
      <c r="A196" s="42"/>
      <c r="B196" s="42"/>
      <c r="C196" s="56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ht="24.6" customHeight="1" x14ac:dyDescent="0.25">
      <c r="A197" s="42"/>
      <c r="B197" s="42"/>
      <c r="C197" s="56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ht="24.6" customHeight="1" x14ac:dyDescent="0.25">
      <c r="A198" s="42"/>
      <c r="B198" s="42"/>
      <c r="C198" s="56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ht="24.6" customHeight="1" x14ac:dyDescent="0.25">
      <c r="A199" s="42"/>
      <c r="B199" s="42"/>
      <c r="C199" s="56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ht="24.6" customHeight="1" x14ac:dyDescent="0.25">
      <c r="A200" s="42"/>
      <c r="B200" s="42"/>
      <c r="C200" s="56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ht="24.6" customHeight="1" x14ac:dyDescent="0.25">
      <c r="A201" s="42"/>
      <c r="B201" s="42"/>
      <c r="C201" s="56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ht="24.6" customHeight="1" x14ac:dyDescent="0.25">
      <c r="A202" s="42"/>
      <c r="B202" s="42"/>
      <c r="C202" s="56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ht="24.6" customHeight="1" x14ac:dyDescent="0.25">
      <c r="A203" s="42"/>
      <c r="B203" s="42"/>
      <c r="C203" s="56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ht="24.6" customHeight="1" x14ac:dyDescent="0.25">
      <c r="A204" s="42"/>
      <c r="B204" s="42"/>
      <c r="C204" s="56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ht="24.6" customHeight="1" x14ac:dyDescent="0.25">
      <c r="A205" s="42"/>
      <c r="B205" s="42"/>
      <c r="C205" s="56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ht="24.6" customHeight="1" x14ac:dyDescent="0.25">
      <c r="A206" s="42"/>
      <c r="B206" s="42"/>
      <c r="C206" s="56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ht="24.6" customHeight="1" x14ac:dyDescent="0.25">
      <c r="A207" s="42"/>
      <c r="B207" s="42"/>
      <c r="C207" s="56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ht="24.6" customHeight="1" x14ac:dyDescent="0.25">
      <c r="A208" s="42"/>
      <c r="B208" s="42"/>
      <c r="C208" s="56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ht="24.6" customHeight="1" x14ac:dyDescent="0.25">
      <c r="A209" s="42"/>
      <c r="B209" s="42"/>
      <c r="C209" s="56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ht="24.6" customHeight="1" x14ac:dyDescent="0.25">
      <c r="A210" s="42"/>
      <c r="B210" s="42"/>
      <c r="C210" s="56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ht="24.6" customHeight="1" x14ac:dyDescent="0.25">
      <c r="A211" s="42"/>
      <c r="B211" s="42"/>
      <c r="C211" s="56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ht="24.6" customHeight="1" x14ac:dyDescent="0.25">
      <c r="A212" s="42"/>
      <c r="B212" s="42"/>
      <c r="C212" s="56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ht="24.6" customHeight="1" x14ac:dyDescent="0.25">
      <c r="A213" s="42"/>
      <c r="B213" s="42"/>
      <c r="C213" s="56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ht="24.6" customHeight="1" x14ac:dyDescent="0.25">
      <c r="A214" s="42"/>
      <c r="B214" s="42"/>
      <c r="C214" s="56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ht="24.6" customHeight="1" x14ac:dyDescent="0.25">
      <c r="A215" s="42"/>
      <c r="B215" s="42"/>
      <c r="C215" s="56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ht="24.6" customHeight="1" x14ac:dyDescent="0.25">
      <c r="A216" s="42"/>
      <c r="B216" s="42"/>
      <c r="C216" s="56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ht="24.6" customHeight="1" x14ac:dyDescent="0.25">
      <c r="A217" s="42"/>
      <c r="B217" s="42"/>
      <c r="C217" s="56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ht="24.6" customHeight="1" x14ac:dyDescent="0.25">
      <c r="A218" s="42"/>
      <c r="B218" s="42"/>
      <c r="C218" s="56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ht="24.6" customHeight="1" x14ac:dyDescent="0.25">
      <c r="A219" s="42"/>
      <c r="B219" s="42"/>
      <c r="C219" s="56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ht="24.6" customHeight="1" x14ac:dyDescent="0.25">
      <c r="A220" s="42"/>
      <c r="B220" s="42"/>
      <c r="C220" s="56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ht="24.6" customHeight="1" x14ac:dyDescent="0.25">
      <c r="A221" s="42"/>
      <c r="B221" s="42"/>
      <c r="C221" s="56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ht="24.6" customHeight="1" x14ac:dyDescent="0.25">
      <c r="A222" s="42"/>
      <c r="B222" s="42"/>
      <c r="C222" s="56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ht="24.6" customHeight="1" x14ac:dyDescent="0.25">
      <c r="A223" s="42"/>
      <c r="B223" s="42"/>
      <c r="C223" s="56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ht="24.6" customHeight="1" x14ac:dyDescent="0.25">
      <c r="A224" s="42"/>
      <c r="B224" s="42"/>
      <c r="C224" s="56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ht="24.6" customHeight="1" x14ac:dyDescent="0.25">
      <c r="A225" s="42"/>
      <c r="B225" s="42"/>
      <c r="C225" s="56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 ht="24.6" customHeight="1" x14ac:dyDescent="0.25">
      <c r="A226" s="42"/>
      <c r="B226" s="42"/>
      <c r="C226" s="56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</row>
    <row r="298" spans="1:21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1:21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1:21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1:21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1:21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1:21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1:21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1:21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21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1:21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1:21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</row>
    <row r="562" spans="1:21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</row>
    <row r="563" spans="1:21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1:21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1:21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1:21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1:21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1:21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1:21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1:21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1:21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1:21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1:21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1:21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1:21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</row>
    <row r="576" spans="1:21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21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1:21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1:21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1:21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1:21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1:21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1:21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1:21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1:21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1:21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1:21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</row>
    <row r="590" spans="1:21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</row>
    <row r="591" spans="1:21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1:21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1:21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1:21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21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1:21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1:21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1:21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1:21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1:21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1:21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1:21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1:21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</row>
    <row r="604" spans="1:21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</row>
    <row r="605" spans="1:21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1:21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</row>
    <row r="607" spans="1:21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</row>
    <row r="608" spans="1:21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</row>
    <row r="609" spans="1:21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</row>
    <row r="610" spans="1:21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</row>
    <row r="611" spans="1:21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</row>
    <row r="612" spans="1:21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</row>
    <row r="613" spans="1:21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</row>
    <row r="614" spans="1:21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</row>
    <row r="615" spans="1:21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</row>
    <row r="616" spans="1:21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</row>
    <row r="617" spans="1:21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</row>
    <row r="618" spans="1:21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</row>
    <row r="619" spans="1:21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</row>
    <row r="620" spans="1:21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</row>
    <row r="621" spans="1:21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</row>
    <row r="622" spans="1:21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</row>
    <row r="623" spans="1:21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</row>
    <row r="624" spans="1:21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</row>
    <row r="625" spans="1:21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</row>
    <row r="626" spans="1:21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</row>
    <row r="627" spans="1:21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</row>
    <row r="628" spans="1:21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</row>
    <row r="629" spans="1:21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</row>
    <row r="630" spans="1:21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</row>
    <row r="631" spans="1:21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</row>
    <row r="632" spans="1:21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</row>
    <row r="633" spans="1:21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</row>
    <row r="634" spans="1:21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</row>
    <row r="635" spans="1:21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</row>
    <row r="636" spans="1:21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</row>
    <row r="637" spans="1:21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</row>
    <row r="638" spans="1:21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</row>
    <row r="639" spans="1:21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</row>
    <row r="640" spans="1:21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</row>
    <row r="641" spans="1:21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</row>
    <row r="642" spans="1:21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</row>
    <row r="643" spans="1:21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</row>
    <row r="644" spans="1:21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</row>
    <row r="645" spans="1:21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</row>
    <row r="646" spans="1:21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</row>
    <row r="647" spans="1:21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</row>
    <row r="648" spans="1:21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21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</row>
    <row r="650" spans="1:21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</row>
    <row r="651" spans="1:21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</row>
    <row r="652" spans="1:21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</row>
    <row r="653" spans="1:21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</row>
    <row r="654" spans="1:21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</row>
    <row r="655" spans="1:21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</row>
    <row r="656" spans="1:21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</row>
    <row r="657" spans="1:21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1:21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1:21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</row>
    <row r="660" spans="1:21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</row>
    <row r="661" spans="1:21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</row>
    <row r="662" spans="1:21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</row>
    <row r="663" spans="1:21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</row>
    <row r="664" spans="1:21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</row>
    <row r="665" spans="1:21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</row>
    <row r="666" spans="1:21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21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</row>
    <row r="668" spans="1:21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</row>
    <row r="669" spans="1:21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</row>
    <row r="670" spans="1:21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</row>
    <row r="671" spans="1:21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</row>
    <row r="672" spans="1:21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</row>
    <row r="673" spans="1:21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</row>
    <row r="674" spans="1:21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</row>
    <row r="675" spans="1:21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</row>
    <row r="676" spans="1:21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</row>
    <row r="677" spans="1:21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</row>
    <row r="678" spans="1:21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</row>
    <row r="679" spans="1:21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</row>
    <row r="680" spans="1:21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</row>
    <row r="681" spans="1:21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</row>
    <row r="682" spans="1:21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</row>
    <row r="683" spans="1:21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</row>
    <row r="684" spans="1:21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</row>
    <row r="685" spans="1:21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</row>
    <row r="686" spans="1:21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</row>
    <row r="687" spans="1:21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</row>
    <row r="688" spans="1:21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</row>
    <row r="689" spans="1:21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</row>
    <row r="690" spans="1:21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</row>
    <row r="691" spans="1:21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</row>
    <row r="692" spans="1:21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</row>
    <row r="693" spans="1:21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</row>
    <row r="694" spans="1:21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</row>
    <row r="695" spans="1:21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</row>
    <row r="696" spans="1:21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</row>
    <row r="697" spans="1:21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</row>
    <row r="698" spans="1:21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</row>
    <row r="699" spans="1:21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</row>
    <row r="700" spans="1:21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</row>
    <row r="701" spans="1:21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</row>
    <row r="702" spans="1:21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1:21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</row>
    <row r="704" spans="1:21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</row>
    <row r="705" spans="1:21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</row>
    <row r="706" spans="1:21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</row>
    <row r="707" spans="1:21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</row>
    <row r="708" spans="1:21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</row>
    <row r="709" spans="1:21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</row>
    <row r="710" spans="1:21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</row>
    <row r="711" spans="1:21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</row>
    <row r="712" spans="1:21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</row>
    <row r="713" spans="1:21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</row>
    <row r="714" spans="1:21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</row>
    <row r="715" spans="1:21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</row>
    <row r="716" spans="1:21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</row>
    <row r="717" spans="1:21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</row>
    <row r="718" spans="1:21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</row>
    <row r="719" spans="1:21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</row>
    <row r="720" spans="1:21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1:21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</row>
    <row r="722" spans="1:21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</row>
    <row r="723" spans="1:21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</row>
    <row r="724" spans="1:21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</row>
    <row r="725" spans="1:21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</row>
    <row r="726" spans="1:21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</row>
    <row r="727" spans="1:21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</row>
    <row r="728" spans="1:21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</row>
    <row r="729" spans="1:21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</row>
    <row r="730" spans="1:21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</row>
    <row r="731" spans="1:21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</row>
    <row r="732" spans="1:21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</row>
    <row r="733" spans="1:21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</row>
    <row r="734" spans="1:21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</row>
    <row r="735" spans="1:21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</row>
    <row r="736" spans="1:21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</row>
    <row r="737" spans="1:21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</row>
    <row r="738" spans="1:21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</row>
    <row r="739" spans="1:21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</row>
    <row r="740" spans="1:21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</row>
    <row r="741" spans="1:21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</row>
    <row r="742" spans="1:21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</row>
    <row r="743" spans="1:21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</row>
    <row r="744" spans="1:21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</row>
    <row r="745" spans="1:21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</row>
    <row r="746" spans="1:21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</row>
    <row r="747" spans="1:21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</row>
    <row r="748" spans="1:21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</row>
    <row r="749" spans="1:21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</row>
    <row r="750" spans="1:21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</row>
    <row r="751" spans="1:21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</row>
    <row r="752" spans="1:21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</row>
    <row r="753" spans="1:21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</row>
    <row r="754" spans="1:21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</row>
    <row r="755" spans="1:21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</row>
    <row r="756" spans="1:21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</row>
    <row r="757" spans="1:21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</row>
    <row r="758" spans="1:21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</row>
    <row r="759" spans="1:21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</row>
    <row r="760" spans="1:21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</row>
    <row r="761" spans="1:21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</row>
    <row r="762" spans="1:21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</row>
    <row r="763" spans="1:21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</row>
    <row r="764" spans="1:21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</row>
    <row r="765" spans="1:21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</row>
    <row r="766" spans="1:21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</row>
    <row r="767" spans="1:21" ht="24.6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</row>
    <row r="768" spans="1:21" ht="24.6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</row>
    <row r="769" spans="1:21" ht="24.6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</row>
    <row r="770" spans="1:21" ht="24.6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</row>
    <row r="771" spans="1:21" ht="24.6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</row>
    <row r="772" spans="1:21" ht="24.6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</row>
    <row r="773" spans="1:21" ht="24.6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</row>
    <row r="774" spans="1:21" ht="24.6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21" ht="24.6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</row>
    <row r="776" spans="1:21" ht="24.6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</row>
    <row r="777" spans="1:21" ht="24.6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</row>
    <row r="778" spans="1:21" ht="24.6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</row>
    <row r="779" spans="1:21" ht="24.6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</row>
    <row r="780" spans="1:21" ht="24.6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</row>
    <row r="781" spans="1:21" ht="24.6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</row>
    <row r="782" spans="1:21" ht="24.6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</row>
    <row r="783" spans="1:21" ht="24.6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</row>
    <row r="784" spans="1:21" ht="24.6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</row>
    <row r="785" spans="1:21" ht="24.6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</row>
    <row r="786" spans="1:21" ht="24.6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</row>
    <row r="787" spans="1:21" ht="24.6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</row>
    <row r="788" spans="1:21" ht="24.6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</row>
    <row r="789" spans="1:21" ht="24.6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</row>
    <row r="790" spans="1:21" ht="24.6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</row>
    <row r="791" spans="1:21" ht="24.6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</row>
    <row r="792" spans="1:21" ht="24.6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1:21" ht="24.6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</row>
    <row r="794" spans="1:21" ht="24.6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</row>
    <row r="795" spans="1:21" ht="24.6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</row>
    <row r="796" spans="1:21" ht="24.6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</row>
    <row r="797" spans="1:21" ht="24.6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</row>
    <row r="798" spans="1:21" ht="24.6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</row>
    <row r="799" spans="1:21" ht="24.6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</row>
    <row r="800" spans="1:21" ht="24.6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</row>
    <row r="801" spans="1:21" ht="24.6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</row>
    <row r="802" spans="1:21" ht="24.6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</row>
    <row r="803" spans="1:21" ht="24.6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</row>
    <row r="804" spans="1:21" ht="24.6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</row>
    <row r="805" spans="1:21" ht="24.6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</row>
    <row r="806" spans="1:21" ht="24.6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</row>
    <row r="807" spans="1:21" ht="24.6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</row>
    <row r="808" spans="1:21" ht="24.6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</row>
    <row r="809" spans="1:21" ht="24.6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</row>
    <row r="810" spans="1:21" ht="24.6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</row>
    <row r="811" spans="1:21" ht="24.6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</row>
    <row r="812" spans="1:21" ht="24.6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</row>
    <row r="813" spans="1:21" ht="24.6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</row>
    <row r="814" spans="1:21" ht="24.6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</row>
    <row r="815" spans="1:21" ht="24.6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</row>
    <row r="816" spans="1:21" ht="24.6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</row>
    <row r="817" spans="1:21" ht="24.6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</row>
    <row r="818" spans="1:21" ht="24.6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</row>
    <row r="819" spans="1:21" ht="24.6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</row>
    <row r="820" spans="1:21" ht="24.6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</row>
    <row r="821" spans="1:21" ht="24.6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</row>
    <row r="822" spans="1:21" ht="24.6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</row>
    <row r="823" spans="1:21" ht="24.6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</row>
    <row r="824" spans="1:21" ht="24.6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</row>
    <row r="825" spans="1:21" ht="24.6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</row>
    <row r="826" spans="1:21" ht="24.6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</row>
    <row r="827" spans="1:21" ht="24.6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</row>
    <row r="828" spans="1:21" ht="24.6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</row>
    <row r="829" spans="1:21" ht="24.6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</row>
    <row r="830" spans="1:21" ht="24.6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</row>
    <row r="831" spans="1:21" ht="24.6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</row>
    <row r="832" spans="1:21" ht="24.6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</row>
    <row r="833" spans="1:21" ht="24.6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</row>
    <row r="834" spans="1:21" ht="24.6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</row>
    <row r="835" spans="1:21" ht="24.6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</row>
    <row r="836" spans="1:21" ht="24.6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</row>
    <row r="837" spans="1:21" ht="24.6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</row>
    <row r="838" spans="1:21" ht="24.6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</row>
    <row r="839" spans="1:21" ht="24.6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</row>
    <row r="840" spans="1:21" ht="24.6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</row>
    <row r="841" spans="1:21" ht="24.6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</row>
    <row r="842" spans="1:21" ht="24.6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</row>
    <row r="843" spans="1:21" ht="24.6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</row>
    <row r="844" spans="1:21" ht="24.6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</row>
    <row r="845" spans="1:21" ht="24.6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</row>
    <row r="846" spans="1:21" ht="24.6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</row>
    <row r="847" spans="1:21" ht="24.6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</row>
    <row r="848" spans="1:21" ht="24.6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</row>
    <row r="849" spans="1:21" ht="24.6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</row>
    <row r="850" spans="1:21" ht="24.6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</row>
    <row r="851" spans="1:21" ht="24.6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</row>
    <row r="852" spans="1:21" ht="24.6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</row>
    <row r="853" spans="1:21" ht="24.6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</row>
    <row r="854" spans="1:21" ht="24.6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</row>
    <row r="855" spans="1:21" ht="24.6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</row>
    <row r="856" spans="1:21" ht="24.6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</row>
    <row r="857" spans="1:21" ht="24.6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</row>
    <row r="858" spans="1:21" ht="24.6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</row>
    <row r="859" spans="1:21" ht="24.6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</row>
    <row r="860" spans="1:21" ht="24.6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</row>
    <row r="861" spans="1:21" ht="24.6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</row>
    <row r="862" spans="1:21" ht="24.6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</row>
    <row r="863" spans="1:21" ht="24.6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</row>
    <row r="864" spans="1:21" ht="24.6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</row>
    <row r="865" spans="1:21" ht="24.6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</row>
    <row r="866" spans="1:21" ht="24.6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</row>
    <row r="867" spans="1:21" ht="24.6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</row>
    <row r="868" spans="1:21" ht="24.6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</row>
    <row r="869" spans="1:21" ht="24.6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</row>
    <row r="870" spans="1:21" ht="24.6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</row>
    <row r="871" spans="1:21" ht="24.6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</row>
    <row r="872" spans="1:21" ht="24.6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</row>
    <row r="873" spans="1:21" ht="24.6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</row>
    <row r="874" spans="1:21" ht="24.6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</row>
    <row r="875" spans="1:21" ht="24.6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</row>
    <row r="876" spans="1:21" ht="24.6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</row>
    <row r="877" spans="1:21" ht="24.6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</row>
    <row r="878" spans="1:21" ht="24.6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</row>
    <row r="879" spans="1:21" ht="24.6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</row>
    <row r="880" spans="1:21" ht="24.6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</row>
    <row r="881" spans="1:21" ht="24.6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</row>
    <row r="882" spans="1:21" ht="24.6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1:21" ht="24.6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</row>
    <row r="884" spans="1:21" ht="24.6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</row>
    <row r="885" spans="1:21" ht="24.6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</row>
    <row r="886" spans="1:21" ht="24.6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</row>
    <row r="887" spans="1:21" ht="24.6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</row>
    <row r="888" spans="1:21" ht="24.6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</row>
    <row r="889" spans="1:21" ht="24.6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</row>
    <row r="890" spans="1:21" ht="24.6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</row>
    <row r="891" spans="1:21" ht="24.6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</row>
    <row r="892" spans="1:21" ht="24.6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</row>
    <row r="893" spans="1:21" ht="24.6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</row>
    <row r="894" spans="1:21" ht="24.6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</row>
    <row r="895" spans="1:21" ht="24.6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</row>
    <row r="896" spans="1:21" ht="24.6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</row>
    <row r="897" spans="1:21" ht="24.6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</row>
    <row r="898" spans="1:21" ht="24.6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</row>
    <row r="899" spans="1:21" ht="24.6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</row>
    <row r="900" spans="1:21" ht="24.6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</row>
    <row r="901" spans="1:21" ht="24.6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</row>
    <row r="902" spans="1:21" ht="24.6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</row>
    <row r="903" spans="1:21" ht="24.6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</row>
    <row r="904" spans="1:21" ht="24.6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</row>
    <row r="905" spans="1:21" ht="24.6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</row>
    <row r="906" spans="1:21" ht="24.6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</row>
    <row r="907" spans="1:21" ht="24.6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</row>
    <row r="908" spans="1:21" ht="24.6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</row>
    <row r="909" spans="1:21" ht="24.6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</row>
    <row r="910" spans="1:21" ht="24.6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</row>
    <row r="911" spans="1:21" ht="24.6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</row>
    <row r="912" spans="1:21" ht="24.6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</row>
    <row r="913" spans="1:21" ht="24.6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</row>
    <row r="914" spans="1:21" ht="24.6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</row>
    <row r="915" spans="1:21" ht="24.6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</row>
    <row r="916" spans="1:21" ht="24.6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</row>
    <row r="917" spans="1:21" ht="24.6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</row>
    <row r="918" spans="1:21" ht="24.6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</row>
    <row r="919" spans="1:21" ht="24.6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</row>
    <row r="920" spans="1:21" ht="24.6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</row>
    <row r="921" spans="1:21" ht="24.6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</row>
    <row r="922" spans="1:21" ht="24.6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</row>
    <row r="923" spans="1:21" ht="24.6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</row>
    <row r="924" spans="1:21" ht="24.6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</row>
    <row r="925" spans="1:21" ht="24.6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</row>
    <row r="926" spans="1:21" ht="24.6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</row>
    <row r="927" spans="1:21" ht="24.6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</row>
    <row r="928" spans="1:21" ht="24.6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</row>
    <row r="929" spans="1:21" ht="24.6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</row>
    <row r="930" spans="1:21" ht="24.6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</row>
    <row r="931" spans="1:21" ht="24.6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</row>
    <row r="932" spans="1:21" ht="24.6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</row>
    <row r="933" spans="1:21" ht="24.6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</row>
    <row r="934" spans="1:21" ht="24.6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</row>
    <row r="935" spans="1:21" ht="24.6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</row>
    <row r="936" spans="1:21" ht="24.6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</row>
    <row r="937" spans="1:21" ht="24.6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</row>
    <row r="938" spans="1:21" ht="24.6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</row>
    <row r="939" spans="1:21" ht="24.6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</row>
    <row r="940" spans="1:21" ht="24.6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</row>
    <row r="941" spans="1:21" ht="24.6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</row>
    <row r="942" spans="1:21" ht="24.6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</row>
    <row r="943" spans="1:21" ht="24.6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</row>
    <row r="944" spans="1:21" ht="24.6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</row>
    <row r="945" spans="1:21" ht="24.6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</row>
    <row r="946" spans="1:21" ht="24.6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</row>
    <row r="947" spans="1:21" ht="24.6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</row>
    <row r="948" spans="1:21" ht="24.6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</row>
    <row r="949" spans="1:21" ht="24.6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</row>
    <row r="950" spans="1:21" ht="24.6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</row>
    <row r="951" spans="1:21" ht="24.6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</row>
    <row r="952" spans="1:21" ht="24.6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</row>
    <row r="953" spans="1:21" ht="24.6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</row>
    <row r="954" spans="1:21" ht="24.6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</row>
    <row r="955" spans="1:21" ht="24.6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</row>
    <row r="956" spans="1:21" ht="24.6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</row>
    <row r="957" spans="1:21" ht="24.6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</row>
    <row r="958" spans="1:21" ht="24.6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</row>
    <row r="959" spans="1:21" ht="24.6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</row>
    <row r="960" spans="1:21" ht="24.6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</row>
    <row r="961" spans="1:21" ht="24.6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</row>
    <row r="962" spans="1:21" ht="24.6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</row>
    <row r="963" spans="1:21" ht="24.6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</row>
    <row r="964" spans="1:21" ht="24.6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</row>
    <row r="965" spans="1:21" ht="24.6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</row>
    <row r="966" spans="1:21" ht="24.6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</row>
    <row r="967" spans="1:21" ht="24.6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</row>
    <row r="968" spans="1:21" ht="24.6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</row>
    <row r="969" spans="1:21" ht="24.6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</row>
    <row r="970" spans="1:21" ht="24.6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</row>
    <row r="971" spans="1:21" ht="24.6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</row>
  </sheetData>
  <mergeCells count="234">
    <mergeCell ref="A34:U34"/>
    <mergeCell ref="P30:Q30"/>
    <mergeCell ref="R30:S30"/>
    <mergeCell ref="D31:E31"/>
    <mergeCell ref="F31:G31"/>
    <mergeCell ref="H31:I31"/>
    <mergeCell ref="J31:K31"/>
    <mergeCell ref="L31:M31"/>
    <mergeCell ref="N31:O31"/>
    <mergeCell ref="P31:Q31"/>
    <mergeCell ref="R31:S31"/>
    <mergeCell ref="D30:E30"/>
    <mergeCell ref="F30:G30"/>
    <mergeCell ref="H30:I30"/>
    <mergeCell ref="J30:K30"/>
    <mergeCell ref="L30:M30"/>
    <mergeCell ref="N30:O30"/>
    <mergeCell ref="P28:Q28"/>
    <mergeCell ref="R28:S28"/>
    <mergeCell ref="D29:E29"/>
    <mergeCell ref="F29:G29"/>
    <mergeCell ref="H29:I29"/>
    <mergeCell ref="J29:K29"/>
    <mergeCell ref="L29:M29"/>
    <mergeCell ref="N29:O29"/>
    <mergeCell ref="P29:Q29"/>
    <mergeCell ref="R29:S29"/>
    <mergeCell ref="D28:E28"/>
    <mergeCell ref="F28:G28"/>
    <mergeCell ref="H28:I28"/>
    <mergeCell ref="J28:K28"/>
    <mergeCell ref="L28:M28"/>
    <mergeCell ref="N28:O28"/>
    <mergeCell ref="P26:Q26"/>
    <mergeCell ref="R26:S26"/>
    <mergeCell ref="D27:E27"/>
    <mergeCell ref="F27:G27"/>
    <mergeCell ref="H27:I27"/>
    <mergeCell ref="J27:K27"/>
    <mergeCell ref="L27:M27"/>
    <mergeCell ref="N27:O27"/>
    <mergeCell ref="P27:Q27"/>
    <mergeCell ref="R27:S27"/>
    <mergeCell ref="D26:E26"/>
    <mergeCell ref="F26:G26"/>
    <mergeCell ref="H26:I26"/>
    <mergeCell ref="J26:K26"/>
    <mergeCell ref="L26:M26"/>
    <mergeCell ref="N26:O26"/>
    <mergeCell ref="P24:Q24"/>
    <mergeCell ref="R24:S24"/>
    <mergeCell ref="D25:E25"/>
    <mergeCell ref="F25:G25"/>
    <mergeCell ref="H25:I25"/>
    <mergeCell ref="J25:K25"/>
    <mergeCell ref="L25:M25"/>
    <mergeCell ref="N25:O25"/>
    <mergeCell ref="P25:Q25"/>
    <mergeCell ref="R25:S25"/>
    <mergeCell ref="D24:E24"/>
    <mergeCell ref="F24:G24"/>
    <mergeCell ref="H24:I24"/>
    <mergeCell ref="J24:K24"/>
    <mergeCell ref="L24:M24"/>
    <mergeCell ref="N24:O24"/>
    <mergeCell ref="P22:Q22"/>
    <mergeCell ref="R22:S22"/>
    <mergeCell ref="D23:E23"/>
    <mergeCell ref="F23:G23"/>
    <mergeCell ref="H23:I23"/>
    <mergeCell ref="J23:K23"/>
    <mergeCell ref="L23:M23"/>
    <mergeCell ref="N23:O23"/>
    <mergeCell ref="P23:Q23"/>
    <mergeCell ref="R23:S23"/>
    <mergeCell ref="D22:E22"/>
    <mergeCell ref="F22:G22"/>
    <mergeCell ref="H22:I22"/>
    <mergeCell ref="J22:K22"/>
    <mergeCell ref="L22:M22"/>
    <mergeCell ref="N22:O22"/>
    <mergeCell ref="P20:Q20"/>
    <mergeCell ref="R20:S20"/>
    <mergeCell ref="D21:E21"/>
    <mergeCell ref="F21:G21"/>
    <mergeCell ref="H21:I21"/>
    <mergeCell ref="J21:K21"/>
    <mergeCell ref="L21:M21"/>
    <mergeCell ref="N21:O21"/>
    <mergeCell ref="P21:Q21"/>
    <mergeCell ref="R21:S21"/>
    <mergeCell ref="D20:E20"/>
    <mergeCell ref="F20:G20"/>
    <mergeCell ref="H20:I20"/>
    <mergeCell ref="J20:K20"/>
    <mergeCell ref="L20:M20"/>
    <mergeCell ref="N20:O20"/>
    <mergeCell ref="P18:Q18"/>
    <mergeCell ref="R18:S18"/>
    <mergeCell ref="D19:E19"/>
    <mergeCell ref="F19:G19"/>
    <mergeCell ref="H19:I19"/>
    <mergeCell ref="J19:K19"/>
    <mergeCell ref="L19:M19"/>
    <mergeCell ref="N19:O19"/>
    <mergeCell ref="P19:Q19"/>
    <mergeCell ref="R19:S19"/>
    <mergeCell ref="D18:E18"/>
    <mergeCell ref="F18:G18"/>
    <mergeCell ref="H18:I18"/>
    <mergeCell ref="J18:K18"/>
    <mergeCell ref="L18:M18"/>
    <mergeCell ref="N18:O18"/>
    <mergeCell ref="P16:Q16"/>
    <mergeCell ref="R16:S16"/>
    <mergeCell ref="D17:E17"/>
    <mergeCell ref="F17:G17"/>
    <mergeCell ref="H17:I17"/>
    <mergeCell ref="J17:K17"/>
    <mergeCell ref="L17:M17"/>
    <mergeCell ref="N17:O17"/>
    <mergeCell ref="P17:Q17"/>
    <mergeCell ref="R17:S17"/>
    <mergeCell ref="D16:E16"/>
    <mergeCell ref="F16:G16"/>
    <mergeCell ref="H16:I16"/>
    <mergeCell ref="J16:K16"/>
    <mergeCell ref="L16:M16"/>
    <mergeCell ref="N16:O16"/>
    <mergeCell ref="P14:Q14"/>
    <mergeCell ref="R14:S14"/>
    <mergeCell ref="D15:E15"/>
    <mergeCell ref="F15:G15"/>
    <mergeCell ref="H15:I15"/>
    <mergeCell ref="J15:K15"/>
    <mergeCell ref="L15:M15"/>
    <mergeCell ref="N15:O15"/>
    <mergeCell ref="P15:Q15"/>
    <mergeCell ref="R15:S15"/>
    <mergeCell ref="D14:E14"/>
    <mergeCell ref="F14:G14"/>
    <mergeCell ref="H14:I14"/>
    <mergeCell ref="J14:K14"/>
    <mergeCell ref="L14:M14"/>
    <mergeCell ref="N14:O14"/>
    <mergeCell ref="P12:Q12"/>
    <mergeCell ref="R12:S12"/>
    <mergeCell ref="D13:E13"/>
    <mergeCell ref="F13:G13"/>
    <mergeCell ref="H13:I13"/>
    <mergeCell ref="J13:K13"/>
    <mergeCell ref="L13:M13"/>
    <mergeCell ref="N13:O13"/>
    <mergeCell ref="P13:Q13"/>
    <mergeCell ref="R13:S13"/>
    <mergeCell ref="D12:E12"/>
    <mergeCell ref="F12:G12"/>
    <mergeCell ref="H12:I12"/>
    <mergeCell ref="J12:K12"/>
    <mergeCell ref="L12:M12"/>
    <mergeCell ref="N12:O12"/>
    <mergeCell ref="P10:Q10"/>
    <mergeCell ref="R10:S10"/>
    <mergeCell ref="D11:E11"/>
    <mergeCell ref="F11:G11"/>
    <mergeCell ref="H11:I11"/>
    <mergeCell ref="J11:K11"/>
    <mergeCell ref="L11:M11"/>
    <mergeCell ref="N11:O11"/>
    <mergeCell ref="P11:Q11"/>
    <mergeCell ref="R11:S11"/>
    <mergeCell ref="D10:E10"/>
    <mergeCell ref="F10:G10"/>
    <mergeCell ref="H10:I10"/>
    <mergeCell ref="J10:K10"/>
    <mergeCell ref="L10:M10"/>
    <mergeCell ref="N10:O10"/>
    <mergeCell ref="P8:Q8"/>
    <mergeCell ref="R8:S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6:Q6"/>
    <mergeCell ref="R6:S6"/>
    <mergeCell ref="D7:E7"/>
    <mergeCell ref="F7:G7"/>
    <mergeCell ref="H7:I7"/>
    <mergeCell ref="J7:K7"/>
    <mergeCell ref="L7:M7"/>
    <mergeCell ref="N7:O7"/>
    <mergeCell ref="P7:Q7"/>
    <mergeCell ref="R7:S7"/>
    <mergeCell ref="D6:E6"/>
    <mergeCell ref="F6:G6"/>
    <mergeCell ref="H6:I6"/>
    <mergeCell ref="J6:K6"/>
    <mergeCell ref="L6:M6"/>
    <mergeCell ref="N6:O6"/>
    <mergeCell ref="D4:E4"/>
    <mergeCell ref="F4:G4"/>
    <mergeCell ref="H4:I4"/>
    <mergeCell ref="J4:K4"/>
    <mergeCell ref="L4:M4"/>
    <mergeCell ref="N4:O4"/>
    <mergeCell ref="P4:Q4"/>
    <mergeCell ref="R4:S4"/>
    <mergeCell ref="D5:E5"/>
    <mergeCell ref="F5:G5"/>
    <mergeCell ref="H5:I5"/>
    <mergeCell ref="J5:K5"/>
    <mergeCell ref="L5:M5"/>
    <mergeCell ref="N5:O5"/>
    <mergeCell ref="P5:Q5"/>
    <mergeCell ref="R5:S5"/>
    <mergeCell ref="C1:D1"/>
    <mergeCell ref="D3:E3"/>
    <mergeCell ref="F3:G3"/>
    <mergeCell ref="H3:I3"/>
    <mergeCell ref="J3:K3"/>
    <mergeCell ref="L3:M3"/>
    <mergeCell ref="N3:O3"/>
    <mergeCell ref="P3:Q3"/>
    <mergeCell ref="R3:S3"/>
  </mergeCells>
  <pageMargins left="0.25" right="0.25" top="0.75" bottom="0.75" header="0" footer="0"/>
  <pageSetup paperSize="9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856"/>
  <sheetViews>
    <sheetView tabSelected="1" zoomScale="70" zoomScaleNormal="70" workbookViewId="0">
      <pane xSplit="3" ySplit="4" topLeftCell="D15" activePane="bottomRight" state="frozen"/>
      <selection pane="bottomLeft" activeCell="A5" sqref="A5"/>
      <selection pane="topRight" activeCell="D1" sqref="D1"/>
      <selection pane="bottomRight" activeCell="L24" sqref="L24"/>
    </sheetView>
  </sheetViews>
  <sheetFormatPr defaultColWidth="14.0234375" defaultRowHeight="24.6" customHeight="1" x14ac:dyDescent="0.15"/>
  <cols>
    <col min="1" max="1" width="6.60546875" style="426" customWidth="1"/>
    <col min="2" max="2" width="39.64453125" style="426" customWidth="1"/>
    <col min="3" max="3" width="15.5078125" style="426" customWidth="1"/>
    <col min="4" max="4" width="7.68359375" style="426" customWidth="1"/>
    <col min="5" max="6" width="8.22265625" style="426" customWidth="1"/>
    <col min="7" max="7" width="7.4140625" style="426" customWidth="1"/>
    <col min="8" max="8" width="6.60546875" style="426" customWidth="1"/>
    <col min="9" max="9" width="7.28125" style="426" customWidth="1"/>
    <col min="10" max="10" width="9.3046875" style="426" customWidth="1"/>
    <col min="11" max="11" width="9.70703125" style="426" customWidth="1"/>
    <col min="12" max="12" width="8.22265625" style="426" customWidth="1"/>
    <col min="13" max="13" width="7.55078125" style="426" customWidth="1"/>
    <col min="14" max="14" width="7.68359375" style="426" customWidth="1"/>
    <col min="15" max="15" width="8.76171875" style="426" customWidth="1"/>
    <col min="16" max="16" width="9.3046875" style="426" customWidth="1"/>
    <col min="17" max="17" width="9.57421875" style="426" customWidth="1"/>
    <col min="18" max="18" width="7.68359375" style="426" customWidth="1"/>
    <col min="19" max="19" width="10.515625" style="426" customWidth="1"/>
    <col min="20" max="20" width="14.6953125" style="426" customWidth="1"/>
    <col min="21" max="21" width="14.5625" style="426" customWidth="1"/>
    <col min="22" max="22" width="13.75390625" style="426" customWidth="1"/>
    <col min="23" max="23" width="9.57421875" style="426" customWidth="1"/>
    <col min="24" max="24" width="14.0234375" style="140" customWidth="1"/>
  </cols>
  <sheetData>
    <row r="1" spans="1:23" ht="24.6" customHeight="1" thickBot="1" x14ac:dyDescent="0.25">
      <c r="A1" s="189"/>
      <c r="B1" s="190" t="s">
        <v>0</v>
      </c>
      <c r="C1" s="191" t="s">
        <v>1</v>
      </c>
      <c r="D1" s="191" t="s">
        <v>53</v>
      </c>
      <c r="E1" s="411"/>
      <c r="F1" s="411"/>
      <c r="G1" s="411"/>
      <c r="H1" s="411"/>
      <c r="I1" s="411"/>
      <c r="J1" s="411"/>
      <c r="K1" s="411"/>
      <c r="L1" s="191" t="s">
        <v>54</v>
      </c>
      <c r="M1" s="411"/>
      <c r="N1" s="411"/>
      <c r="O1" s="411"/>
      <c r="P1" s="411"/>
      <c r="Q1" s="191" t="s">
        <v>4</v>
      </c>
      <c r="R1" s="411"/>
      <c r="S1" s="411"/>
      <c r="T1" s="76"/>
      <c r="U1" s="77"/>
    </row>
    <row r="2" spans="1:23" ht="24.6" customHeight="1" thickBot="1" x14ac:dyDescent="0.3">
      <c r="A2" s="192" t="s">
        <v>5</v>
      </c>
      <c r="B2" s="192"/>
      <c r="C2" s="193" t="s">
        <v>6</v>
      </c>
      <c r="D2" s="99">
        <v>26.18</v>
      </c>
      <c r="E2" s="99">
        <v>51.35</v>
      </c>
      <c r="F2" s="99">
        <v>23.2</v>
      </c>
      <c r="G2" s="99">
        <v>45.35</v>
      </c>
      <c r="H2" s="99">
        <v>22.18</v>
      </c>
      <c r="I2" s="99">
        <v>43.35</v>
      </c>
      <c r="J2" s="99">
        <v>21.18</v>
      </c>
      <c r="K2" s="99">
        <v>41.4</v>
      </c>
      <c r="L2" s="99">
        <v>540</v>
      </c>
      <c r="M2" s="99"/>
      <c r="N2" s="99">
        <v>13.86</v>
      </c>
      <c r="O2" s="99">
        <v>24.63</v>
      </c>
      <c r="P2" s="99">
        <v>56.8</v>
      </c>
      <c r="Q2" s="99">
        <v>9.1</v>
      </c>
      <c r="R2" s="99">
        <v>66</v>
      </c>
      <c r="S2" s="99">
        <v>315</v>
      </c>
      <c r="T2" s="194"/>
      <c r="U2" s="4"/>
    </row>
    <row r="3" spans="1:23" ht="31.5" customHeight="1" thickTop="1" thickBot="1" x14ac:dyDescent="0.2">
      <c r="A3" s="205"/>
      <c r="B3" s="431" t="s">
        <v>7</v>
      </c>
      <c r="C3" s="431" t="s">
        <v>8</v>
      </c>
      <c r="D3" s="461" t="s">
        <v>9</v>
      </c>
      <c r="E3" s="462"/>
      <c r="F3" s="461" t="s">
        <v>10</v>
      </c>
      <c r="G3" s="462"/>
      <c r="H3" s="461" t="s">
        <v>11</v>
      </c>
      <c r="I3" s="462"/>
      <c r="J3" s="461" t="s">
        <v>12</v>
      </c>
      <c r="K3" s="462"/>
      <c r="L3" s="230" t="s">
        <v>55</v>
      </c>
      <c r="M3" s="231"/>
      <c r="N3" s="461" t="s">
        <v>13</v>
      </c>
      <c r="O3" s="463"/>
      <c r="P3" s="462"/>
      <c r="Q3" s="422" t="s">
        <v>14</v>
      </c>
      <c r="R3" s="461" t="s">
        <v>15</v>
      </c>
      <c r="S3" s="462"/>
      <c r="T3" s="422" t="s">
        <v>16</v>
      </c>
      <c r="U3" s="224" t="s">
        <v>17</v>
      </c>
      <c r="V3" s="429" t="s">
        <v>18</v>
      </c>
      <c r="W3" s="403" t="s">
        <v>56</v>
      </c>
    </row>
    <row r="4" spans="1:23" ht="24.6" customHeight="1" thickBot="1" x14ac:dyDescent="0.2">
      <c r="A4" s="206"/>
      <c r="B4" s="239"/>
      <c r="C4" s="240"/>
      <c r="D4" s="241" t="s">
        <v>19</v>
      </c>
      <c r="E4" s="242" t="s">
        <v>20</v>
      </c>
      <c r="F4" s="240" t="s">
        <v>19</v>
      </c>
      <c r="G4" s="243" t="s">
        <v>20</v>
      </c>
      <c r="H4" s="244" t="s">
        <v>19</v>
      </c>
      <c r="I4" s="245" t="s">
        <v>20</v>
      </c>
      <c r="J4" s="246" t="s">
        <v>19</v>
      </c>
      <c r="K4" s="240" t="s">
        <v>20</v>
      </c>
      <c r="L4" s="247" t="s">
        <v>57</v>
      </c>
      <c r="M4" s="248"/>
      <c r="N4" s="241" t="s">
        <v>21</v>
      </c>
      <c r="O4" s="249" t="s">
        <v>22</v>
      </c>
      <c r="P4" s="250" t="s">
        <v>23</v>
      </c>
      <c r="Q4" s="240" t="s">
        <v>58</v>
      </c>
      <c r="R4" s="251" t="s">
        <v>25</v>
      </c>
      <c r="S4" s="242" t="s">
        <v>23</v>
      </c>
      <c r="T4" s="203"/>
      <c r="U4" s="204"/>
    </row>
    <row r="5" spans="1:23" ht="24.6" customHeight="1" thickTop="1" x14ac:dyDescent="0.25">
      <c r="A5" s="207">
        <v>1</v>
      </c>
      <c r="B5" s="401" t="s">
        <v>59</v>
      </c>
      <c r="C5" s="401">
        <v>9631196719</v>
      </c>
      <c r="D5" s="402">
        <v>20</v>
      </c>
      <c r="E5" s="402"/>
      <c r="F5" s="402"/>
      <c r="G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42">
        <f>(D5*$D$2)+(E5*$E$2)+(F5*$F$2)+(G5*$G$2)+(I6*$H$2)+(J6*$I$2)+(J5*$J$2)+(K5*$K$2)+(L5*$L$2)+(M5*$M$2)+(N5*$N$2)+(O5*$O$2)+(P5*$P$2)+(Q5*$Q$2)+(R5*$R$2)+(S5*$S$2)</f>
        <v>523.6</v>
      </c>
      <c r="U5" s="443"/>
      <c r="V5" s="444">
        <f>+T5+U5</f>
        <v>523.6</v>
      </c>
      <c r="W5" s="445"/>
    </row>
    <row r="6" spans="1:23" ht="24.6" customHeight="1" x14ac:dyDescent="0.25">
      <c r="A6" s="7">
        <v>2</v>
      </c>
      <c r="B6" s="398" t="s">
        <v>60</v>
      </c>
      <c r="C6" s="398">
        <v>9576927475</v>
      </c>
      <c r="D6" s="397"/>
      <c r="E6" s="397"/>
      <c r="F6" s="397"/>
      <c r="G6" s="399"/>
      <c r="H6" s="397"/>
      <c r="I6" s="402"/>
      <c r="J6" s="402"/>
      <c r="K6" s="111"/>
      <c r="L6" s="111"/>
      <c r="M6" s="111"/>
      <c r="N6" s="400"/>
      <c r="O6" s="400"/>
      <c r="P6" s="111"/>
      <c r="Q6" s="397"/>
      <c r="R6" s="400"/>
      <c r="S6" s="397"/>
      <c r="T6" s="442" t="e">
        <f>(D6*$D$2)+(E6*$E$2)+(F6*$F$2)+(G6*$G$2)+(H6*$H$2)+(#REF!*$I$2)+(#REF!*$J$2)+(K6*$K$2)+(L6*$L$2)+(M6*$M$2)+(N6*$N$2)+(O6*$O$2)+(P6*$P$2)+(Q6*$Q$2)+(R6*$R$2)+(S6*$S$2)</f>
        <v>#REF!</v>
      </c>
      <c r="U6" s="446"/>
      <c r="V6" s="444" t="e">
        <f>+T6+U6</f>
        <v>#REF!</v>
      </c>
      <c r="W6" s="445" t="s">
        <v>61</v>
      </c>
    </row>
    <row r="7" spans="1:23" ht="24.6" customHeight="1" x14ac:dyDescent="0.25">
      <c r="A7" s="7">
        <v>3</v>
      </c>
      <c r="B7" s="401" t="s">
        <v>34</v>
      </c>
      <c r="C7" s="401">
        <v>7004418266</v>
      </c>
      <c r="D7" s="402"/>
      <c r="E7" s="402"/>
      <c r="F7" s="402"/>
      <c r="G7" s="402"/>
      <c r="H7" s="402"/>
      <c r="I7" s="402"/>
      <c r="J7" s="402"/>
      <c r="K7" s="62"/>
      <c r="L7" s="402"/>
      <c r="M7" s="402"/>
      <c r="N7" s="402"/>
      <c r="O7" s="402"/>
      <c r="P7" s="402"/>
      <c r="Q7" s="402"/>
      <c r="R7" s="402"/>
      <c r="S7" s="402"/>
      <c r="T7" s="442">
        <f>(D7*$D$2)+(E7*$E$2)+(F7*$F$2)+(G7*$G$2)+(H7*$H$2)+(I7*$I$2)+(J7*$J$2)+(K7*$K$2)+(L7*$L$2)+(M7*$M$2)+(N7*$N$2)+(O7*$O$2)+(P7*$P$2)+(Q7*$Q$2)+(R7*$R$2)+(S7*$S$2)</f>
        <v>0</v>
      </c>
      <c r="U7" s="446"/>
      <c r="V7" s="444">
        <f>+T7+U7</f>
        <v>0</v>
      </c>
      <c r="W7" s="445" t="s">
        <v>61</v>
      </c>
    </row>
    <row r="8" spans="1:23" ht="24.6" customHeight="1" x14ac:dyDescent="0.25">
      <c r="A8" s="7">
        <v>4</v>
      </c>
      <c r="B8" s="87" t="s">
        <v>62</v>
      </c>
      <c r="C8" s="87">
        <v>9973394404</v>
      </c>
      <c r="D8" s="436"/>
      <c r="E8" s="436"/>
      <c r="F8" s="436"/>
      <c r="G8" s="397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40"/>
      <c r="T8" s="442">
        <f>(D8*$D$2)+(E8*$E$2)+(F8*$F$2)+(G8*$G$2)+(H8*$H$2)+(I8*$I$2)+(J8*$J$2)+(K8*$K$2)+(L8*$L$2)+(M8*$M$2)+(N8*$N$2)+(O8*$O$2)+(P8*$P$2)+(Q8*$Q$2)+(R8*$R$2)+(S8*$S$2)</f>
        <v>0</v>
      </c>
      <c r="U8" s="446">
        <v>660</v>
      </c>
      <c r="V8" s="444">
        <f>+T8+U8</f>
        <v>660</v>
      </c>
      <c r="W8" s="445" t="s">
        <v>61</v>
      </c>
    </row>
    <row r="9" spans="1:23" ht="24.6" customHeight="1" x14ac:dyDescent="0.25">
      <c r="A9" s="7">
        <v>5</v>
      </c>
      <c r="B9" s="57" t="s">
        <v>63</v>
      </c>
      <c r="C9" s="57">
        <v>9334323591</v>
      </c>
      <c r="D9" s="432"/>
      <c r="E9" s="432"/>
      <c r="F9" s="432"/>
      <c r="G9" s="432"/>
      <c r="H9" s="432"/>
      <c r="I9" s="432"/>
      <c r="J9" s="432"/>
      <c r="K9" s="432"/>
      <c r="L9" s="432"/>
      <c r="M9" s="432">
        <v>20</v>
      </c>
      <c r="N9" s="432"/>
      <c r="O9" s="432"/>
      <c r="P9" s="432"/>
      <c r="Q9" s="432"/>
      <c r="R9" s="432"/>
      <c r="S9" s="413"/>
      <c r="T9" s="442">
        <f>(D9*$D$2)+(E9*$E$2)+(F9*$F$2)+(G9*$G$2)+(H9*$H$2)+(I9*$I$2)+(J9*$J$2)+(K9*$K$2)+(L9*$L$2)+(M9*$M$2)+(N9*$N$2)+(O9*$O$2)+(P9*$P$2)+(Q9*$Q$2)+(R9*$R$2)+(S9*$S$2)</f>
        <v>0</v>
      </c>
      <c r="U9" s="446">
        <v>5093</v>
      </c>
      <c r="V9" s="444">
        <f>+T9+U9</f>
        <v>5093</v>
      </c>
      <c r="W9" s="445"/>
    </row>
    <row r="10" spans="1:23" ht="24.6" customHeight="1" x14ac:dyDescent="0.25">
      <c r="A10" s="7">
        <v>6</v>
      </c>
      <c r="B10" s="43" t="s">
        <v>64</v>
      </c>
      <c r="C10" s="43">
        <v>9155267123</v>
      </c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42">
        <f>(D10*$D$2)+(E10*$E$2)+(F10*$F$2)+(G10*$G$2)+(H10*$H$2)+(I10*$I$2)+(J10*$J$2)+(K10*$K$2)+(L10*$L$2)+(M10*$M$2)+(N10*$N$2)+(O10*$O$2)+(P10*$P$2)+(Q10*$Q$2)+(R10*$R$2)+(S10*$S$2)</f>
        <v>0</v>
      </c>
      <c r="U10" s="446"/>
      <c r="V10" s="444">
        <f>+T10+U10</f>
        <v>0</v>
      </c>
      <c r="W10" s="445"/>
    </row>
    <row r="11" spans="1:23" ht="24.6" customHeight="1" x14ac:dyDescent="0.25">
      <c r="A11" s="168">
        <v>7</v>
      </c>
      <c r="B11" s="57" t="s">
        <v>65</v>
      </c>
      <c r="C11" s="57">
        <v>9097238578</v>
      </c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P11" s="432"/>
      <c r="Q11" s="432"/>
      <c r="R11" s="432"/>
      <c r="S11" s="413"/>
      <c r="T11" s="442">
        <f>(D11*$D$2)+(E11*$E$2)+(F11*$F$2)+(G11*$G$2)+(H11*$H$2)+(I11*$I$2)+(J11*$J$2)+(K11*$K$2)+(L11*$L$2)+(M11*$M$2)+(N11*$N$2)+(O11*$O$2)+(P11*$P$2)+(Q11*$Q$2)+(R11*$R$2)+(S11*$S$2)</f>
        <v>0</v>
      </c>
      <c r="U11" s="446"/>
      <c r="V11" s="444">
        <f>+T11+U11</f>
        <v>0</v>
      </c>
      <c r="W11" s="445" t="s">
        <v>61</v>
      </c>
    </row>
    <row r="12" spans="1:23" ht="24.6" customHeight="1" x14ac:dyDescent="0.25">
      <c r="A12" s="168">
        <v>8</v>
      </c>
      <c r="B12" s="46" t="s">
        <v>66</v>
      </c>
      <c r="C12" s="74">
        <v>8789912232</v>
      </c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3"/>
      <c r="P12" s="433"/>
      <c r="Q12" s="433"/>
      <c r="R12" s="433"/>
      <c r="S12" s="414"/>
      <c r="T12" s="442">
        <f>(D12*$D$2)+(E12*$E$2)+(F12*$F$2)+(G12*$G$2)+(H12*$H$2)+(I12*$I$2)+(J12*$J$2)+(K12*$K$2)+(L12*$L$2)+(M12*$M$2)+(N12*$N$2)+(O12*$O$2)+(P12*$P$2)+(Q12*$Q$2)+(R12*$R$2)+(S12*$S$2)</f>
        <v>0</v>
      </c>
      <c r="U12" s="446"/>
      <c r="V12" s="444">
        <f>+T12+U12</f>
        <v>0</v>
      </c>
      <c r="W12" s="445"/>
    </row>
    <row r="13" spans="1:23" ht="24.6" customHeight="1" x14ac:dyDescent="0.25">
      <c r="A13" s="168">
        <v>9</v>
      </c>
      <c r="B13" s="63" t="s">
        <v>67</v>
      </c>
      <c r="C13" s="57">
        <v>7277508379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2"/>
      <c r="T13" s="442">
        <f>(D13*$D$2)+(E13*$E$2)+(F13*$F$2)+(G13*$G$2)+(H13*$H$2)+(I13*$I$2)+(J13*$J$2)+(K13*$K$2)+(L13*$L$2)+(M13*$M$2)+(N13*$N$2)+(O13*$O$2)+(P13*$P$2)+(Q13*$Q$2)+(R13*$R$2)+(S13*$S$2)</f>
        <v>0</v>
      </c>
      <c r="U13" s="446">
        <v>3948</v>
      </c>
      <c r="V13" s="444">
        <f>+T13+U13</f>
        <v>3948</v>
      </c>
      <c r="W13" s="445" t="s">
        <v>61</v>
      </c>
    </row>
    <row r="14" spans="1:23" ht="24.6" customHeight="1" x14ac:dyDescent="0.25">
      <c r="A14" s="168"/>
      <c r="B14" s="156" t="s">
        <v>68</v>
      </c>
      <c r="C14" s="146">
        <v>7562064287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8"/>
      <c r="T14" s="442">
        <f>(D14*$D$2)+(E14*$E$2)+(F14*$F$2)+(G14*$G$2)+(H14*$H$2)+(I14*$I$2)+(J14*$J$2)+(K14*$K$2)+(L14*$L$2)+(M14*$M$2)+(N14*$N$2)+(O14*$O$2)+(P14*$P$2)+(Q14*$Q$2)+(R14*$R$2)+(S14*$S$2)</f>
        <v>0</v>
      </c>
      <c r="U14" s="446"/>
      <c r="V14" s="444">
        <f>+T14+U14</f>
        <v>0</v>
      </c>
      <c r="W14" s="445"/>
    </row>
    <row r="15" spans="1:23" ht="24.6" customHeight="1" x14ac:dyDescent="0.25">
      <c r="A15" s="168">
        <v>10</v>
      </c>
      <c r="B15" s="150" t="s">
        <v>69</v>
      </c>
      <c r="C15" s="150">
        <v>9523816268</v>
      </c>
      <c r="D15" s="151"/>
      <c r="E15" s="151"/>
      <c r="F15" s="151"/>
      <c r="G15" s="173"/>
      <c r="H15" s="151"/>
      <c r="I15" s="151"/>
      <c r="J15" s="151"/>
      <c r="K15" s="174"/>
      <c r="L15" s="151"/>
      <c r="M15" s="174"/>
      <c r="N15" s="174"/>
      <c r="O15" s="174"/>
      <c r="P15" s="174"/>
      <c r="Q15" s="174"/>
      <c r="R15" s="174"/>
      <c r="S15" s="175"/>
      <c r="T15" s="447">
        <f>(D15*$D$2)+(E15*$E$2)+(F15*$F$2)+(G15*$G$2)+(H15*$H$2)+(I15*$I$2)+(J15*$J$2)+(K15*$K$2)+(L15*$L$2)+(M15*$M$2)+(N15*$N$2)+(O15*$O$2)+(P15*$P$2)+(Q15*$Q$2)+(R15*$R$2)+(S15*$S$2)</f>
        <v>0</v>
      </c>
      <c r="U15" s="448">
        <v>3</v>
      </c>
      <c r="V15" s="444">
        <f>+T15+U15</f>
        <v>3</v>
      </c>
      <c r="W15" s="445"/>
    </row>
    <row r="16" spans="1:23" ht="24.6" customHeight="1" x14ac:dyDescent="0.25">
      <c r="A16" s="7">
        <v>11</v>
      </c>
      <c r="B16" s="157" t="s">
        <v>70</v>
      </c>
      <c r="C16" s="376">
        <v>7667046554</v>
      </c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449">
        <f>(D16*$D$2)+(E16*$E$2)+(F16*$F$2)+(G16*$G$2)+(H16*$H$2)+(I16*$I$2)+(J16*$J$2)+(K16*$K$2)+(L16*$L$2)+(M16*$M$2)+(N16*$N$2)+(O16*$O$2)+(P16*$P$2)+(Q16*$Q$2)+(R16*$R$2)+(S16*$S$2)</f>
        <v>0</v>
      </c>
      <c r="U16" s="450">
        <v>3</v>
      </c>
      <c r="V16" s="444">
        <f>+T16+U16</f>
        <v>3</v>
      </c>
      <c r="W16" s="445"/>
    </row>
    <row r="17" spans="1:23" ht="24.6" customHeight="1" x14ac:dyDescent="0.25">
      <c r="A17" s="7">
        <v>12</v>
      </c>
      <c r="B17" s="159" t="s">
        <v>71</v>
      </c>
      <c r="C17" s="57">
        <v>7484057037</v>
      </c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2"/>
      <c r="T17" s="449">
        <f>(D17*$D$2)+(E17*$E$2)+(F17*$F$2)+(G17*$G$2)+(H17*$H$2)+(I17*$I$2)+(J17*$J$2)+(K17*$K$2)+(L17*$L$2)+(M17*$M$2)+(N17*$N$2)+(O17*$O$2)+(P17*$P$2)+(Q17*$Q$2)+(R17*$R$2)+(S17*$S$2)</f>
        <v>0</v>
      </c>
      <c r="U17" s="451">
        <v>1</v>
      </c>
      <c r="V17" s="444">
        <f>+T17+U17</f>
        <v>1</v>
      </c>
      <c r="W17" s="445" t="s">
        <v>61</v>
      </c>
    </row>
    <row r="18" spans="1:23" ht="24.6" customHeight="1" x14ac:dyDescent="0.25">
      <c r="A18" s="7">
        <v>13</v>
      </c>
      <c r="B18" s="156" t="s">
        <v>72</v>
      </c>
      <c r="C18" s="166">
        <v>7677331585</v>
      </c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305"/>
      <c r="T18" s="452">
        <f>(D18*$D$2)+(E18*$E$2)+(F18*$F$2)+(G18*$G$2)+(H18*$H$2)+(I18*$I$2)+(J18*$J$2)+(K18*$K$2)+(L18*$L$2)+(M18*$M$2)+(N18*$N$2)+(O18*$O$2)+(P18*$P$2)+(Q18*$Q$2)+(R18*$R$2)+(S18*$S$2)</f>
        <v>0</v>
      </c>
      <c r="U18" s="453"/>
      <c r="V18" s="444">
        <f>+T18+U18</f>
        <v>0</v>
      </c>
      <c r="W18" s="445" t="s">
        <v>61</v>
      </c>
    </row>
    <row r="19" spans="1:23" ht="24.6" customHeight="1" x14ac:dyDescent="0.25">
      <c r="A19" s="7">
        <v>14</v>
      </c>
      <c r="B19" s="150" t="s">
        <v>73</v>
      </c>
      <c r="C19" s="150">
        <v>7717703315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2"/>
      <c r="T19" s="452">
        <f>(D19*$D$2)+(E19*$E$2)+(F19*$F$2)+(G19*$G$2)+(H19*$H$2)+(I19*$I$2)+(J19*$J$2)+(K19*$K$2)+(L19*$L$2)+(M19*$M$2)+(N19*$N$2)+(O19*$O$2)+(P19*$P$2)+(Q19*$Q$2)+(R19*$R$2)+(S19*$S$2)</f>
        <v>0</v>
      </c>
      <c r="U19" s="454">
        <v>896</v>
      </c>
      <c r="V19" s="444">
        <f>+T19+U19</f>
        <v>896</v>
      </c>
      <c r="W19" s="445"/>
    </row>
    <row r="20" spans="1:23" ht="24.6" customHeight="1" x14ac:dyDescent="0.25">
      <c r="A20" s="7">
        <v>15</v>
      </c>
      <c r="B20" s="146" t="s">
        <v>74</v>
      </c>
      <c r="C20" s="177">
        <v>9304354281</v>
      </c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8"/>
      <c r="T20" s="452">
        <f>(D20*$D$2)+(E20*$E$2)+(F20*$F$2)+(G20*$G$2)+(H20*$H$2)+(I20*$I$2)+(J20*$J$2)+(K20*$K$2)+(L20*$L$2)+(M20*$M$2)+(N20*$N$2)+(O20*$O$2)+(P20*$P$2)+(Q20*$Q$2)+(R20*$R$2)+(S20*$S$2)</f>
        <v>0</v>
      </c>
      <c r="U20" s="454"/>
      <c r="V20" s="444">
        <f>+T20+U20</f>
        <v>0</v>
      </c>
      <c r="W20" s="445"/>
    </row>
    <row r="21" spans="1:23" ht="24.6" customHeight="1" x14ac:dyDescent="0.25">
      <c r="A21" s="7">
        <v>16</v>
      </c>
      <c r="B21" s="150" t="s">
        <v>75</v>
      </c>
      <c r="C21" s="150">
        <v>9693268400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2"/>
      <c r="T21" s="452">
        <f>(D21*$D$2)+(E21*$E$2)+(F21*$F$2)+(G21*$G$2)+(H21*$H$2)+(I21*$I$2)+(J21*$J$2)+(K21*$K$2)+(L21*$L$2)+(M21*$M$2)+(N21*$N$2)+(O21*$O$2)+(P21*$P$2)+(Q21*$Q$2)+(R21*$R$2)+(S21*$S$2)</f>
        <v>0</v>
      </c>
      <c r="U21" s="454">
        <v>1026</v>
      </c>
      <c r="V21" s="444">
        <f>+T21+U21</f>
        <v>1026</v>
      </c>
      <c r="W21" s="445"/>
    </row>
    <row r="22" spans="1:23" ht="24.6" customHeight="1" x14ac:dyDescent="0.25">
      <c r="A22" s="7">
        <v>17</v>
      </c>
      <c r="B22" s="178" t="s">
        <v>76</v>
      </c>
      <c r="C22" s="146">
        <v>9608761476</v>
      </c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8"/>
      <c r="T22" s="452">
        <f>(D22*$D$2)+(E22*$E$2)+(F22*$F$2)+(G22*$G$2)+(H22*$H$2)+(I22*$I$2)+(J22*$J$2)+(K22*$K$2)+(L22*$L$2)+(M22*$M$2)+(N22*$N$2)+(O22*$O$2)+(P22*$P$2)+(Q22*$Q$2)+(R22*$R$2)+(S22*$S$2)</f>
        <v>0</v>
      </c>
      <c r="U22" s="454">
        <v>1001</v>
      </c>
      <c r="V22" s="444">
        <f>+T22+U22</f>
        <v>1001</v>
      </c>
      <c r="W22" s="445"/>
    </row>
    <row r="23" spans="1:23" ht="24.6" customHeight="1" x14ac:dyDescent="0.25">
      <c r="A23" s="7">
        <v>18</v>
      </c>
      <c r="B23" s="150" t="s">
        <v>77</v>
      </c>
      <c r="C23" s="150">
        <v>9122479527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2"/>
      <c r="T23" s="452">
        <f>(D23*$D$2)+(E23*$E$2)+(F23*$F$2)+(G23*$G$2)+(H23*$H$2)+(I23*$I$2)+(J23*$J$2)+(K23*$K$2)+(L23*$L$2)+(M23*$M$2)+(N23*$N$2)+(O23*$O$2)+(P23*$P$2)+(Q23*$Q$2)+(R23*$R$2)+(S23*$S$2)</f>
        <v>0</v>
      </c>
      <c r="U23" s="454"/>
      <c r="V23" s="444">
        <f>+T23+U23</f>
        <v>0</v>
      </c>
      <c r="W23" s="445"/>
    </row>
    <row r="24" spans="1:23" ht="24.6" customHeight="1" x14ac:dyDescent="0.25">
      <c r="A24" s="7">
        <v>19</v>
      </c>
      <c r="B24" s="179" t="s">
        <v>78</v>
      </c>
      <c r="C24" s="160">
        <v>7061746429</v>
      </c>
      <c r="D24" s="147"/>
      <c r="E24" s="147"/>
      <c r="F24" s="147"/>
      <c r="G24" s="147"/>
      <c r="H24" s="147">
        <v>10</v>
      </c>
      <c r="I24" s="147"/>
      <c r="J24" s="147"/>
      <c r="K24" s="147"/>
      <c r="L24" s="147"/>
      <c r="M24" s="147"/>
      <c r="N24" s="147"/>
      <c r="O24" s="147"/>
      <c r="P24" s="147"/>
      <c r="Q24" s="374"/>
      <c r="R24" s="374"/>
      <c r="S24" s="375"/>
      <c r="T24" s="447">
        <f>(D24*$D$2)+(E24*$E$2)+(F24*$F$2)+(G24*$G$2)+(H24*$H$2)+(I24*$I$2)+(J24*$J$2)+(K24*$K$2)+(L24*$L$2)+(M24*$M$2)+(N24*$N$2)+(O24*$O$2)+(P24*$P$2)+(Q24*$Q$2)+(R24*$R$2)+(S24*$S$2)</f>
        <v>221.8</v>
      </c>
      <c r="U24" s="454"/>
      <c r="V24" s="444">
        <f>+T24+U24</f>
        <v>221.8</v>
      </c>
      <c r="W24" s="445"/>
    </row>
    <row r="25" spans="1:23" ht="24.6" customHeight="1" x14ac:dyDescent="0.25">
      <c r="A25" s="7">
        <v>20</v>
      </c>
      <c r="B25" s="185" t="s">
        <v>79</v>
      </c>
      <c r="C25" s="185">
        <v>6206286179</v>
      </c>
      <c r="D25" s="386"/>
      <c r="E25" s="282"/>
      <c r="F25" s="387"/>
      <c r="G25" s="388"/>
      <c r="H25" s="386"/>
      <c r="I25" s="282"/>
      <c r="J25" s="282"/>
      <c r="K25" s="282"/>
      <c r="L25" s="389"/>
      <c r="M25" s="388"/>
      <c r="N25" s="282"/>
      <c r="O25" s="282"/>
      <c r="P25" s="283"/>
      <c r="Q25" s="389"/>
      <c r="R25" s="389"/>
      <c r="S25" s="325"/>
      <c r="T25" s="449">
        <f>(D25*$D$2)+(E25*$E$2)+(F25*$F$2)+(G25*$G$2)+(H25*$H$2)+(I25*$I$2)+(J25*$J$2)+(K25*$K$2)+(L25*$L$2)+(M25*$M$2)+(N25*$N$2)+(O25*$O$2)+(P25*$P$2)+(Q25*$Q$2)+(R25*$R$2)+(S25*$S$2)</f>
        <v>0</v>
      </c>
      <c r="U25" s="451"/>
      <c r="V25" s="444">
        <f>+T25+U25</f>
        <v>0</v>
      </c>
      <c r="W25" s="445" t="s">
        <v>61</v>
      </c>
    </row>
    <row r="26" spans="1:23" ht="24.6" customHeight="1" x14ac:dyDescent="0.25">
      <c r="A26" s="7">
        <v>21</v>
      </c>
      <c r="B26" s="161"/>
      <c r="C26" s="393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452">
        <f>(D26*$D$2)+(E26*$E$2)+(F26*$F$2)+(G26*$G$2)+(H26*$H$2)+(I26*$I$2)+(J26*$J$2)+(K26*$K$2)+(L26*$L$2)+(M26*$M$2)+(N26*$N$2)+(O26*$O$2)+(P26*$P$2)+(Q26*$Q$2)+(R26*$R$2)+(S26*$S$2)</f>
        <v>0</v>
      </c>
      <c r="U26" s="454"/>
      <c r="V26" s="444">
        <f>+T26+U26</f>
        <v>0</v>
      </c>
      <c r="W26" s="445"/>
    </row>
    <row r="27" spans="1:23" ht="24.6" customHeight="1" x14ac:dyDescent="0.25">
      <c r="A27" s="7">
        <v>22</v>
      </c>
      <c r="B27" s="257"/>
      <c r="C27" s="394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4"/>
      <c r="T27" s="452">
        <f>(D27*$D$2)+(E27*$E$2)+(F27*$F$2)+(G27*$G$2)+(H27*$H$2)+(I27*$I$2)+(J27*$J$2)+(K27*$K$2)+(L27*$L$2)+(M27*$M$2)+(N27*$N$2)+(O27*$O$2)+(P27*$P$2)+(Q27*$Q$2)+(R27*$R$2)+(S27*$S$2)</f>
        <v>0</v>
      </c>
      <c r="U27" s="454"/>
      <c r="V27" s="444">
        <f>+T27+U27</f>
        <v>0</v>
      </c>
      <c r="W27" s="445"/>
    </row>
    <row r="28" spans="1:23" ht="24.6" customHeight="1" x14ac:dyDescent="0.25">
      <c r="A28" s="61">
        <v>23</v>
      </c>
      <c r="B28" s="166" t="s">
        <v>80</v>
      </c>
      <c r="C28" s="146">
        <v>7992328020</v>
      </c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8"/>
      <c r="T28" s="452">
        <f>(D28*$D$2)+(E28*$E$2)+(F28*$F$2)+(G28*$G$2)+(H28*$H$2)+(I28*$I$2)+(J28*$J$2)+(K28*$K$2)+(L28*$L$2)+(M28*$M$2)+(N28*$N$2)+(O28*$O$2)+(P28*$P$2)+(Q28*$Q$2)+(R28*$R$2)+(S28*$S$2)</f>
        <v>0</v>
      </c>
      <c r="U28" s="454"/>
      <c r="V28" s="444">
        <f>+T28+U28</f>
        <v>0</v>
      </c>
      <c r="W28" s="445"/>
    </row>
    <row r="29" spans="1:23" ht="24.6" customHeight="1" x14ac:dyDescent="0.25">
      <c r="A29" s="7">
        <v>24</v>
      </c>
      <c r="B29" s="159" t="s">
        <v>81</v>
      </c>
      <c r="C29" s="150">
        <v>9117461680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2"/>
      <c r="T29" s="452">
        <f>(D29*$D$2)+(E29*$E$2)+(F29*$F$2)+(G29*$G$2)+(H29*$H$2)+(I29*$I$2)+(J29*$J$2)+(K29*$K$2)+(L29*$L$2)+(M29*$M$2)+(N29*$N$2)+(O29*$O$2)+(P29*$P$2)+(Q29*$Q$2)+(R29*$R$2)+(S29*$S$2)</f>
        <v>0</v>
      </c>
      <c r="U29" s="454"/>
      <c r="V29" s="444">
        <f>+T29+U29</f>
        <v>0</v>
      </c>
      <c r="W29" s="445"/>
    </row>
    <row r="30" spans="1:23" ht="24.6" customHeight="1" x14ac:dyDescent="0.25">
      <c r="A30" s="7">
        <v>25</v>
      </c>
      <c r="B30" s="146" t="s">
        <v>82</v>
      </c>
      <c r="C30" s="146">
        <v>7070902030</v>
      </c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8"/>
      <c r="T30" s="452">
        <f>(D30*$D$2)+(E30*$E$2)+(F30*$F$2)+(G30*$G$2)+(H30*$H$2)+(I30*$I$2)+(J30*$J$2)+(K30*$K$2)+(L30*$L$2)+(M30*$M$2)+(N30*$N$2)+(O30*$O$2)+(P30*$P$2)+(Q30*$Q$2)+(R30*$R$2)+(S30*$S$2)</f>
        <v>0</v>
      </c>
      <c r="U30" s="454">
        <v>5846</v>
      </c>
      <c r="V30" s="444">
        <f>+T30+U30</f>
        <v>5846</v>
      </c>
      <c r="W30" s="445" t="s">
        <v>61</v>
      </c>
    </row>
    <row r="31" spans="1:23" ht="24.6" customHeight="1" x14ac:dyDescent="0.25">
      <c r="A31" s="7">
        <v>26</v>
      </c>
      <c r="B31" s="266" t="s">
        <v>83</v>
      </c>
      <c r="C31" s="267">
        <v>9608252100</v>
      </c>
      <c r="D31" s="174"/>
      <c r="E31" s="174"/>
      <c r="F31" s="174"/>
      <c r="G31" s="174"/>
      <c r="H31" s="151"/>
      <c r="I31" s="174"/>
      <c r="J31" s="151"/>
      <c r="K31" s="174"/>
      <c r="L31" s="174"/>
      <c r="M31" s="174"/>
      <c r="N31" s="151"/>
      <c r="O31" s="174"/>
      <c r="P31" s="151"/>
      <c r="Q31" s="174"/>
      <c r="R31" s="174"/>
      <c r="S31" s="151"/>
      <c r="T31" s="452">
        <f>(D31*$D$2)+(E31*$E$2)+(F31*$F$2)+(G31*$G$2)+(H31*$H$2)+(I31*$I$2)+(J31*$J$2)+(K31*$K$2)+(L31*$L$2)+(M31*$M$2)+(N31*$N$2)+(O31*$O$2)+(P31*$P$2)+(Q31*$Q$2)+(R31*$R$2)+(S31*$S$2)</f>
        <v>0</v>
      </c>
      <c r="U31" s="443">
        <v>1710</v>
      </c>
      <c r="V31" s="444">
        <f>+T31+U31</f>
        <v>1710</v>
      </c>
      <c r="W31" s="445" t="s">
        <v>61</v>
      </c>
    </row>
    <row r="32" spans="1:23" ht="24.6" customHeight="1" x14ac:dyDescent="0.25">
      <c r="A32" s="7">
        <v>27</v>
      </c>
      <c r="B32" s="269"/>
      <c r="C32" s="270"/>
      <c r="D32" s="313"/>
      <c r="E32" s="313"/>
      <c r="F32" s="313"/>
      <c r="G32" s="313"/>
      <c r="H32" s="314"/>
      <c r="I32" s="313"/>
      <c r="J32" s="314"/>
      <c r="K32" s="314"/>
      <c r="L32" s="314"/>
      <c r="M32" s="315"/>
      <c r="N32" s="314"/>
      <c r="O32" s="313"/>
      <c r="P32" s="313"/>
      <c r="Q32" s="315"/>
      <c r="R32" s="315"/>
      <c r="S32" s="315"/>
      <c r="T32" s="452">
        <f>(D32*$D$2)+(E32*$E$2)+(F32*$F$2)+(G32*$G$2)+(H32*$H$2)+(I32*$I$2)+(J32*$J$2)+(K32*$K$2)+(L32*$L$2)+(M32*$M$2)+(N32*$N$2)+(O32*$O$2)+(P32*$P$2)+(Q32*$Q$2)+(R32*$R$2)+(S32*$S$2)</f>
        <v>0</v>
      </c>
      <c r="U32" s="455"/>
      <c r="V32" s="444">
        <f>+T32+U32</f>
        <v>0</v>
      </c>
      <c r="W32" s="445"/>
    </row>
    <row r="33" spans="1:23" ht="24.6" customHeight="1" x14ac:dyDescent="0.25">
      <c r="A33" s="18">
        <v>28</v>
      </c>
      <c r="B33" s="311"/>
      <c r="C33" s="267"/>
      <c r="D33" s="432"/>
      <c r="E33" s="432"/>
      <c r="F33" s="432"/>
      <c r="G33" s="432"/>
      <c r="H33" s="432"/>
      <c r="I33" s="432"/>
      <c r="J33" s="432"/>
      <c r="K33" s="432"/>
      <c r="L33" s="432"/>
      <c r="M33" s="432"/>
      <c r="N33" s="432"/>
      <c r="O33" s="432"/>
      <c r="P33" s="432"/>
      <c r="Q33" s="432"/>
      <c r="R33" s="432"/>
      <c r="S33" s="432"/>
      <c r="T33" s="452">
        <f>(D33*$D$2)+(E33*$E$2)+(F33*$F$2)+(G33*$G$2)+(H33*$H$2)+(I33*$I$2)+(J33*$J$2)+(K33*$K$2)+(L33*$L$2)+(M33*$M$2)+(N33*$N$2)+(O33*$O$2)+(P33*$P$2)+(Q33*$Q$2)+(R33*$R$2)+(S33*$S$2)</f>
        <v>0</v>
      </c>
      <c r="U33" s="456"/>
      <c r="V33" s="444">
        <f>+T33+U33</f>
        <v>0</v>
      </c>
      <c r="W33" s="445"/>
    </row>
    <row r="34" spans="1:23" ht="24.6" customHeight="1" x14ac:dyDescent="0.15">
      <c r="A34" s="19"/>
      <c r="B34" s="312" t="s">
        <v>51</v>
      </c>
      <c r="C34" s="49"/>
      <c r="D34" s="316">
        <f>SUM(D5:D33)</f>
        <v>20</v>
      </c>
      <c r="E34" s="316">
        <f>SUM(E5:E33)</f>
        <v>0</v>
      </c>
      <c r="F34" s="316">
        <f>SUM(F5:F33)</f>
        <v>0</v>
      </c>
      <c r="G34" s="316">
        <f>SUM(G5:G33)</f>
        <v>0</v>
      </c>
      <c r="H34" s="316">
        <f>SUM(H5:H33)</f>
        <v>10</v>
      </c>
      <c r="I34" s="316">
        <f>SUM(I5:I33)</f>
        <v>0</v>
      </c>
      <c r="J34" s="316">
        <f>SUM(J5:J33)</f>
        <v>0</v>
      </c>
      <c r="K34" s="316">
        <f>SUM(K5:K33)</f>
        <v>0</v>
      </c>
      <c r="L34" s="316">
        <f>SUM(L5:L33)</f>
        <v>0</v>
      </c>
      <c r="M34" s="316">
        <f>SUM(M5:M33)</f>
        <v>20</v>
      </c>
      <c r="N34" s="316">
        <f>SUM(N5:N33)</f>
        <v>0</v>
      </c>
      <c r="O34" s="316">
        <f>SUM(O5:O33)</f>
        <v>0</v>
      </c>
      <c r="P34" s="316">
        <f>SUM(P5:P33)</f>
        <v>0</v>
      </c>
      <c r="Q34" s="316">
        <f>SUM(Q5:Q33)</f>
        <v>0</v>
      </c>
      <c r="R34" s="316">
        <f>SUM(R5:R33)</f>
        <v>0</v>
      </c>
      <c r="S34" s="316">
        <f>SUM(S5:S33)</f>
        <v>0</v>
      </c>
      <c r="T34" s="20" t="e">
        <f>SUM(T5:T33)</f>
        <v>#REF!</v>
      </c>
      <c r="U34" s="20">
        <f>SUM(U5:U33)</f>
        <v>20187</v>
      </c>
      <c r="V34" s="223" t="e">
        <f>SUM(V5:V33)</f>
        <v>#REF!</v>
      </c>
      <c r="W34" s="404"/>
    </row>
    <row r="35" spans="1:23" ht="24.6" customHeight="1" thickBot="1" x14ac:dyDescent="0.3">
      <c r="A35" s="21"/>
      <c r="B35" s="50" t="s">
        <v>52</v>
      </c>
      <c r="C35" s="51"/>
      <c r="D35" s="22">
        <f>D34/24</f>
        <v>0.83333333333333337</v>
      </c>
      <c r="E35" s="22">
        <f>E34/12</f>
        <v>0</v>
      </c>
      <c r="F35" s="22">
        <f>F34/24</f>
        <v>0</v>
      </c>
      <c r="G35" s="22">
        <f>G34/12</f>
        <v>0</v>
      </c>
      <c r="H35" s="22">
        <f>H34/24</f>
        <v>0.41666666666666669</v>
      </c>
      <c r="I35" s="22">
        <f>I34/12</f>
        <v>0</v>
      </c>
      <c r="J35" s="22">
        <f>J34/24</f>
        <v>0</v>
      </c>
      <c r="K35" s="22">
        <f>K34/12</f>
        <v>0</v>
      </c>
      <c r="L35" s="22">
        <f>L34/24</f>
        <v>0</v>
      </c>
      <c r="M35" s="22">
        <f>M34/30</f>
        <v>0.66666666666666663</v>
      </c>
      <c r="N35" s="22">
        <f>N34/50</f>
        <v>0</v>
      </c>
      <c r="O35" s="22">
        <f>O34/24</f>
        <v>0</v>
      </c>
      <c r="P35" s="22">
        <f>P34/10</f>
        <v>0</v>
      </c>
      <c r="Q35" s="23">
        <f>Q34/55</f>
        <v>0</v>
      </c>
      <c r="R35" s="24">
        <f>R34/45</f>
        <v>0</v>
      </c>
      <c r="S35" s="25">
        <f>S34/12</f>
        <v>0</v>
      </c>
      <c r="T35" s="418">
        <f>SUM(D35:S35)</f>
        <v>1.9166666666666665</v>
      </c>
      <c r="U35" s="27"/>
    </row>
    <row r="36" spans="1:23" ht="24.6" customHeight="1" x14ac:dyDescent="0.25">
      <c r="A36" s="42"/>
      <c r="B36" s="42"/>
      <c r="C36" s="5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3" ht="24.6" customHeight="1" x14ac:dyDescent="0.25">
      <c r="A37" s="42"/>
      <c r="B37" s="42"/>
      <c r="C37" s="56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3" ht="24.6" customHeight="1" x14ac:dyDescent="0.25">
      <c r="A38" s="42"/>
      <c r="B38" s="42"/>
      <c r="C38" s="56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3" ht="24.6" customHeight="1" x14ac:dyDescent="0.25">
      <c r="A39" s="42"/>
      <c r="B39" s="42"/>
      <c r="C39" s="56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3" ht="24.6" customHeight="1" x14ac:dyDescent="0.25">
      <c r="A40" s="42"/>
      <c r="B40" s="42"/>
      <c r="C40" s="56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3" ht="24.6" customHeight="1" x14ac:dyDescent="0.25">
      <c r="A41" s="42"/>
      <c r="B41" s="42"/>
      <c r="C41" s="56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3" ht="24.6" customHeight="1" x14ac:dyDescent="0.25">
      <c r="A42" s="42"/>
      <c r="B42" s="42"/>
      <c r="C42" s="56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3" ht="24.6" customHeight="1" x14ac:dyDescent="0.25">
      <c r="A43" s="42"/>
      <c r="B43" s="42"/>
      <c r="C43" s="56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3" ht="24.6" customHeight="1" x14ac:dyDescent="0.25">
      <c r="A44" s="42"/>
      <c r="B44" s="42"/>
      <c r="C44" s="56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3" ht="24.6" customHeight="1" x14ac:dyDescent="0.25">
      <c r="A45" s="42"/>
      <c r="B45" s="42"/>
      <c r="C45" s="56"/>
      <c r="D45" s="42"/>
      <c r="E45" s="42"/>
      <c r="F45" s="42"/>
      <c r="G45" s="42"/>
      <c r="H45" s="42"/>
      <c r="I45" s="42"/>
      <c r="J45" s="42"/>
      <c r="K45" s="42"/>
      <c r="L45" s="42">
        <v>1975</v>
      </c>
      <c r="M45" s="42"/>
      <c r="N45" s="42"/>
      <c r="O45" s="42"/>
      <c r="P45" s="42"/>
      <c r="Q45" s="42"/>
      <c r="R45" s="42"/>
      <c r="S45" s="42"/>
      <c r="T45" s="42"/>
      <c r="U45" s="42"/>
    </row>
    <row r="46" spans="1:23" ht="24.6" customHeight="1" x14ac:dyDescent="0.25">
      <c r="A46" s="42"/>
      <c r="B46" s="42"/>
      <c r="C46" s="56"/>
      <c r="D46" s="42"/>
      <c r="E46" s="42"/>
      <c r="F46" s="42"/>
      <c r="G46" s="42"/>
      <c r="H46" s="42"/>
      <c r="I46" s="42"/>
      <c r="J46" s="42"/>
      <c r="K46" s="42"/>
      <c r="L46" s="42">
        <v>1805</v>
      </c>
      <c r="M46" s="42"/>
      <c r="N46" s="42"/>
      <c r="O46" s="42"/>
      <c r="P46" s="42"/>
      <c r="Q46" s="42"/>
      <c r="R46" s="42"/>
      <c r="S46" s="42"/>
      <c r="T46" s="42"/>
      <c r="U46" s="42"/>
    </row>
    <row r="47" spans="1:23" ht="24.6" customHeight="1" x14ac:dyDescent="0.25">
      <c r="A47" s="42"/>
      <c r="B47" s="42"/>
      <c r="C47" s="56"/>
      <c r="D47" s="42"/>
      <c r="E47" s="42"/>
      <c r="F47" s="42"/>
      <c r="G47" s="42"/>
      <c r="H47" s="42"/>
      <c r="I47" s="42"/>
      <c r="J47" s="42"/>
      <c r="K47" s="42"/>
      <c r="L47" s="42">
        <v>1996</v>
      </c>
      <c r="M47" s="42"/>
      <c r="N47" s="42"/>
      <c r="O47" s="42"/>
      <c r="P47" s="42"/>
      <c r="Q47" s="42"/>
      <c r="R47" s="42"/>
      <c r="S47" s="42"/>
      <c r="T47" s="42"/>
      <c r="U47" s="42"/>
    </row>
    <row r="48" spans="1:23" ht="24.6" customHeight="1" x14ac:dyDescent="0.25">
      <c r="A48" s="42"/>
      <c r="B48" s="42"/>
      <c r="C48" s="56"/>
      <c r="D48" s="42"/>
      <c r="E48" s="42"/>
      <c r="F48" s="42"/>
      <c r="G48" s="42"/>
      <c r="H48" s="42"/>
      <c r="I48" s="42"/>
      <c r="J48" s="42"/>
      <c r="K48" s="42"/>
      <c r="L48" s="42">
        <v>1183</v>
      </c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24.6" customHeight="1" x14ac:dyDescent="0.25">
      <c r="A49" s="42"/>
      <c r="B49" s="42"/>
      <c r="C49" s="56"/>
      <c r="D49" s="42"/>
      <c r="E49" s="42"/>
      <c r="F49" s="42"/>
      <c r="G49" s="42"/>
      <c r="H49" s="42"/>
      <c r="I49" s="42"/>
      <c r="J49" s="42"/>
      <c r="K49" s="42"/>
      <c r="L49" s="42">
        <v>623</v>
      </c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24.6" customHeight="1" x14ac:dyDescent="0.25">
      <c r="A50" s="42"/>
      <c r="B50" s="42"/>
      <c r="C50" s="56"/>
      <c r="D50" s="42"/>
      <c r="E50" s="42"/>
      <c r="F50" s="42"/>
      <c r="G50" s="42"/>
      <c r="H50" s="42"/>
      <c r="I50" s="42"/>
      <c r="J50" s="42"/>
      <c r="K50" s="42"/>
      <c r="L50" s="42">
        <v>1370</v>
      </c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24.6" customHeight="1" x14ac:dyDescent="0.25">
      <c r="A51" s="42"/>
      <c r="B51" s="42"/>
      <c r="C51" s="56"/>
      <c r="D51" s="42"/>
      <c r="E51" s="42"/>
      <c r="F51" s="42"/>
      <c r="G51" s="42"/>
      <c r="H51" s="42"/>
      <c r="I51" s="42"/>
      <c r="J51" s="42"/>
      <c r="K51" s="42"/>
      <c r="L51" s="42">
        <v>1405</v>
      </c>
      <c r="M51" s="42"/>
      <c r="N51" s="42"/>
      <c r="O51" s="42"/>
      <c r="P51" s="42"/>
      <c r="Q51" s="42"/>
      <c r="R51" s="42"/>
      <c r="S51" s="42"/>
      <c r="T51" s="42"/>
      <c r="U51" s="42"/>
    </row>
    <row r="52" spans="1:21" ht="24.6" customHeight="1" x14ac:dyDescent="0.25">
      <c r="A52" s="42"/>
      <c r="B52" s="42"/>
      <c r="C52" s="56"/>
      <c r="D52" s="42"/>
      <c r="E52" s="42"/>
      <c r="F52" s="42"/>
      <c r="G52" s="42"/>
      <c r="H52" s="42"/>
      <c r="I52" s="42"/>
      <c r="J52" s="42"/>
      <c r="K52" s="42"/>
      <c r="L52" s="42">
        <v>1800</v>
      </c>
      <c r="M52" s="42"/>
      <c r="N52" s="42"/>
      <c r="O52" s="42"/>
      <c r="P52" s="42"/>
      <c r="Q52" s="42"/>
      <c r="R52" s="42"/>
      <c r="S52" s="42"/>
      <c r="T52" s="42"/>
      <c r="U52" s="42"/>
    </row>
    <row r="53" spans="1:21" ht="24.6" customHeight="1" x14ac:dyDescent="0.25">
      <c r="A53" s="42"/>
      <c r="B53" s="42"/>
      <c r="C53" s="56"/>
      <c r="D53" s="42"/>
      <c r="E53" s="42"/>
      <c r="F53" s="42"/>
      <c r="G53" s="42"/>
      <c r="H53" s="42"/>
      <c r="I53" s="42"/>
      <c r="J53" s="42"/>
      <c r="K53" s="42"/>
      <c r="L53" s="42">
        <v>3500</v>
      </c>
      <c r="M53" s="42"/>
      <c r="N53" s="42"/>
      <c r="O53" s="42"/>
      <c r="P53" s="42"/>
      <c r="Q53" s="42"/>
      <c r="R53" s="42"/>
      <c r="S53" s="42"/>
      <c r="T53" s="42"/>
      <c r="U53" s="42"/>
    </row>
    <row r="54" spans="1:21" ht="24.6" customHeight="1" x14ac:dyDescent="0.25">
      <c r="A54" s="42"/>
      <c r="B54" s="42"/>
      <c r="C54" s="56"/>
      <c r="D54" s="42"/>
      <c r="E54" s="42"/>
      <c r="F54" s="42"/>
      <c r="G54" s="42"/>
      <c r="H54" s="42"/>
      <c r="I54" s="42"/>
      <c r="J54" s="42"/>
      <c r="K54" s="42"/>
      <c r="L54" s="42">
        <v>609</v>
      </c>
      <c r="M54" s="42"/>
      <c r="N54" s="42"/>
      <c r="O54" s="42"/>
      <c r="P54" s="42"/>
      <c r="Q54" s="42"/>
      <c r="R54" s="42"/>
      <c r="S54" s="42"/>
      <c r="T54" s="42"/>
      <c r="U54" s="42"/>
    </row>
    <row r="55" spans="1:21" ht="24.6" customHeight="1" x14ac:dyDescent="0.25">
      <c r="A55" s="42"/>
      <c r="B55" s="42"/>
      <c r="C55" s="56"/>
      <c r="D55" s="42"/>
      <c r="E55" s="42"/>
      <c r="F55" s="42"/>
      <c r="G55" s="42"/>
      <c r="H55" s="42"/>
      <c r="I55" s="42"/>
      <c r="J55" s="42"/>
      <c r="K55" s="42"/>
      <c r="L55" s="42">
        <v>2139</v>
      </c>
      <c r="M55" s="42"/>
      <c r="N55" s="42"/>
      <c r="O55" s="42"/>
      <c r="P55" s="42"/>
      <c r="Q55" s="42"/>
      <c r="R55" s="42"/>
      <c r="S55" s="42"/>
      <c r="T55" s="42"/>
      <c r="U55" s="42"/>
    </row>
    <row r="56" spans="1:21" ht="24.6" customHeight="1" x14ac:dyDescent="0.25">
      <c r="A56" s="42"/>
      <c r="B56" s="42"/>
      <c r="C56" s="56"/>
      <c r="D56" s="42"/>
      <c r="E56" s="42"/>
      <c r="F56" s="42"/>
      <c r="G56" s="42"/>
      <c r="H56" s="42"/>
      <c r="I56" s="42"/>
      <c r="J56" s="42"/>
      <c r="K56" s="42"/>
      <c r="L56" s="42">
        <v>2147</v>
      </c>
      <c r="M56" s="42"/>
      <c r="N56" s="42"/>
      <c r="O56" s="42"/>
      <c r="P56" s="42"/>
      <c r="Q56" s="42"/>
      <c r="R56" s="42"/>
      <c r="S56" s="42"/>
      <c r="T56" s="42"/>
      <c r="U56" s="42"/>
    </row>
    <row r="57" spans="1:21" ht="24.6" customHeight="1" x14ac:dyDescent="0.25">
      <c r="A57" s="42"/>
      <c r="B57" s="42"/>
      <c r="C57" s="56"/>
      <c r="D57" s="42"/>
      <c r="E57" s="42"/>
      <c r="F57" s="42"/>
      <c r="G57" s="42"/>
      <c r="H57" s="42"/>
      <c r="I57" s="42"/>
      <c r="J57" s="42"/>
      <c r="K57" s="42"/>
      <c r="L57" s="42">
        <v>750</v>
      </c>
      <c r="M57" s="42"/>
      <c r="N57" s="42"/>
      <c r="O57" s="42"/>
      <c r="P57" s="42"/>
      <c r="Q57" s="42"/>
      <c r="R57" s="42"/>
      <c r="S57" s="42"/>
      <c r="T57" s="42"/>
      <c r="U57" s="42"/>
    </row>
    <row r="58" spans="1:21" ht="24.6" customHeight="1" x14ac:dyDescent="0.25">
      <c r="A58" s="42"/>
      <c r="B58" s="42"/>
      <c r="C58" s="56"/>
      <c r="D58" s="42"/>
      <c r="E58" s="42"/>
      <c r="F58" s="42"/>
      <c r="G58" s="42"/>
      <c r="H58" s="42"/>
      <c r="I58" s="42"/>
      <c r="J58" s="42"/>
      <c r="K58" s="42"/>
      <c r="L58" s="42">
        <v>3276</v>
      </c>
      <c r="M58" s="42"/>
      <c r="N58" s="42"/>
      <c r="O58" s="42"/>
      <c r="P58" s="42"/>
      <c r="Q58" s="42"/>
      <c r="R58" s="42"/>
      <c r="S58" s="42"/>
      <c r="T58" s="42"/>
      <c r="U58" s="42"/>
    </row>
    <row r="59" spans="1:21" ht="24.6" customHeight="1" x14ac:dyDescent="0.25">
      <c r="A59" s="42"/>
      <c r="B59" s="42"/>
      <c r="C59" s="56"/>
      <c r="D59" s="42"/>
      <c r="E59" s="42"/>
      <c r="F59" s="42"/>
      <c r="G59" s="42"/>
      <c r="H59" s="42"/>
      <c r="I59" s="42"/>
      <c r="J59" s="42"/>
      <c r="K59" s="42"/>
      <c r="L59" s="42">
        <v>736</v>
      </c>
      <c r="M59" s="42"/>
      <c r="N59" s="42"/>
      <c r="O59" s="42"/>
      <c r="P59" s="42"/>
      <c r="Q59" s="42"/>
      <c r="R59" s="42"/>
      <c r="S59" s="42"/>
      <c r="T59" s="42"/>
      <c r="U59" s="42"/>
    </row>
    <row r="60" spans="1:21" ht="24.6" customHeight="1" x14ac:dyDescent="0.25">
      <c r="A60" s="42"/>
      <c r="B60" s="42"/>
      <c r="C60" s="56"/>
      <c r="D60" s="42"/>
      <c r="E60" s="42"/>
      <c r="F60" s="42"/>
      <c r="G60" s="42"/>
      <c r="H60" s="42"/>
      <c r="I60" s="42"/>
      <c r="J60" s="42"/>
      <c r="K60" s="42"/>
      <c r="L60" s="42">
        <v>2000</v>
      </c>
      <c r="M60" s="42"/>
      <c r="N60" s="42"/>
      <c r="O60" s="42"/>
      <c r="P60" s="42"/>
      <c r="Q60" s="42"/>
      <c r="R60" s="42"/>
      <c r="S60" s="42"/>
      <c r="T60" s="42"/>
      <c r="U60" s="42"/>
    </row>
    <row r="61" spans="1:21" ht="24.6" customHeight="1" x14ac:dyDescent="0.25">
      <c r="A61" s="42"/>
      <c r="B61" s="42"/>
      <c r="C61" s="56"/>
      <c r="D61" s="42"/>
      <c r="E61" s="42"/>
      <c r="F61" s="42"/>
      <c r="G61" s="42"/>
      <c r="H61" s="42"/>
      <c r="I61" s="42"/>
      <c r="J61" s="42"/>
      <c r="K61" s="42"/>
      <c r="L61" s="42">
        <v>592</v>
      </c>
      <c r="M61" s="42"/>
      <c r="N61" s="42"/>
      <c r="O61" s="42"/>
      <c r="P61" s="42"/>
      <c r="Q61" s="42"/>
      <c r="R61" s="42"/>
      <c r="S61" s="42"/>
      <c r="T61" s="42"/>
      <c r="U61" s="42"/>
    </row>
    <row r="62" spans="1:21" ht="24.6" customHeight="1" x14ac:dyDescent="0.25">
      <c r="A62" s="42"/>
      <c r="B62" s="42"/>
      <c r="C62" s="56"/>
      <c r="D62" s="42"/>
      <c r="E62" s="42"/>
      <c r="F62" s="42"/>
      <c r="G62" s="42"/>
      <c r="H62" s="42"/>
      <c r="I62" s="42"/>
      <c r="J62" s="42"/>
      <c r="K62" s="42"/>
      <c r="L62" s="42">
        <v>12432</v>
      </c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24.6" customHeight="1" x14ac:dyDescent="0.25">
      <c r="A63" s="42"/>
      <c r="B63" s="42"/>
      <c r="C63" s="56"/>
      <c r="D63" s="42"/>
      <c r="E63" s="42"/>
      <c r="F63" s="42"/>
      <c r="G63" s="42"/>
      <c r="H63" s="42"/>
      <c r="I63" s="42"/>
      <c r="J63" s="42"/>
      <c r="K63" s="42"/>
      <c r="L63" s="42">
        <v>1893</v>
      </c>
      <c r="M63" s="42"/>
      <c r="N63" s="42"/>
      <c r="O63" s="42"/>
      <c r="P63" s="42"/>
      <c r="Q63" s="42"/>
      <c r="R63" s="42"/>
      <c r="S63" s="42"/>
      <c r="T63" s="42"/>
      <c r="U63" s="42"/>
    </row>
    <row r="64" spans="1:21" ht="24.6" customHeight="1" x14ac:dyDescent="0.25">
      <c r="A64" s="42"/>
      <c r="B64" s="42"/>
      <c r="C64" s="56"/>
      <c r="D64" s="42"/>
      <c r="E64" s="42"/>
      <c r="F64" s="42"/>
      <c r="G64" s="42"/>
      <c r="H64" s="42"/>
      <c r="I64" s="42"/>
      <c r="J64" s="42"/>
      <c r="K64" s="42"/>
      <c r="L64" s="42">
        <v>890</v>
      </c>
      <c r="M64" s="42"/>
      <c r="N64" s="42"/>
      <c r="O64" s="42"/>
      <c r="P64" s="42"/>
      <c r="Q64" s="42"/>
      <c r="R64" s="42"/>
      <c r="S64" s="42"/>
      <c r="T64" s="42"/>
      <c r="U64" s="42"/>
    </row>
    <row r="65" spans="1:21" ht="24.6" customHeight="1" x14ac:dyDescent="0.25">
      <c r="A65" s="42"/>
      <c r="B65" s="42"/>
      <c r="C65" s="56"/>
      <c r="D65" s="42"/>
      <c r="E65" s="42"/>
      <c r="F65" s="42"/>
      <c r="G65" s="42"/>
      <c r="H65" s="42"/>
      <c r="I65" s="42"/>
      <c r="J65" s="42"/>
      <c r="K65" s="42"/>
      <c r="L65" s="42">
        <v>1615</v>
      </c>
      <c r="M65" s="42"/>
      <c r="N65" s="42"/>
      <c r="O65" s="42"/>
      <c r="P65" s="42"/>
      <c r="Q65" s="42"/>
      <c r="R65" s="42"/>
      <c r="S65" s="42"/>
      <c r="T65" s="42"/>
      <c r="U65" s="42"/>
    </row>
    <row r="66" spans="1:21" ht="24.6" customHeight="1" x14ac:dyDescent="0.25">
      <c r="A66" s="42"/>
      <c r="B66" s="42"/>
      <c r="C66" s="56"/>
      <c r="D66" s="42"/>
      <c r="E66" s="42"/>
      <c r="F66" s="42"/>
      <c r="G66" s="42"/>
      <c r="H66" s="42"/>
      <c r="I66" s="42"/>
      <c r="J66" s="42"/>
      <c r="K66" s="42"/>
      <c r="L66" s="42">
        <v>760</v>
      </c>
      <c r="M66" s="42"/>
      <c r="N66" s="42"/>
      <c r="O66" s="42"/>
      <c r="P66" s="42"/>
      <c r="Q66" s="42"/>
      <c r="R66" s="42"/>
      <c r="S66" s="42"/>
      <c r="T66" s="42"/>
      <c r="U66" s="42"/>
    </row>
    <row r="67" spans="1:21" ht="24.6" customHeight="1" x14ac:dyDescent="0.25">
      <c r="A67" s="42"/>
      <c r="B67" s="42"/>
      <c r="C67" s="56"/>
      <c r="D67" s="42"/>
      <c r="E67" s="42"/>
      <c r="F67" s="42"/>
      <c r="G67" s="42"/>
      <c r="H67" s="42"/>
      <c r="I67" s="42"/>
      <c r="J67" s="42"/>
      <c r="K67" s="42"/>
      <c r="L67" s="42">
        <v>352</v>
      </c>
      <c r="M67" s="42"/>
      <c r="N67" s="42"/>
      <c r="O67" s="42"/>
      <c r="P67" s="42"/>
      <c r="Q67" s="42"/>
      <c r="R67" s="42"/>
      <c r="S67" s="42"/>
      <c r="T67" s="42"/>
      <c r="U67" s="42"/>
    </row>
    <row r="68" spans="1:21" ht="24.6" customHeight="1" x14ac:dyDescent="0.25">
      <c r="A68" s="42"/>
      <c r="B68" s="42"/>
      <c r="C68" s="56"/>
      <c r="D68" s="42"/>
      <c r="E68" s="42"/>
      <c r="F68" s="42"/>
      <c r="G68" s="42"/>
      <c r="H68" s="42"/>
      <c r="I68" s="42"/>
      <c r="J68" s="42"/>
      <c r="K68" s="42"/>
      <c r="L68" s="42">
        <v>1058</v>
      </c>
      <c r="M68" s="42"/>
      <c r="N68" s="42"/>
      <c r="O68" s="42"/>
      <c r="P68" s="42"/>
      <c r="Q68" s="42"/>
      <c r="R68" s="42"/>
      <c r="S68" s="42"/>
      <c r="T68" s="42"/>
      <c r="U68" s="42"/>
    </row>
    <row r="69" spans="1:21" ht="24.6" customHeight="1" x14ac:dyDescent="0.25">
      <c r="A69" s="42"/>
      <c r="B69" s="42"/>
      <c r="C69" s="56"/>
      <c r="D69" s="42"/>
      <c r="E69" s="42"/>
      <c r="F69" s="42"/>
      <c r="G69" s="42"/>
      <c r="H69" s="42"/>
      <c r="I69" s="42"/>
      <c r="J69" s="42"/>
      <c r="K69" s="42"/>
      <c r="L69" s="42">
        <v>1420</v>
      </c>
      <c r="M69" s="42"/>
      <c r="N69" s="42"/>
      <c r="O69" s="42"/>
      <c r="P69" s="42"/>
      <c r="Q69" s="42"/>
      <c r="R69" s="42"/>
      <c r="S69" s="42"/>
      <c r="T69" s="42"/>
      <c r="U69" s="42"/>
    </row>
    <row r="70" spans="1:21" ht="24.6" customHeight="1" x14ac:dyDescent="0.25">
      <c r="A70" s="42"/>
      <c r="B70" s="42"/>
      <c r="C70" s="56"/>
      <c r="D70" s="42"/>
      <c r="E70" s="42"/>
      <c r="F70" s="42"/>
      <c r="G70" s="42"/>
      <c r="H70" s="42"/>
      <c r="I70" s="42"/>
      <c r="J70" s="42"/>
      <c r="K70" s="42"/>
      <c r="L70" s="42">
        <v>635</v>
      </c>
      <c r="M70" s="42"/>
      <c r="N70" s="42"/>
      <c r="O70" s="42"/>
      <c r="P70" s="42"/>
      <c r="Q70" s="42"/>
      <c r="R70" s="42"/>
      <c r="S70" s="42"/>
      <c r="T70" s="42"/>
      <c r="U70" s="42"/>
    </row>
    <row r="71" spans="1:21" ht="24.6" customHeight="1" x14ac:dyDescent="0.25">
      <c r="A71" s="42"/>
      <c r="B71" s="42"/>
      <c r="C71" s="56"/>
      <c r="D71" s="42"/>
      <c r="E71" s="42"/>
      <c r="F71" s="42"/>
      <c r="G71" s="42"/>
      <c r="H71" s="42"/>
      <c r="I71" s="42"/>
      <c r="J71" s="42"/>
      <c r="K71" s="42"/>
      <c r="L71" s="42">
        <v>1013</v>
      </c>
      <c r="M71" s="42"/>
      <c r="N71" s="42"/>
      <c r="O71" s="42"/>
      <c r="P71" s="42"/>
      <c r="Q71" s="42"/>
      <c r="R71" s="42"/>
      <c r="S71" s="42"/>
      <c r="T71" s="42"/>
      <c r="U71" s="42"/>
    </row>
    <row r="72" spans="1:21" ht="24.6" customHeight="1" x14ac:dyDescent="0.25">
      <c r="A72" s="42"/>
      <c r="B72" s="42"/>
      <c r="C72" s="56"/>
      <c r="D72" s="42"/>
      <c r="E72" s="42"/>
      <c r="F72" s="42"/>
      <c r="G72" s="42"/>
      <c r="H72" s="42"/>
      <c r="I72" s="42"/>
      <c r="J72" s="42"/>
      <c r="K72" s="42"/>
      <c r="L72" s="42">
        <v>380</v>
      </c>
      <c r="M72" s="42"/>
      <c r="N72" s="42"/>
      <c r="O72" s="42"/>
      <c r="P72" s="42">
        <v>50</v>
      </c>
      <c r="Q72" s="42"/>
      <c r="R72" s="42"/>
      <c r="S72" s="42"/>
      <c r="T72" s="42"/>
      <c r="U72" s="42"/>
    </row>
    <row r="73" spans="1:21" ht="24.6" customHeight="1" x14ac:dyDescent="0.25">
      <c r="A73" s="42"/>
      <c r="B73" s="42"/>
      <c r="C73" s="56"/>
      <c r="D73" s="42"/>
      <c r="E73" s="42"/>
      <c r="F73" s="42"/>
      <c r="G73" s="42"/>
      <c r="H73" s="42"/>
      <c r="I73" s="42"/>
      <c r="J73" s="42"/>
      <c r="K73" s="42"/>
      <c r="L73" s="42">
        <v>2935</v>
      </c>
      <c r="M73" s="42"/>
      <c r="N73" s="42"/>
      <c r="O73" s="42"/>
      <c r="P73" s="42">
        <v>2000</v>
      </c>
      <c r="Q73" s="42"/>
      <c r="R73" s="42"/>
      <c r="S73" s="42"/>
      <c r="T73" s="42"/>
      <c r="U73" s="42"/>
    </row>
    <row r="74" spans="1:21" ht="24.6" customHeight="1" x14ac:dyDescent="0.25">
      <c r="A74" s="42"/>
      <c r="B74" s="42"/>
      <c r="C74" s="56"/>
      <c r="D74" s="42"/>
      <c r="E74" s="42"/>
      <c r="F74" s="42"/>
      <c r="G74" s="42"/>
      <c r="H74" s="42"/>
      <c r="I74" s="42"/>
      <c r="J74" s="42"/>
      <c r="K74" s="42"/>
      <c r="L74" s="42">
        <f>SUM(L45:L73)</f>
        <v>53289</v>
      </c>
      <c r="M74" s="42"/>
      <c r="N74" s="42"/>
      <c r="O74" s="42"/>
      <c r="P74" s="42">
        <v>30500</v>
      </c>
      <c r="Q74" s="42"/>
      <c r="R74" s="42"/>
      <c r="S74" s="42"/>
      <c r="T74" s="42"/>
      <c r="U74" s="42"/>
    </row>
    <row r="75" spans="1:21" ht="24.6" customHeight="1" x14ac:dyDescent="0.25">
      <c r="A75" s="42"/>
      <c r="B75" s="42"/>
      <c r="C75" s="56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>
        <v>5800</v>
      </c>
      <c r="Q75" s="42"/>
      <c r="R75" s="42"/>
      <c r="S75" s="42"/>
      <c r="T75" s="42"/>
      <c r="U75" s="42"/>
    </row>
    <row r="76" spans="1:21" ht="24.6" customHeight="1" x14ac:dyDescent="0.25">
      <c r="A76" s="42"/>
      <c r="B76" s="42"/>
      <c r="C76" s="56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>
        <v>9800</v>
      </c>
      <c r="Q76" s="42"/>
      <c r="R76" s="42"/>
      <c r="S76" s="42"/>
      <c r="T76" s="42"/>
      <c r="U76" s="42"/>
    </row>
    <row r="77" spans="1:21" ht="24.6" customHeight="1" x14ac:dyDescent="0.25">
      <c r="A77" s="42"/>
      <c r="B77" s="42"/>
      <c r="C77" s="56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>
        <v>3000</v>
      </c>
      <c r="Q77" s="42"/>
      <c r="R77" s="42"/>
      <c r="S77" s="42"/>
      <c r="T77" s="42"/>
      <c r="U77" s="42"/>
    </row>
    <row r="78" spans="1:21" ht="24.6" customHeight="1" x14ac:dyDescent="0.25">
      <c r="A78" s="42"/>
      <c r="B78" s="42"/>
      <c r="C78" s="56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>
        <v>680</v>
      </c>
      <c r="Q78" s="42"/>
      <c r="R78" s="42"/>
      <c r="S78" s="42"/>
      <c r="T78" s="42"/>
      <c r="U78" s="42"/>
    </row>
    <row r="79" spans="1:21" ht="24.6" customHeight="1" x14ac:dyDescent="0.25">
      <c r="A79" s="42"/>
      <c r="B79" s="42"/>
      <c r="C79" s="56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>
        <v>740</v>
      </c>
      <c r="Q79" s="42"/>
      <c r="R79" s="42"/>
      <c r="S79" s="42"/>
      <c r="T79" s="42"/>
      <c r="U79" s="42"/>
    </row>
    <row r="80" spans="1:21" ht="24.6" customHeight="1" x14ac:dyDescent="0.25">
      <c r="A80" s="42"/>
      <c r="B80" s="42"/>
      <c r="C80" s="56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>
        <v>617</v>
      </c>
      <c r="Q80" s="42"/>
      <c r="R80" s="42"/>
      <c r="S80" s="42"/>
      <c r="T80" s="42"/>
      <c r="U80" s="42"/>
    </row>
    <row r="81" spans="1:21" ht="24.6" customHeight="1" x14ac:dyDescent="0.25">
      <c r="A81" s="42"/>
      <c r="B81" s="42"/>
      <c r="C81" s="56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>
        <f>SUM(P72:P80)</f>
        <v>53187</v>
      </c>
      <c r="Q81" s="42"/>
      <c r="R81" s="42"/>
      <c r="S81" s="42"/>
      <c r="T81" s="42"/>
      <c r="U81" s="42"/>
    </row>
    <row r="82" spans="1:21" ht="24.6" customHeight="1" x14ac:dyDescent="0.25">
      <c r="A82" s="42"/>
      <c r="B82" s="42"/>
      <c r="C82" s="56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 ht="24.6" customHeight="1" x14ac:dyDescent="0.25">
      <c r="A83" s="42"/>
      <c r="B83" s="42"/>
      <c r="C83" s="56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ht="24.6" customHeight="1" x14ac:dyDescent="0.25">
      <c r="A84" s="42"/>
      <c r="B84" s="42"/>
      <c r="C84" s="56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ht="24.6" customHeight="1" x14ac:dyDescent="0.25">
      <c r="A85" s="42"/>
      <c r="B85" s="42"/>
      <c r="C85" s="56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ht="24.6" customHeight="1" x14ac:dyDescent="0.25">
      <c r="A86" s="42"/>
      <c r="B86" s="42"/>
      <c r="C86" s="5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ht="24.6" customHeight="1" x14ac:dyDescent="0.25">
      <c r="A87" s="42"/>
      <c r="B87" s="42"/>
      <c r="C87" s="56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ht="24.6" customHeight="1" x14ac:dyDescent="0.25">
      <c r="A88" s="42"/>
      <c r="B88" s="42"/>
      <c r="C88" s="56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ht="24.6" customHeight="1" x14ac:dyDescent="0.25">
      <c r="A89" s="42"/>
      <c r="B89" s="42"/>
      <c r="C89" s="56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ht="24.6" customHeight="1" x14ac:dyDescent="0.25">
      <c r="A90" s="42"/>
      <c r="B90" s="42"/>
      <c r="C90" s="56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ht="24.6" customHeight="1" x14ac:dyDescent="0.25">
      <c r="A91" s="42"/>
      <c r="B91" s="42"/>
      <c r="C91" s="56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ht="24.6" customHeight="1" x14ac:dyDescent="0.25">
      <c r="A92" s="42"/>
      <c r="B92" s="42"/>
      <c r="C92" s="56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ht="24.6" customHeight="1" x14ac:dyDescent="0.25">
      <c r="A93" s="42"/>
      <c r="B93" s="42"/>
      <c r="C93" s="56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ht="24.6" customHeight="1" x14ac:dyDescent="0.25">
      <c r="A94" s="42"/>
      <c r="B94" s="42"/>
      <c r="C94" s="56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ht="24.6" customHeight="1" x14ac:dyDescent="0.25">
      <c r="A95" s="42"/>
      <c r="B95" s="42"/>
      <c r="C95" s="56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ht="24.6" customHeight="1" x14ac:dyDescent="0.25">
      <c r="A96" s="42"/>
      <c r="B96" s="42"/>
      <c r="C96" s="56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ht="24.6" customHeight="1" x14ac:dyDescent="0.25">
      <c r="A97" s="42"/>
      <c r="B97" s="42"/>
      <c r="C97" s="56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ht="24.6" customHeight="1" x14ac:dyDescent="0.25">
      <c r="A98" s="42"/>
      <c r="B98" s="42"/>
      <c r="C98" s="56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ht="24.6" customHeight="1" x14ac:dyDescent="0.25">
      <c r="A99" s="42"/>
      <c r="B99" s="42"/>
      <c r="C99" s="56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ht="24.6" customHeight="1" x14ac:dyDescent="0.25">
      <c r="A100" s="42"/>
      <c r="B100" s="42"/>
      <c r="C100" s="56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ht="24.6" customHeight="1" x14ac:dyDescent="0.25">
      <c r="A101" s="42"/>
      <c r="B101" s="42"/>
      <c r="C101" s="56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ht="24.6" customHeight="1" x14ac:dyDescent="0.25">
      <c r="A102" s="42"/>
      <c r="B102" s="42"/>
      <c r="C102" s="56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ht="24.6" customHeight="1" x14ac:dyDescent="0.25">
      <c r="A103" s="42"/>
      <c r="B103" s="42"/>
      <c r="C103" s="56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ht="24.6" customHeight="1" x14ac:dyDescent="0.25">
      <c r="A104" s="42"/>
      <c r="B104" s="42"/>
      <c r="C104" s="56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ht="24.6" customHeight="1" x14ac:dyDescent="0.25">
      <c r="A105" s="42"/>
      <c r="B105" s="42"/>
      <c r="C105" s="56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ht="24.6" customHeight="1" x14ac:dyDescent="0.25">
      <c r="A106" s="42"/>
      <c r="B106" s="42"/>
      <c r="C106" s="56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ht="24.6" customHeight="1" x14ac:dyDescent="0.25">
      <c r="A107" s="42"/>
      <c r="B107" s="42"/>
      <c r="C107" s="56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ht="24.6" customHeight="1" x14ac:dyDescent="0.25">
      <c r="A108" s="42"/>
      <c r="B108" s="42"/>
      <c r="C108" s="56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ht="24.6" customHeight="1" x14ac:dyDescent="0.25">
      <c r="A109" s="42"/>
      <c r="B109" s="42"/>
      <c r="C109" s="56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ht="24.6" customHeight="1" x14ac:dyDescent="0.25">
      <c r="A110" s="42"/>
      <c r="B110" s="42"/>
      <c r="C110" s="56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ht="24.6" customHeight="1" x14ac:dyDescent="0.25">
      <c r="A111" s="42"/>
      <c r="B111" s="42"/>
      <c r="C111" s="56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ht="24.6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ht="24.6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ht="24.6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ht="24.6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ht="24.6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ht="24.6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 ht="24.6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ht="24.6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ht="24.6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ht="24.6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ht="24.6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ht="24.6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ht="24.6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ht="24.6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ht="24.6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ht="24.6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ht="24.6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ht="24.6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ht="24.6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ht="24.6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ht="24.6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ht="24.6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ht="24.6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ht="24.6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ht="24.6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ht="24.6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ht="24.6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ht="24.6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ht="24.6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ht="24.6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ht="24.6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ht="24.6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ht="24.6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ht="24.6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ht="24.6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ht="24.6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ht="24.6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ht="24.6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ht="24.6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ht="24.6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ht="24.6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ht="24.6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 ht="24.6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ht="24.6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ht="24.6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ht="24.6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ht="24.6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ht="24.6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ht="24.6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ht="24.6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ht="24.6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ht="24.6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ht="24.6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ht="24.6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ht="24.6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ht="24.6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ht="24.6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ht="24.6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ht="24.6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ht="24.6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ht="24.6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ht="24.6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ht="24.6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ht="24.6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ht="24.6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ht="24.6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ht="24.6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ht="24.6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ht="24.6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ht="24.6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ht="24.6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ht="24.6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ht="24.6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ht="24.6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ht="24.6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ht="24.6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ht="24.6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ht="24.6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 ht="24.6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ht="24.6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ht="24.6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ht="24.6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ht="24.6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ht="24.6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ht="24.6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ht="24.6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ht="24.6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ht="24.6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ht="24.6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ht="24.6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ht="24.6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ht="24.6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ht="24.6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ht="24.6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ht="24.6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ht="24.6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ht="24.6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ht="24.6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ht="24.6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ht="24.6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ht="24.6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ht="24.6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ht="24.6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ht="24.6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ht="24.6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ht="24.6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ht="24.6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ht="24.6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ht="24.6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ht="24.6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ht="24.6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ht="24.6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ht="24.6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ht="24.6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 ht="24.6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</row>
    <row r="298" spans="1:21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1:21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1:21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1:21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1:21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1:21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1:21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1:21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21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1:21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1:21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</row>
    <row r="562" spans="1:21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</row>
    <row r="563" spans="1:21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1:21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1:21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1:21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1:21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1:21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1:21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1:21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1:21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1:21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1:21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1:21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1:21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</row>
    <row r="576" spans="1:21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21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1:21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1:21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1:21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1:21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1:21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1:21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1:21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1:21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1:21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1:21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</row>
    <row r="590" spans="1:21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</row>
    <row r="591" spans="1:21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1:21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1:21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1:21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21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1:21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1:21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1:21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1:21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1:21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1:21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1:21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1:21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</row>
    <row r="604" spans="1:21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</row>
    <row r="605" spans="1:21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1:21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</row>
    <row r="607" spans="1:21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</row>
    <row r="608" spans="1:21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</row>
    <row r="609" spans="1:21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</row>
    <row r="610" spans="1:21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</row>
    <row r="611" spans="1:21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</row>
    <row r="612" spans="1:21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</row>
    <row r="613" spans="1:21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</row>
    <row r="614" spans="1:21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</row>
    <row r="615" spans="1:21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</row>
    <row r="616" spans="1:21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</row>
    <row r="617" spans="1:21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</row>
    <row r="618" spans="1:21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</row>
    <row r="619" spans="1:21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</row>
    <row r="620" spans="1:21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</row>
    <row r="621" spans="1:21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</row>
    <row r="622" spans="1:21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</row>
    <row r="623" spans="1:21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</row>
    <row r="624" spans="1:21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</row>
    <row r="625" spans="1:21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</row>
    <row r="626" spans="1:21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</row>
    <row r="627" spans="1:21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</row>
    <row r="628" spans="1:21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</row>
    <row r="629" spans="1:21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</row>
    <row r="630" spans="1:21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</row>
    <row r="631" spans="1:21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</row>
    <row r="632" spans="1:21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</row>
    <row r="633" spans="1:21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</row>
    <row r="634" spans="1:21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</row>
    <row r="635" spans="1:21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</row>
    <row r="636" spans="1:21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</row>
    <row r="637" spans="1:21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</row>
    <row r="638" spans="1:21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</row>
    <row r="639" spans="1:21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</row>
    <row r="640" spans="1:21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</row>
    <row r="641" spans="1:21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</row>
    <row r="642" spans="1:21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</row>
    <row r="643" spans="1:21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</row>
    <row r="644" spans="1:21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</row>
    <row r="645" spans="1:21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</row>
    <row r="646" spans="1:21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</row>
    <row r="647" spans="1:21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</row>
    <row r="648" spans="1:21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21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</row>
    <row r="650" spans="1:21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</row>
    <row r="651" spans="1:21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</row>
    <row r="652" spans="1:21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</row>
    <row r="653" spans="1:21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</row>
    <row r="654" spans="1:21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</row>
    <row r="655" spans="1:21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</row>
    <row r="656" spans="1:21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</row>
    <row r="657" spans="1:21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1:21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1:21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</row>
    <row r="660" spans="1:21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</row>
    <row r="661" spans="1:21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</row>
    <row r="662" spans="1:21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</row>
    <row r="663" spans="1:21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</row>
    <row r="664" spans="1:21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</row>
    <row r="665" spans="1:21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</row>
    <row r="666" spans="1:21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21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</row>
    <row r="668" spans="1:21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</row>
    <row r="669" spans="1:21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</row>
    <row r="670" spans="1:21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</row>
    <row r="671" spans="1:21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</row>
    <row r="672" spans="1:21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</row>
    <row r="673" spans="1:21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</row>
    <row r="674" spans="1:21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</row>
    <row r="675" spans="1:21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</row>
    <row r="676" spans="1:21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</row>
    <row r="677" spans="1:21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</row>
    <row r="678" spans="1:21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</row>
    <row r="679" spans="1:21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</row>
    <row r="680" spans="1:21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</row>
    <row r="681" spans="1:21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</row>
    <row r="682" spans="1:21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</row>
    <row r="683" spans="1:21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</row>
    <row r="684" spans="1:21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</row>
    <row r="685" spans="1:21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</row>
    <row r="686" spans="1:21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</row>
    <row r="687" spans="1:21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</row>
    <row r="688" spans="1:21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</row>
    <row r="689" spans="1:21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</row>
    <row r="690" spans="1:21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</row>
    <row r="691" spans="1:21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</row>
    <row r="692" spans="1:21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</row>
    <row r="693" spans="1:21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</row>
    <row r="694" spans="1:21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</row>
    <row r="695" spans="1:21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</row>
    <row r="696" spans="1:21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</row>
    <row r="697" spans="1:21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</row>
    <row r="698" spans="1:21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</row>
    <row r="699" spans="1:21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</row>
    <row r="700" spans="1:21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</row>
    <row r="701" spans="1:21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</row>
    <row r="702" spans="1:21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1:21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</row>
    <row r="704" spans="1:21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</row>
    <row r="705" spans="1:21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</row>
    <row r="706" spans="1:21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</row>
    <row r="707" spans="1:21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</row>
    <row r="708" spans="1:21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</row>
    <row r="709" spans="1:21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</row>
    <row r="710" spans="1:21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</row>
    <row r="711" spans="1:21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</row>
    <row r="712" spans="1:21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</row>
    <row r="713" spans="1:21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</row>
    <row r="714" spans="1:21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</row>
    <row r="715" spans="1:21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</row>
    <row r="716" spans="1:21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</row>
    <row r="717" spans="1:21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</row>
    <row r="718" spans="1:21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</row>
    <row r="719" spans="1:21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</row>
    <row r="720" spans="1:21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1:21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</row>
    <row r="722" spans="1:21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</row>
    <row r="723" spans="1:21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</row>
    <row r="724" spans="1:21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</row>
    <row r="725" spans="1:21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</row>
    <row r="726" spans="1:21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</row>
    <row r="727" spans="1:21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</row>
    <row r="728" spans="1:21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</row>
    <row r="729" spans="1:21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</row>
    <row r="730" spans="1:21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</row>
    <row r="731" spans="1:21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</row>
    <row r="732" spans="1:21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</row>
    <row r="733" spans="1:21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</row>
    <row r="734" spans="1:21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</row>
    <row r="735" spans="1:21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</row>
    <row r="736" spans="1:21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</row>
    <row r="737" spans="1:21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</row>
    <row r="738" spans="1:21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</row>
    <row r="739" spans="1:21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</row>
    <row r="740" spans="1:21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</row>
    <row r="741" spans="1:21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</row>
    <row r="742" spans="1:21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</row>
    <row r="743" spans="1:21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</row>
    <row r="744" spans="1:21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</row>
    <row r="745" spans="1:21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</row>
    <row r="746" spans="1:21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</row>
    <row r="747" spans="1:21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</row>
    <row r="748" spans="1:21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</row>
    <row r="749" spans="1:21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</row>
    <row r="750" spans="1:21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</row>
    <row r="751" spans="1:21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</row>
    <row r="752" spans="1:21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</row>
    <row r="753" spans="1:21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</row>
    <row r="754" spans="1:21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</row>
    <row r="755" spans="1:21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</row>
    <row r="756" spans="1:21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</row>
    <row r="757" spans="1:21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</row>
    <row r="758" spans="1:21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</row>
    <row r="759" spans="1:21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</row>
    <row r="760" spans="1:21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</row>
    <row r="761" spans="1:21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</row>
    <row r="762" spans="1:21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</row>
    <row r="763" spans="1:21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</row>
    <row r="764" spans="1:21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</row>
    <row r="765" spans="1:21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</row>
    <row r="766" spans="1:21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</row>
    <row r="767" spans="1:21" ht="24.6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</row>
    <row r="768" spans="1:21" ht="24.6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</row>
    <row r="769" spans="1:21" ht="24.6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</row>
    <row r="770" spans="1:21" ht="24.6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</row>
    <row r="771" spans="1:21" ht="24.6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</row>
    <row r="772" spans="1:21" ht="24.6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</row>
    <row r="773" spans="1:21" ht="24.6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</row>
    <row r="774" spans="1:21" ht="24.6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21" ht="24.6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</row>
    <row r="776" spans="1:21" ht="24.6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</row>
    <row r="777" spans="1:21" ht="24.6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</row>
    <row r="778" spans="1:21" ht="24.6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</row>
    <row r="779" spans="1:21" ht="24.6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</row>
    <row r="780" spans="1:21" ht="24.6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</row>
    <row r="781" spans="1:21" ht="24.6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</row>
    <row r="782" spans="1:21" ht="24.6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</row>
    <row r="783" spans="1:21" ht="24.6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</row>
    <row r="784" spans="1:21" ht="24.6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</row>
    <row r="785" spans="1:21" ht="24.6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</row>
    <row r="786" spans="1:21" ht="24.6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</row>
    <row r="787" spans="1:21" ht="24.6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</row>
    <row r="788" spans="1:21" ht="24.6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</row>
    <row r="789" spans="1:21" ht="24.6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</row>
    <row r="790" spans="1:21" ht="24.6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</row>
    <row r="791" spans="1:21" ht="24.6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</row>
    <row r="792" spans="1:21" ht="24.6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1:21" ht="24.6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</row>
    <row r="794" spans="1:21" ht="24.6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</row>
    <row r="795" spans="1:21" ht="24.6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</row>
    <row r="796" spans="1:21" ht="24.6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</row>
    <row r="797" spans="1:21" ht="24.6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</row>
    <row r="798" spans="1:21" ht="24.6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</row>
    <row r="799" spans="1:21" ht="24.6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</row>
    <row r="800" spans="1:21" ht="24.6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</row>
    <row r="801" spans="1:21" ht="24.6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</row>
    <row r="802" spans="1:21" ht="24.6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</row>
    <row r="803" spans="1:21" ht="24.6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</row>
    <row r="804" spans="1:21" ht="24.6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</row>
    <row r="805" spans="1:21" ht="24.6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</row>
    <row r="806" spans="1:21" ht="24.6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</row>
    <row r="807" spans="1:21" ht="24.6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</row>
    <row r="808" spans="1:21" ht="24.6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</row>
    <row r="809" spans="1:21" ht="24.6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</row>
    <row r="810" spans="1:21" ht="24.6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</row>
    <row r="811" spans="1:21" ht="24.6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</row>
    <row r="812" spans="1:21" ht="24.6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</row>
    <row r="813" spans="1:21" ht="24.6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</row>
    <row r="814" spans="1:21" ht="24.6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</row>
    <row r="815" spans="1:21" ht="24.6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</row>
    <row r="816" spans="1:21" ht="24.6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</row>
    <row r="817" spans="1:21" ht="24.6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</row>
    <row r="818" spans="1:21" ht="24.6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</row>
    <row r="819" spans="1:21" ht="24.6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</row>
    <row r="820" spans="1:21" ht="24.6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</row>
    <row r="821" spans="1:21" ht="24.6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</row>
    <row r="822" spans="1:21" ht="24.6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</row>
    <row r="823" spans="1:21" ht="24.6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</row>
    <row r="824" spans="1:21" ht="24.6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</row>
    <row r="825" spans="1:21" ht="24.6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</row>
    <row r="826" spans="1:21" ht="24.6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</row>
    <row r="827" spans="1:21" ht="24.6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</row>
    <row r="828" spans="1:21" ht="24.6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</row>
    <row r="829" spans="1:21" ht="24.6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</row>
    <row r="830" spans="1:21" ht="24.6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</row>
    <row r="831" spans="1:21" ht="24.6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</row>
    <row r="832" spans="1:21" ht="24.6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</row>
    <row r="833" spans="1:21" ht="24.6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</row>
    <row r="834" spans="1:21" ht="24.6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</row>
    <row r="835" spans="1:21" ht="24.6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</row>
    <row r="836" spans="1:21" ht="24.6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</row>
    <row r="837" spans="1:21" ht="24.6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</row>
    <row r="838" spans="1:21" ht="24.6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</row>
    <row r="839" spans="1:21" ht="24.6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</row>
    <row r="840" spans="1:21" ht="24.6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</row>
    <row r="841" spans="1:21" ht="24.6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</row>
    <row r="842" spans="1:21" ht="24.6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</row>
    <row r="843" spans="1:21" ht="24.6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</row>
    <row r="844" spans="1:21" ht="24.6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</row>
    <row r="845" spans="1:21" ht="24.6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</row>
    <row r="846" spans="1:21" ht="24.6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</row>
    <row r="847" spans="1:21" ht="24.6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</row>
    <row r="848" spans="1:21" ht="24.6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</row>
    <row r="849" spans="1:21" ht="24.6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</row>
    <row r="850" spans="1:21" ht="24.6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</row>
    <row r="851" spans="1:21" ht="24.6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</row>
    <row r="852" spans="1:21" ht="24.6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</row>
    <row r="853" spans="1:21" ht="24.6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</row>
    <row r="854" spans="1:21" ht="24.6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</row>
    <row r="855" spans="1:21" ht="24.6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</row>
    <row r="856" spans="1:21" ht="24.6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</row>
  </sheetData>
  <mergeCells count="6">
    <mergeCell ref="D3:E3"/>
    <mergeCell ref="R3:S3"/>
    <mergeCell ref="F3:G3"/>
    <mergeCell ref="H3:I3"/>
    <mergeCell ref="J3:K3"/>
    <mergeCell ref="N3:P3"/>
  </mergeCells>
  <pageMargins left="0.25" right="0.25" top="0.75" bottom="0.75" header="0.3" footer="0.3"/>
  <pageSetup paperSize="9" scale="5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839"/>
  <sheetViews>
    <sheetView zoomScale="60" zoomScaleNormal="60" workbookViewId="0">
      <pane ySplit="4" topLeftCell="A25" activePane="bottomLeft" state="frozen"/>
      <selection activeCell="Q1" sqref="Q1"/>
      <selection pane="bottomLeft" activeCell="R16" sqref="R16"/>
    </sheetView>
  </sheetViews>
  <sheetFormatPr defaultColWidth="14.0234375" defaultRowHeight="12.75" x14ac:dyDescent="0.15"/>
  <cols>
    <col min="1" max="1" width="6.60546875" style="426" customWidth="1"/>
    <col min="2" max="2" width="41.66796875" style="426" customWidth="1"/>
    <col min="3" max="3" width="15.5078125" style="426" customWidth="1"/>
    <col min="4" max="4" width="7.68359375" style="426" customWidth="1"/>
    <col min="5" max="6" width="8.22265625" style="426" customWidth="1"/>
    <col min="7" max="7" width="7.4140625" style="426" customWidth="1"/>
    <col min="8" max="8" width="6.60546875" style="426" customWidth="1"/>
    <col min="9" max="9" width="7.28125" style="426" customWidth="1"/>
    <col min="10" max="10" width="9.3046875" style="426" customWidth="1"/>
    <col min="11" max="11" width="9.70703125" style="426" customWidth="1"/>
    <col min="12" max="12" width="8.22265625" style="426" customWidth="1"/>
    <col min="13" max="13" width="7.55078125" style="426" customWidth="1"/>
    <col min="14" max="14" width="7.68359375" style="426" customWidth="1"/>
    <col min="15" max="15" width="8.76171875" style="426" customWidth="1"/>
    <col min="16" max="16" width="9.3046875" style="426" customWidth="1"/>
    <col min="17" max="17" width="9.57421875" style="426" customWidth="1"/>
    <col min="18" max="18" width="7.68359375" style="426" customWidth="1"/>
    <col min="19" max="19" width="10.515625" style="426" customWidth="1"/>
    <col min="20" max="20" width="14.6953125" style="426" customWidth="1"/>
    <col min="21" max="21" width="11.73046875" style="426" customWidth="1"/>
    <col min="22" max="22" width="13.75390625" style="426" customWidth="1"/>
  </cols>
  <sheetData>
    <row r="1" spans="1:22" ht="24.6" customHeight="1" thickBot="1" x14ac:dyDescent="0.25">
      <c r="A1" s="189"/>
      <c r="B1" s="190" t="s">
        <v>0</v>
      </c>
      <c r="C1" s="191" t="s">
        <v>1</v>
      </c>
      <c r="D1" s="191" t="s">
        <v>2</v>
      </c>
      <c r="E1" s="411"/>
      <c r="F1" s="411"/>
      <c r="G1" s="411"/>
      <c r="H1" s="411"/>
      <c r="I1" s="411"/>
      <c r="J1" s="411"/>
      <c r="K1" s="411"/>
      <c r="L1" s="191" t="str">
        <f>'A1 KTRA-IND'!L1</f>
        <v>DATE:  14 JUNE 2021</v>
      </c>
      <c r="M1" s="411"/>
      <c r="N1" s="411"/>
      <c r="O1" s="411"/>
      <c r="P1" s="411"/>
      <c r="Q1" s="191" t="s">
        <v>4</v>
      </c>
      <c r="R1" s="411"/>
      <c r="S1" s="411"/>
      <c r="T1" s="76"/>
      <c r="U1" s="77"/>
    </row>
    <row r="2" spans="1:22" ht="24.6" customHeight="1" thickBot="1" x14ac:dyDescent="0.3">
      <c r="A2" s="192" t="s">
        <v>5</v>
      </c>
      <c r="B2" s="192"/>
      <c r="C2" s="193" t="s">
        <v>6</v>
      </c>
      <c r="D2" s="99">
        <v>26.18</v>
      </c>
      <c r="E2" s="99">
        <v>51.35</v>
      </c>
      <c r="F2" s="99">
        <v>23.2</v>
      </c>
      <c r="G2" s="99">
        <v>45.35</v>
      </c>
      <c r="H2" s="99">
        <v>22.18</v>
      </c>
      <c r="I2" s="99">
        <v>43.35</v>
      </c>
      <c r="J2" s="99">
        <v>21.18</v>
      </c>
      <c r="K2" s="99">
        <v>41.4</v>
      </c>
      <c r="L2" s="99">
        <v>21.18</v>
      </c>
      <c r="M2" s="99">
        <v>100</v>
      </c>
      <c r="N2" s="99">
        <v>13.86</v>
      </c>
      <c r="O2" s="99">
        <v>24.63</v>
      </c>
      <c r="P2" s="99">
        <v>56.8</v>
      </c>
      <c r="Q2" s="99">
        <v>9.1</v>
      </c>
      <c r="R2" s="99">
        <v>66</v>
      </c>
      <c r="S2" s="99">
        <v>315</v>
      </c>
      <c r="T2" s="194"/>
      <c r="U2" s="4"/>
    </row>
    <row r="3" spans="1:22" ht="31.5" customHeight="1" x14ac:dyDescent="0.15">
      <c r="A3" s="205"/>
      <c r="B3" s="431" t="s">
        <v>7</v>
      </c>
      <c r="C3" s="431" t="s">
        <v>8</v>
      </c>
      <c r="D3" s="461" t="s">
        <v>9</v>
      </c>
      <c r="E3" s="462"/>
      <c r="F3" s="461" t="s">
        <v>10</v>
      </c>
      <c r="G3" s="462"/>
      <c r="H3" s="461" t="s">
        <v>11</v>
      </c>
      <c r="I3" s="462"/>
      <c r="J3" s="461" t="s">
        <v>12</v>
      </c>
      <c r="K3" s="462"/>
      <c r="L3" s="367" t="s">
        <v>84</v>
      </c>
      <c r="M3" s="231" t="s">
        <v>85</v>
      </c>
      <c r="N3" s="461" t="s">
        <v>13</v>
      </c>
      <c r="O3" s="463"/>
      <c r="P3" s="462"/>
      <c r="Q3" s="422" t="s">
        <v>14</v>
      </c>
      <c r="R3" s="461" t="s">
        <v>15</v>
      </c>
      <c r="S3" s="462"/>
      <c r="T3" s="429" t="s">
        <v>16</v>
      </c>
      <c r="U3" s="429" t="s">
        <v>17</v>
      </c>
      <c r="V3" s="429" t="s">
        <v>18</v>
      </c>
    </row>
    <row r="4" spans="1:22" ht="24.6" customHeight="1" x14ac:dyDescent="0.15">
      <c r="A4" s="206"/>
      <c r="B4" s="322"/>
      <c r="C4" s="321"/>
      <c r="D4" s="242" t="s">
        <v>19</v>
      </c>
      <c r="E4" s="242" t="s">
        <v>20</v>
      </c>
      <c r="F4" s="240" t="s">
        <v>19</v>
      </c>
      <c r="G4" s="243" t="s">
        <v>20</v>
      </c>
      <c r="H4" s="244" t="s">
        <v>19</v>
      </c>
      <c r="I4" s="245" t="s">
        <v>20</v>
      </c>
      <c r="J4" s="246" t="s">
        <v>19</v>
      </c>
      <c r="K4" s="240" t="s">
        <v>20</v>
      </c>
      <c r="L4" s="247"/>
      <c r="M4" s="248" t="s">
        <v>86</v>
      </c>
      <c r="N4" s="241" t="s">
        <v>21</v>
      </c>
      <c r="O4" s="249" t="s">
        <v>22</v>
      </c>
      <c r="P4" s="250" t="s">
        <v>23</v>
      </c>
      <c r="Q4" s="240" t="s">
        <v>24</v>
      </c>
      <c r="R4" s="251" t="s">
        <v>25</v>
      </c>
      <c r="S4" s="242" t="s">
        <v>23</v>
      </c>
      <c r="T4" s="203"/>
      <c r="U4" s="204"/>
    </row>
    <row r="5" spans="1:22" ht="24.6" customHeight="1" x14ac:dyDescent="0.25">
      <c r="A5" s="238">
        <v>1</v>
      </c>
      <c r="B5" s="186" t="s">
        <v>26</v>
      </c>
      <c r="C5" s="323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452">
        <v>0</v>
      </c>
      <c r="U5" s="454"/>
      <c r="V5" s="457">
        <f>+T5+U5</f>
        <v>0</v>
      </c>
    </row>
    <row r="6" spans="1:22" ht="24.6" customHeight="1" x14ac:dyDescent="0.25">
      <c r="A6" s="286">
        <v>2</v>
      </c>
      <c r="B6" s="287" t="s">
        <v>27</v>
      </c>
      <c r="C6" s="287">
        <v>9289995583</v>
      </c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326"/>
      <c r="Q6" s="288"/>
      <c r="R6" s="288"/>
      <c r="S6" s="288"/>
      <c r="T6" s="452">
        <f>(D6*$D$2)+(E6*$E$2)+(F6*$F$2)+(G6*$G$2)+(H6*$H$2)+(I6*$I$2)+(J6*$J$2)+(K6*$K$2)+(L6*$L$2)+(M6*$M$2)+(N6*$N$2)+(O6*$O$2)+(P6*$P$2)+(Q6*$Q$2)+(R6*$R$2)+(S6*$S$2)</f>
        <v>0</v>
      </c>
      <c r="U6" s="454">
        <v>6400</v>
      </c>
      <c r="V6" s="457">
        <f>+T6+U6</f>
        <v>6400</v>
      </c>
    </row>
    <row r="7" spans="1:22" ht="24.6" customHeight="1" x14ac:dyDescent="0.25">
      <c r="A7" s="170">
        <v>3</v>
      </c>
      <c r="B7" s="186" t="s">
        <v>28</v>
      </c>
      <c r="C7" s="255">
        <v>9905058710</v>
      </c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452">
        <f>(D7*$D$2)+(E7*$E$2)+(F7*$F$2)+(G7*$G$2)+(H7*$H$2)+(I7*$I$2)+(J7*$J$2)+(K7*$K$2)+(L7*$L$2)+(M7*$M$2)+(N7*$N$2)+(O7*$O$2)+(P7*$P$2)+(Q7*$Q$2)+(R7*$R$2)+(S7*$S$2)</f>
        <v>0</v>
      </c>
      <c r="U7" s="454">
        <v>900</v>
      </c>
      <c r="V7" s="457">
        <f>+T7+U7</f>
        <v>900</v>
      </c>
    </row>
    <row r="8" spans="1:22" ht="24.6" customHeight="1" x14ac:dyDescent="0.25">
      <c r="A8" s="170">
        <v>4</v>
      </c>
      <c r="B8" s="162" t="s">
        <v>87</v>
      </c>
      <c r="C8" s="162">
        <v>9934705019</v>
      </c>
      <c r="D8" s="118"/>
      <c r="E8" s="118"/>
      <c r="F8" s="284"/>
      <c r="G8" s="118"/>
      <c r="H8" s="118"/>
      <c r="I8" s="165"/>
      <c r="J8" s="165"/>
      <c r="K8" s="165"/>
      <c r="L8" s="288"/>
      <c r="M8" s="165"/>
      <c r="N8" s="329"/>
      <c r="O8" s="334"/>
      <c r="P8" s="334"/>
      <c r="Q8" s="285"/>
      <c r="R8" s="285"/>
      <c r="S8" s="118"/>
      <c r="T8" s="452">
        <f>(D8*$D$2)+(E8*$E$2)+(F8*$F$2)+(G8*$G$2)+(H8*$H$2)+(I8*$I$2)+(J8*$J$2)+(K8*$K$2)+(L8*$L$2)+(M8*$M$2)+(N8*$N$2)+(O8*$O$2)+(P8*$P$2)+(Q8*$Q$2)+(R8*$R$2)+(S8*$S$2)</f>
        <v>0</v>
      </c>
      <c r="U8" s="454"/>
      <c r="V8" s="457">
        <f>+T8+U8</f>
        <v>0</v>
      </c>
    </row>
    <row r="9" spans="1:22" ht="24.6" customHeight="1" x14ac:dyDescent="0.25">
      <c r="A9" s="170">
        <v>5</v>
      </c>
      <c r="B9" s="186" t="s">
        <v>88</v>
      </c>
      <c r="C9" s="186">
        <v>6202248003</v>
      </c>
      <c r="D9" s="256"/>
      <c r="E9" s="256"/>
      <c r="F9" s="256"/>
      <c r="G9" s="256"/>
      <c r="H9" s="327"/>
      <c r="I9" s="266"/>
      <c r="J9" s="151"/>
      <c r="K9" s="266"/>
      <c r="L9" s="266"/>
      <c r="M9" s="266"/>
      <c r="N9" s="151"/>
      <c r="O9" s="151"/>
      <c r="P9" s="151"/>
      <c r="Q9" s="328"/>
      <c r="R9" s="254"/>
      <c r="S9" s="254"/>
      <c r="T9" s="452">
        <f>(D9*$D$2)+(E9*$E$2)+(F9*$F$2)+(G9*$G$2)+(H9*$H$2)+(I9*$I$2)+(J9*$J$2)+(K9*$K$2)+(L9*$L$2)+(M9*$M$2)+(N9*$N$2)+(O9*$O$2)+(P9*$P$2)+(Q9*$Q$2)+(R9*$R$2)+(S9*$S$2)</f>
        <v>0</v>
      </c>
      <c r="U9" s="454"/>
      <c r="V9" s="457">
        <f>+T9+U9</f>
        <v>0</v>
      </c>
    </row>
    <row r="10" spans="1:22" ht="24.6" customHeight="1" x14ac:dyDescent="0.25">
      <c r="A10" s="170">
        <v>6</v>
      </c>
      <c r="B10" s="162" t="s">
        <v>31</v>
      </c>
      <c r="C10" s="162">
        <v>7903665466</v>
      </c>
      <c r="D10" s="236"/>
      <c r="E10" s="236"/>
      <c r="F10" s="236"/>
      <c r="G10" s="236"/>
      <c r="H10" s="236"/>
      <c r="I10" s="320"/>
      <c r="J10" s="330"/>
      <c r="K10" s="320"/>
      <c r="L10" s="320"/>
      <c r="M10" s="331"/>
      <c r="N10" s="335"/>
      <c r="O10" s="336"/>
      <c r="P10" s="320"/>
      <c r="Q10" s="236"/>
      <c r="R10" s="236"/>
      <c r="S10" s="236"/>
      <c r="T10" s="452">
        <f>(D10*$D$2)+(E10*$E$2)+(F10*$F$2)+(G10*$G$2)+(H10*$H$2)+(I10*$I$2)+(J10*$J$2)+(K10*$K$2)+(L10*$L$2)+(M10*$M$2)+(N10*$N$2)+(O10*$O$2)+(P10*$P$2)+(Q10*$Q$2)+(R10*$R$2)+(S10*$S$2)</f>
        <v>0</v>
      </c>
      <c r="U10" s="443"/>
      <c r="V10" s="457">
        <f>+T10+U10</f>
        <v>0</v>
      </c>
    </row>
    <row r="11" spans="1:22" ht="24.6" customHeight="1" x14ac:dyDescent="0.25">
      <c r="A11" s="289">
        <v>7</v>
      </c>
      <c r="B11" s="290" t="s">
        <v>89</v>
      </c>
      <c r="C11" s="290">
        <v>9693086714</v>
      </c>
      <c r="D11" s="291"/>
      <c r="E11" s="291"/>
      <c r="F11" s="291"/>
      <c r="G11" s="291"/>
      <c r="H11" s="291"/>
      <c r="I11" s="291"/>
      <c r="J11" s="291"/>
      <c r="K11" s="291"/>
      <c r="L11" s="372"/>
      <c r="M11" s="332"/>
      <c r="N11" s="277"/>
      <c r="O11" s="333"/>
      <c r="P11" s="291"/>
      <c r="Q11" s="291"/>
      <c r="R11" s="291"/>
      <c r="S11" s="291"/>
      <c r="T11" s="452">
        <f>(D11*$D$2)+(E11*$E$2)+(F11*$F$2)+(G11*$G$2)+(H11*$H$2)+(I11*$I$2)+(J11*$J$2)+(K11*$K$2)+(L11*$L$2)+(M11*$M$2)+(N11*$N$2)+(O11*$O$2)+(P11*$P$2)+(Q11*$Q$2)+(R11*$R$2)+(S11*$S$2)</f>
        <v>0</v>
      </c>
      <c r="U11" s="443"/>
      <c r="V11" s="457">
        <f>+T11+U11</f>
        <v>0</v>
      </c>
    </row>
    <row r="12" spans="1:22" ht="24.6" customHeight="1" x14ac:dyDescent="0.25">
      <c r="A12" s="168">
        <v>8</v>
      </c>
      <c r="B12" s="146" t="s">
        <v>33</v>
      </c>
      <c r="C12" s="146">
        <v>6202538622</v>
      </c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234"/>
      <c r="O12" s="147"/>
      <c r="P12" s="147"/>
      <c r="Q12" s="147"/>
      <c r="R12" s="147"/>
      <c r="S12" s="147"/>
      <c r="T12" s="452">
        <f>(D12*$D$2)+(E12*$E$2)+(F12*$F$2)+(G12*$G$2)+(H12*$H$2)+(I12*$I$2)+(J12*$J$2)+(K12*$K$2)+(L12*$L$2)+(M12*$M$2)+(N12*$N$2)+(O12*$O$2)+(P12*$P$2)+(Q12*$Q$2)+(R12*$R$2)+(S12*$S$2)</f>
        <v>0</v>
      </c>
      <c r="U12" s="443"/>
      <c r="V12" s="457">
        <f>+T12+U12</f>
        <v>0</v>
      </c>
    </row>
    <row r="13" spans="1:22" ht="24.6" customHeight="1" x14ac:dyDescent="0.25">
      <c r="A13" s="168">
        <v>9</v>
      </c>
      <c r="B13" s="186" t="s">
        <v>90</v>
      </c>
      <c r="C13" s="290">
        <v>2711990530</v>
      </c>
      <c r="D13" s="291"/>
      <c r="E13" s="370"/>
      <c r="F13" s="370"/>
      <c r="G13" s="370"/>
      <c r="H13" s="370"/>
      <c r="I13" s="370"/>
      <c r="J13" s="370"/>
      <c r="K13" s="370"/>
      <c r="L13" s="370"/>
      <c r="M13" s="370"/>
      <c r="N13" s="370"/>
      <c r="O13" s="370"/>
      <c r="P13" s="370"/>
      <c r="Q13" s="370"/>
      <c r="R13" s="370"/>
      <c r="S13" s="370"/>
      <c r="T13" s="452">
        <f>(D13*$D$2)+(E13*$E$2)+(F13*$F$2)+(G13*$G$2)+(H13*$H$2)+(I13*$I$2)+(J13*$J$2)+(K13*$K$2)+(L13*$L$2)+(M13*$M$2)+(N13*$N$2)+(O13*$O$2)+(P13*$P$2)+(Q13*$Q$2)+(R13*$R$2)+(S13*$S$2)</f>
        <v>0</v>
      </c>
      <c r="U13" s="443"/>
      <c r="V13" s="457">
        <f>+T13+U13</f>
        <v>0</v>
      </c>
    </row>
    <row r="14" spans="1:22" ht="24.6" customHeight="1" x14ac:dyDescent="0.25">
      <c r="A14" s="168"/>
      <c r="B14" s="162" t="s">
        <v>35</v>
      </c>
      <c r="C14" s="146">
        <v>-778557562</v>
      </c>
      <c r="D14" s="236"/>
      <c r="E14" s="235"/>
      <c r="F14" s="236"/>
      <c r="G14" s="235"/>
      <c r="H14" s="236"/>
      <c r="I14" s="235"/>
      <c r="J14" s="236"/>
      <c r="K14" s="237"/>
      <c r="L14" s="236"/>
      <c r="M14" s="237"/>
      <c r="N14" s="237"/>
      <c r="O14" s="237"/>
      <c r="P14" s="237"/>
      <c r="Q14" s="237"/>
      <c r="R14" s="237"/>
      <c r="S14" s="237"/>
      <c r="T14" s="452">
        <f>(D14*$D$2)+(E14*$E$2)+(F14*$F$2)+(G14*$G$2)+(H14*$H$2)+(I14*$I$2)+(J14*$J$2)+(K14*$K$2)+(L14*$L$2)+(M14*$M$2)+(N14*$N$2)+(O14*$O$2)+(P14*$P$2)+(Q14*$Q$2)+(R14*$R$2)+(S14*$S$2)</f>
        <v>0</v>
      </c>
      <c r="U14" s="458"/>
      <c r="V14" s="457">
        <f>+T14+U14</f>
        <v>0</v>
      </c>
    </row>
    <row r="15" spans="1:22" ht="24.6" customHeight="1" x14ac:dyDescent="0.25">
      <c r="A15" s="168">
        <v>10</v>
      </c>
      <c r="B15" s="186" t="s">
        <v>91</v>
      </c>
      <c r="C15" s="290">
        <v>-4269105654</v>
      </c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452">
        <f>(D15*$D$2)+(E15*$E$2)+(F15*$F$2)+(G15*$G$2)+(H15*$H$2)+(I15*$I$2)+(J15*$J$2)+(K15*$K$2)+(L15*$L$2)+(M15*$M$2)+(N15*$N$2)+(O15*$O$2)+(P15*$P$2)+(Q15*$Q$2)+(R15*$R$2)+(S15*$S$2)</f>
        <v>0</v>
      </c>
      <c r="U15" s="459"/>
      <c r="V15" s="457">
        <f>+T15+U15</f>
        <v>0</v>
      </c>
    </row>
    <row r="16" spans="1:22" ht="24.6" customHeight="1" x14ac:dyDescent="0.25">
      <c r="A16" s="7">
        <v>11</v>
      </c>
      <c r="B16" s="162" t="s">
        <v>37</v>
      </c>
      <c r="C16" s="162">
        <v>9939517062</v>
      </c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452">
        <f>(D16*$D$2)+(E16*$E$2)+(F16*$F$2)+(G16*$G$2)+(H16*$H$2)+(I16*$I$2)+(J16*$J$2)+(K16*$K$2)+(L16*$L$2)+(M16*$M$2)+(N16*$N$2)+(O16*$O$2)+(P16*$P$2)+(Q16*$Q$2)+(R16*$R$2)+(S16*$S$2)</f>
        <v>0</v>
      </c>
      <c r="U16" s="456"/>
      <c r="V16" s="457">
        <f>+T16+U16</f>
        <v>0</v>
      </c>
    </row>
    <row r="17" spans="1:22" ht="24.6" customHeight="1" x14ac:dyDescent="0.25">
      <c r="A17" s="7">
        <v>12</v>
      </c>
      <c r="B17" s="186" t="s">
        <v>92</v>
      </c>
      <c r="C17" s="186"/>
      <c r="D17" s="254"/>
      <c r="E17" s="254"/>
      <c r="F17" s="254"/>
      <c r="G17" s="254"/>
      <c r="H17" s="254"/>
      <c r="I17" s="254"/>
      <c r="J17" s="60"/>
      <c r="K17" s="254"/>
      <c r="L17" s="254"/>
      <c r="M17" s="254"/>
      <c r="N17" s="254"/>
      <c r="O17" s="254"/>
      <c r="P17" s="254"/>
      <c r="Q17" s="254"/>
      <c r="R17" s="254"/>
      <c r="S17" s="254"/>
      <c r="T17" s="452">
        <f>(D17*$D$2)+(E17*$E$2)+(F17*$F$2)+(G17*$G$2)+(H17*$H$2)+(I17*$I$2)+(J17*$J$2)+(K17*$K$2)+(L17*$L$2)+(M17*$M$2)+(N17*$N$2)+(O17*$O$2)+(P17*$P$2)+(Q17*$Q$2)+(R17*$R$2)+(S17*$S$2)</f>
        <v>0</v>
      </c>
      <c r="U17" s="454"/>
      <c r="V17" s="457">
        <f>+T17+U17</f>
        <v>0</v>
      </c>
    </row>
    <row r="18" spans="1:22" ht="24.6" customHeight="1" x14ac:dyDescent="0.15">
      <c r="A18" s="7">
        <v>13</v>
      </c>
      <c r="B18" s="162" t="s">
        <v>29</v>
      </c>
      <c r="C18" s="162">
        <v>9631196719</v>
      </c>
      <c r="D18" s="318"/>
      <c r="E18" s="236"/>
      <c r="F18" s="235"/>
      <c r="G18" s="235"/>
      <c r="H18" s="236"/>
      <c r="I18" s="236"/>
      <c r="J18" s="236"/>
      <c r="K18" s="236"/>
      <c r="L18" s="235"/>
      <c r="M18" s="235"/>
      <c r="N18" s="236"/>
      <c r="O18" s="236"/>
      <c r="P18" s="236"/>
      <c r="Q18" s="236"/>
      <c r="R18" s="236"/>
      <c r="S18" s="236"/>
      <c r="T18" s="452">
        <f>(D18*$D$2)+(E18*$E$2)+(F18*$F$2)+(G18*$G$2)+(H18*$H$2)+(I18*$I$2)+(J18*$J$2)+(K18*$K$2)+(L18*$L$2)+(M18*$M$2)+(N18*$N$2)+(O18*$O$2)+(P18*$P$2)+(Q18*$Q$2)+(R18*$R$2)+(S18*$S$2)</f>
        <v>0</v>
      </c>
      <c r="U18" s="453"/>
      <c r="V18" s="457">
        <f>+T18+U18</f>
        <v>0</v>
      </c>
    </row>
    <row r="19" spans="1:22" ht="24.6" customHeight="1" x14ac:dyDescent="0.25">
      <c r="A19" s="7">
        <v>14</v>
      </c>
      <c r="B19" s="275" t="s">
        <v>93</v>
      </c>
      <c r="C19" s="275">
        <v>8413817093</v>
      </c>
      <c r="D19" s="325"/>
      <c r="E19" s="325"/>
      <c r="F19" s="325"/>
      <c r="G19" s="325"/>
      <c r="H19" s="325"/>
      <c r="I19" s="325"/>
      <c r="J19" s="325"/>
      <c r="K19" s="325"/>
      <c r="L19" s="325"/>
      <c r="M19" s="254"/>
      <c r="N19" s="254"/>
      <c r="O19" s="254"/>
      <c r="P19" s="254"/>
      <c r="Q19" s="254"/>
      <c r="R19" s="254"/>
      <c r="S19" s="254"/>
      <c r="T19" s="452">
        <f>(D19*$D$2)+(E19*$E$2)+(F19*$F$2)+(G19*$G$2)+(H19*$H$2)+(I19*$I$2)+(J19*$J$2)+(K19*$K$2)+(L19*$L$2)+(M19*$M$2)+(N19*$N$2)+(O19*$O$2)+(P19*$P$2)+(Q19*$Q$2)+(R19*$R$2)+(S19*$S$2)</f>
        <v>0</v>
      </c>
      <c r="U19" s="454"/>
      <c r="V19" s="457">
        <f>+T19+U19</f>
        <v>0</v>
      </c>
    </row>
    <row r="20" spans="1:22" ht="24.6" customHeight="1" x14ac:dyDescent="0.25">
      <c r="A20" s="7">
        <v>15</v>
      </c>
      <c r="B20" s="162" t="s">
        <v>94</v>
      </c>
      <c r="C20" s="162">
        <v>8210674126</v>
      </c>
      <c r="D20" s="236"/>
      <c r="E20" s="236"/>
      <c r="F20" s="434"/>
      <c r="G20" s="434"/>
      <c r="H20" s="436"/>
      <c r="I20" s="434"/>
      <c r="J20" s="436"/>
      <c r="K20" s="436"/>
      <c r="L20" s="138"/>
      <c r="M20" s="324"/>
      <c r="N20" s="274"/>
      <c r="O20" s="274"/>
      <c r="P20" s="274"/>
      <c r="Q20" s="274"/>
      <c r="R20" s="274"/>
      <c r="S20" s="274"/>
      <c r="T20" s="452">
        <f>(D20*$D$2)+(E20*$E$2)+(F20*$F$2)+(G20*$G$2)+(H20*$H$2)+(I20*$I$2)+(J20*$J$2)+(K20*$K$2)+(L20*$L$2)+(M20*$M$2)+(N20*$N$2)+(O20*$O$2)+(P20*$P$2)+(Q20*$Q$2)+(R20*$R$2)+(S20*$S$2)</f>
        <v>0</v>
      </c>
      <c r="U20" s="454"/>
      <c r="V20" s="457">
        <f>+T20+U20</f>
        <v>0</v>
      </c>
    </row>
    <row r="21" spans="1:22" ht="24.6" customHeight="1" x14ac:dyDescent="0.25">
      <c r="A21" s="7">
        <v>16</v>
      </c>
      <c r="B21" s="63" t="s">
        <v>95</v>
      </c>
      <c r="C21" s="60">
        <v>9973243432</v>
      </c>
      <c r="D21" s="395"/>
      <c r="E21" s="396"/>
      <c r="F21" s="396"/>
      <c r="G21" s="396"/>
      <c r="H21" s="395"/>
      <c r="I21" s="396"/>
      <c r="J21" s="291"/>
      <c r="K21" s="396"/>
      <c r="L21" s="396"/>
      <c r="M21" s="395"/>
      <c r="N21" s="395"/>
      <c r="O21" s="395"/>
      <c r="P21" s="395"/>
      <c r="Q21" s="395"/>
      <c r="R21" s="395"/>
      <c r="S21" s="396"/>
      <c r="T21" s="452">
        <f>(D21*$D$2)+(E21*$E$2)+(F21*$F$2)+(G21*$G$2)+(H21*$H$2)+(I21*$I$2)+(J21*$J$2)+(K21*$K$2)+(L21*$L$2)+(M21*$M$2)+(N21*$N$2)+(O21*$O$2)+(P21*$P$2)+(Q21*$Q$2)+(R21*$R$2)+(S21*$S$2)</f>
        <v>0</v>
      </c>
      <c r="U21" s="454"/>
      <c r="V21" s="457">
        <f>+T21+U21</f>
        <v>0</v>
      </c>
    </row>
    <row r="22" spans="1:22" ht="24.6" customHeight="1" x14ac:dyDescent="0.25">
      <c r="A22" s="7"/>
      <c r="B22" s="162" t="s">
        <v>96</v>
      </c>
      <c r="C22" s="434"/>
      <c r="D22" s="434"/>
      <c r="E22" s="434"/>
      <c r="F22" s="434"/>
      <c r="G22" s="434"/>
      <c r="H22" s="434"/>
      <c r="I22" s="434"/>
      <c r="J22" s="236"/>
      <c r="K22" s="434"/>
      <c r="L22" s="434"/>
      <c r="M22" s="434"/>
      <c r="N22" s="236"/>
      <c r="O22" s="236"/>
      <c r="P22" s="236"/>
      <c r="Q22" s="236"/>
      <c r="R22" s="274"/>
      <c r="S22" s="434"/>
      <c r="T22" s="452">
        <f>(D22*$D$2)+(E22*$E$2)+(F22*$F$2)+(G22*$G$2)+(H22*$H$2)+(I22*$I$2)+(J22*$J$2)+(K22*$K$2)+(L22*$L$2)+(M22*$M$2)+(N22*$N$2)+(O22*$O$2)+(P22*$P$2)+(Q22*$Q$2)+(R22*$R$2)+(S22*$S$2)</f>
        <v>0</v>
      </c>
      <c r="U22" s="454"/>
      <c r="V22" s="457">
        <f>+T22+U22</f>
        <v>0</v>
      </c>
    </row>
    <row r="23" spans="1:22" ht="24.6" customHeight="1" x14ac:dyDescent="0.25">
      <c r="A23" s="7">
        <v>18</v>
      </c>
      <c r="B23" s="63" t="s">
        <v>97</v>
      </c>
      <c r="C23" s="435"/>
      <c r="D23" s="435"/>
      <c r="E23" s="435"/>
      <c r="F23" s="435"/>
      <c r="G23" s="435"/>
      <c r="H23" s="435"/>
      <c r="I23" s="435"/>
      <c r="J23" s="435"/>
      <c r="K23" s="435"/>
      <c r="L23" s="435"/>
      <c r="M23" s="435"/>
      <c r="N23" s="254"/>
      <c r="O23" s="435"/>
      <c r="P23" s="435"/>
      <c r="Q23" s="254"/>
      <c r="R23" s="254"/>
      <c r="S23" s="435"/>
      <c r="T23" s="452">
        <f>(D23*$D$2)+(E23*$E$2)+(F23*$F$2)+(G23*$G$2)+(H23*$H$2)+(I23*$I$2)+(J23*$J$2)+(K23*$K$2)+(L23*$L$2)+(M23*$M$2)+(N23*$N$2)+(O23*$O$2)+(P23*$P$2)+(Q23*$Q$2)+(R23*$R$2)+(S23*$S$2)</f>
        <v>0</v>
      </c>
      <c r="U23" s="454"/>
      <c r="V23" s="457">
        <f>+T23+U23</f>
        <v>0</v>
      </c>
    </row>
    <row r="24" spans="1:22" ht="24.6" customHeight="1" x14ac:dyDescent="0.25">
      <c r="A24" s="7">
        <v>19</v>
      </c>
      <c r="B24" s="162" t="s">
        <v>98</v>
      </c>
      <c r="C24" s="162">
        <v>9771767285</v>
      </c>
      <c r="D24" s="434"/>
      <c r="E24" s="434"/>
      <c r="F24" s="434"/>
      <c r="G24" s="434"/>
      <c r="H24" s="434"/>
      <c r="I24" s="434"/>
      <c r="J24" s="288"/>
      <c r="K24" s="434"/>
      <c r="L24" s="434"/>
      <c r="M24" s="434"/>
      <c r="N24" s="434"/>
      <c r="O24" s="434"/>
      <c r="P24" s="434"/>
      <c r="Q24" s="288"/>
      <c r="R24" s="434"/>
      <c r="S24" s="434"/>
      <c r="T24" s="452">
        <f>(D24*$D$2)+(E24*$E$2)+(F24*$F$2)+(G24*$G$2)+(H24*$H$2)+(I24*$I$2)+(J24*$J$2)+(K24*$K$2)+(L24*$L$2)+(M24*$M$2)+(N24*$N$2)+(O24*$O$2)+(P24*$P$2)+(Q24*$Q$2)+(R24*$R$2)+(S24*$S$2)</f>
        <v>0</v>
      </c>
      <c r="U24" s="454"/>
      <c r="V24" s="457">
        <f>+T24+U24</f>
        <v>0</v>
      </c>
    </row>
    <row r="25" spans="1:22" ht="24.6" customHeight="1" x14ac:dyDescent="0.25">
      <c r="A25" s="7">
        <v>20</v>
      </c>
      <c r="B25" s="186" t="s">
        <v>99</v>
      </c>
      <c r="C25" s="435"/>
      <c r="D25" s="435"/>
      <c r="E25" s="395"/>
      <c r="F25" s="395"/>
      <c r="G25" s="395"/>
      <c r="H25" s="395"/>
      <c r="I25" s="395"/>
      <c r="J25" s="395"/>
      <c r="K25" s="395"/>
      <c r="L25" s="395"/>
      <c r="M25" s="435"/>
      <c r="N25" s="435"/>
      <c r="O25" s="435"/>
      <c r="P25" s="435"/>
      <c r="Q25" s="435"/>
      <c r="R25" s="435"/>
      <c r="S25" s="435"/>
      <c r="T25" s="452">
        <f>(D25*$D$2)+(E25*$E$2)+(F25*$F$2)+(G25*$G$2)+(H25*$H$2)+(I25*$I$2)+(J25*$J$2)+(K25*$K$2)+(L25*$L$2)+(M25*$M$2)+(N25*$N$2)+(O25*$O$2)+(P25*$P$2)+(Q25*$Q$2)+(R25*$R$2)+(S25*$S$2)</f>
        <v>0</v>
      </c>
      <c r="U25" s="454"/>
      <c r="V25" s="457">
        <f>+T25+U25</f>
        <v>0</v>
      </c>
    </row>
    <row r="26" spans="1:22" ht="24.6" customHeight="1" x14ac:dyDescent="0.25">
      <c r="A26" s="7">
        <v>21</v>
      </c>
      <c r="B26" s="162" t="s">
        <v>100</v>
      </c>
      <c r="C26" s="162">
        <v>7970922911</v>
      </c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452">
        <f>(D26*$D$2)+(E26*$E$2)+(F26*$F$2)+(G26*$G$2)+(H26*$H$2)+(I26*$I$2)+(J26*$J$2)+(K26*$K$2)+(L26*$L$2)+(M26*$M$2)+(N26*$N$2)+(O26*$O$2)+(P26*$P$2)+(Q26*$Q$2)+(R26*$R$2)+(S26*$S$2)</f>
        <v>0</v>
      </c>
      <c r="U26" s="454"/>
      <c r="V26" s="457">
        <f>+T26+U26</f>
        <v>0</v>
      </c>
    </row>
    <row r="27" spans="1:22" ht="24.6" customHeight="1" x14ac:dyDescent="0.25">
      <c r="A27" s="7">
        <v>22</v>
      </c>
      <c r="B27" s="63" t="s">
        <v>101</v>
      </c>
      <c r="C27" s="60">
        <v>8797832482</v>
      </c>
      <c r="D27" s="173"/>
      <c r="E27" s="173"/>
      <c r="F27" s="173"/>
      <c r="G27" s="173"/>
      <c r="H27" s="173"/>
      <c r="I27" s="395"/>
      <c r="J27" s="395"/>
      <c r="K27" s="395"/>
      <c r="L27" s="395"/>
      <c r="M27" s="395"/>
      <c r="N27" s="395"/>
      <c r="O27" s="395"/>
      <c r="P27" s="395"/>
      <c r="Q27" s="173"/>
      <c r="R27" s="173"/>
      <c r="S27" s="173"/>
      <c r="T27" s="452">
        <f>(D27*$D$2)+(E27*$E$2)+(F27*$F$2)+(G27*$G$2)+(H27*$H$2)+(I27*$I$2)+(J27*$J$2)+(K27*$K$2)+(L27*$L$2)+(M27*$M$2)+(N27*$N$2)+(O27*$O$2)+(P27*$P$2)+(Q27*$Q$2)+(R27*$R$2)+(S27*$S$2)</f>
        <v>0</v>
      </c>
      <c r="U27" s="454"/>
      <c r="V27" s="457">
        <f>+T27+U27</f>
        <v>0</v>
      </c>
    </row>
    <row r="28" spans="1:22" ht="24.6" customHeight="1" x14ac:dyDescent="0.25">
      <c r="A28" s="61">
        <v>23</v>
      </c>
      <c r="B28" s="162" t="s">
        <v>102</v>
      </c>
      <c r="C28" s="162">
        <v>9102860312</v>
      </c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452">
        <f>(D28*$D$2)+(E28*$E$2)+(F28*$F$2)+(G28*$G$2)+(H28*$H$2)+(I28*$I$2)+(J28*$J$2)+(K28*$K$2)+(L28*$L$2)+(M28*$M$2)+(N28*$N$2)+(O28*$O$2)+(P28*$P$2)+(Q28*$Q$2)+(R28*$R$2)+(S28*$S$2)</f>
        <v>0</v>
      </c>
      <c r="U28" s="454"/>
      <c r="V28" s="457">
        <f>+T28+U28</f>
        <v>0</v>
      </c>
    </row>
    <row r="29" spans="1:22" ht="24.6" customHeight="1" x14ac:dyDescent="0.25">
      <c r="A29" s="7">
        <v>24</v>
      </c>
      <c r="B29" s="435"/>
      <c r="C29" s="435"/>
      <c r="D29" s="435"/>
      <c r="E29" s="435"/>
      <c r="F29" s="435"/>
      <c r="G29" s="435"/>
      <c r="H29" s="435"/>
      <c r="I29" s="435"/>
      <c r="J29" s="435"/>
      <c r="K29" s="435"/>
      <c r="L29" s="435"/>
      <c r="M29" s="435"/>
      <c r="N29" s="435"/>
      <c r="O29" s="435"/>
      <c r="P29" s="435"/>
      <c r="Q29" s="435"/>
      <c r="R29" s="435"/>
      <c r="S29" s="435"/>
      <c r="T29" s="452">
        <f>(D29*$D$2)+(E29*$E$2)+(F29*$F$2)+(G29*$G$2)+(H29*$H$2)+(I29*$I$2)+(J29*$J$2)+(K29*$K$2)+(L29*$L$2)+(M29*$M$2)+(N29*$N$2)+(O29*$O$2)+(P29*$P$2)+(Q29*$Q$2)+(R29*$R$2)+(S29*$S$2)</f>
        <v>0</v>
      </c>
      <c r="U29" s="454"/>
      <c r="V29" s="457">
        <f>+T29+U29</f>
        <v>0</v>
      </c>
    </row>
    <row r="30" spans="1:22" ht="24.6" customHeight="1" x14ac:dyDescent="0.25">
      <c r="A30" s="7">
        <v>25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52">
        <f>(D30*$D$2)+(E30*$E$2)+(F30*$F$2)+(G30*$G$2)+(H30*$H$2)+(I30*$I$2)+(J30*$J$2)+(K30*$K$2)+(L30*$L$2)+(M30*$M$2)+(N30*$N$2)+(O30*$O$2)+(P30*$P$2)+(Q30*$Q$2)+(R30*$R$2)+(S30*$S$2)</f>
        <v>0</v>
      </c>
      <c r="U30" s="454"/>
      <c r="V30" s="457">
        <f>+T30+U30</f>
        <v>0</v>
      </c>
    </row>
    <row r="31" spans="1:22" ht="24.6" customHeight="1" x14ac:dyDescent="0.25">
      <c r="A31" s="7">
        <v>26</v>
      </c>
      <c r="B31" s="435"/>
      <c r="C31" s="435"/>
      <c r="D31" s="435"/>
      <c r="E31" s="435"/>
      <c r="F31" s="435"/>
      <c r="G31" s="435"/>
      <c r="H31" s="435"/>
      <c r="I31" s="435"/>
      <c r="J31" s="435"/>
      <c r="K31" s="435"/>
      <c r="L31" s="435"/>
      <c r="M31" s="435"/>
      <c r="N31" s="435"/>
      <c r="O31" s="435"/>
      <c r="P31" s="435"/>
      <c r="Q31" s="435"/>
      <c r="R31" s="435"/>
      <c r="S31" s="435"/>
      <c r="T31" s="452">
        <f>(D31*$D$2)+(E31*$E$2)+(F31*$F$2)+(G31*$G$2)+(H31*$H$2)+(I31*$I$2)+(J31*$J$2)+(K31*$K$2)+(L31*$L$2)+(M31*$M$2)+(N31*$N$2)+(O31*$O$2)+(P31*$P$2)+(Q31*$Q$2)+(R31*$R$2)+(S31*$S$2)</f>
        <v>0</v>
      </c>
      <c r="U31" s="443"/>
      <c r="V31" s="457">
        <f>+T31+U31</f>
        <v>0</v>
      </c>
    </row>
    <row r="32" spans="1:22" ht="24.6" customHeight="1" x14ac:dyDescent="0.25">
      <c r="A32" s="7">
        <v>27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452">
        <f>(D32*$D$2)+(E32*$E$2)+(F32*$F$2)+(G32*$G$2)+(H32*$H$2)+(I32*$I$2)+(J32*$J$2)+(K32*$K$2)+(L32*$L$2)+(M32*$M$2)+(N32*$N$2)+(O32*$O$2)+(P32*$P$2)+(Q32*$Q$2)+(R32*$R$2)+(S32*$S$2)</f>
        <v>0</v>
      </c>
      <c r="U32" s="455"/>
      <c r="V32" s="457">
        <f>+T32+U32</f>
        <v>0</v>
      </c>
    </row>
    <row r="33" spans="1:22" ht="24.6" customHeight="1" x14ac:dyDescent="0.25">
      <c r="A33" s="18">
        <v>28</v>
      </c>
      <c r="B33" s="276" t="s">
        <v>103</v>
      </c>
      <c r="C33" s="276">
        <v>9031258566</v>
      </c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452">
        <f>(D33*$D$2)+(E33*$E$2)+(F33*$F$2)+(G33*$G$2)+(H33*$H$2)+(I33*$I$2)+(J33*$J$2)+(K33*$K$2)+(L33*$L$2)+(M33*$M$2)+(N33*$N$2)+(O33*$O$2)+(P33*$P$2)+(Q33*$Q$2)+(R33*$R$2)+(S33*$S$2)</f>
        <v>0</v>
      </c>
      <c r="U33" s="456"/>
      <c r="V33" s="457">
        <f>+T33+U33</f>
        <v>0</v>
      </c>
    </row>
    <row r="34" spans="1:22" ht="24.6" customHeight="1" x14ac:dyDescent="0.15">
      <c r="A34" s="19"/>
      <c r="B34" s="252" t="s">
        <v>51</v>
      </c>
      <c r="C34" s="171"/>
      <c r="D34" s="20">
        <f>SUM(D5:D33)</f>
        <v>0</v>
      </c>
      <c r="E34" s="20">
        <f>SUM(E5:E33)</f>
        <v>0</v>
      </c>
      <c r="F34" s="20">
        <f>SUM(F5:F33)</f>
        <v>0</v>
      </c>
      <c r="G34" s="20">
        <f>SUM(G5:G33)</f>
        <v>0</v>
      </c>
      <c r="H34" s="20">
        <f>SUM(H5:H33)</f>
        <v>0</v>
      </c>
      <c r="I34" s="20">
        <f>SUM(I5:I33)</f>
        <v>0</v>
      </c>
      <c r="J34" s="20">
        <f>SUM(J5:J33)</f>
        <v>0</v>
      </c>
      <c r="K34" s="20">
        <f>SUM(K5:K33)</f>
        <v>0</v>
      </c>
      <c r="L34" s="20">
        <f>SUM(L5:L33)</f>
        <v>0</v>
      </c>
      <c r="M34" s="20">
        <f>SUM(M5:M33)</f>
        <v>0</v>
      </c>
      <c r="N34" s="20">
        <f>SUM(N5:N33)</f>
        <v>0</v>
      </c>
      <c r="O34" s="20">
        <f>SUM(O5:O33)</f>
        <v>0</v>
      </c>
      <c r="P34" s="20">
        <f>SUM(P5:P33)</f>
        <v>0</v>
      </c>
      <c r="Q34" s="20">
        <f>SUM(Q5:Q33)</f>
        <v>0</v>
      </c>
      <c r="R34" s="20">
        <f>SUM(R5:R33)</f>
        <v>0</v>
      </c>
      <c r="S34" s="20">
        <f>SUM(S5:S33)</f>
        <v>0</v>
      </c>
      <c r="T34" s="20">
        <f>SUM(T5:T33)</f>
        <v>0</v>
      </c>
      <c r="U34" s="20">
        <f>SUM(U5:U33)</f>
        <v>7300</v>
      </c>
      <c r="V34" s="223">
        <f>SUM(V5:V33)</f>
        <v>7300</v>
      </c>
    </row>
    <row r="35" spans="1:22" ht="24.6" customHeight="1" thickBot="1" x14ac:dyDescent="0.3">
      <c r="A35" s="21"/>
      <c r="B35" s="50" t="s">
        <v>52</v>
      </c>
      <c r="C35" s="51"/>
      <c r="D35" s="22">
        <f>D34/24</f>
        <v>0</v>
      </c>
      <c r="E35" s="22">
        <f>E34/12</f>
        <v>0</v>
      </c>
      <c r="F35" s="22">
        <f>F34/24</f>
        <v>0</v>
      </c>
      <c r="G35" s="22">
        <f>G34/12</f>
        <v>0</v>
      </c>
      <c r="H35" s="22">
        <f>H34/24</f>
        <v>0</v>
      </c>
      <c r="I35" s="22">
        <f>I34/12</f>
        <v>0</v>
      </c>
      <c r="J35" s="22">
        <f>J34/24</f>
        <v>0</v>
      </c>
      <c r="K35" s="22">
        <f>K34/12</f>
        <v>0</v>
      </c>
      <c r="L35" s="22">
        <f>L34/24</f>
        <v>0</v>
      </c>
      <c r="M35" s="22">
        <f>M34/30</f>
        <v>0</v>
      </c>
      <c r="N35" s="22">
        <f>N34/50</f>
        <v>0</v>
      </c>
      <c r="O35" s="22">
        <f>O34/24</f>
        <v>0</v>
      </c>
      <c r="P35" s="22">
        <f>P34/10</f>
        <v>0</v>
      </c>
      <c r="Q35" s="23">
        <f>Q34/55</f>
        <v>0</v>
      </c>
      <c r="R35" s="24">
        <f>R34/45</f>
        <v>0</v>
      </c>
      <c r="S35" s="25">
        <f>S34/12</f>
        <v>0</v>
      </c>
      <c r="T35" s="418">
        <f>SUM(D35:S35)</f>
        <v>0</v>
      </c>
      <c r="U35" s="27"/>
    </row>
    <row r="36" spans="1:22" ht="24.6" customHeight="1" x14ac:dyDescent="0.25">
      <c r="A36" s="42"/>
      <c r="B36" s="42"/>
      <c r="C36" s="5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2" ht="24.6" customHeight="1" x14ac:dyDescent="0.25">
      <c r="A37" s="42"/>
      <c r="B37" s="42"/>
      <c r="C37" s="56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2" ht="24.6" customHeight="1" x14ac:dyDescent="0.25">
      <c r="A38" s="42"/>
      <c r="B38" s="42"/>
      <c r="C38" s="56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2" ht="24.6" customHeight="1" x14ac:dyDescent="0.25">
      <c r="A39" s="42"/>
      <c r="B39" s="42"/>
      <c r="C39" s="56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2" ht="24.6" customHeight="1" x14ac:dyDescent="0.25">
      <c r="A40" s="42"/>
      <c r="B40" s="42"/>
      <c r="C40" s="56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2" ht="24.6" customHeight="1" x14ac:dyDescent="0.25">
      <c r="A41" s="42"/>
      <c r="B41" s="42"/>
      <c r="C41" s="56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2" ht="24.6" customHeight="1" x14ac:dyDescent="0.25">
      <c r="A42" s="42"/>
      <c r="B42" s="42"/>
      <c r="C42" s="56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2" ht="24.6" customHeight="1" x14ac:dyDescent="0.25">
      <c r="A43" s="42"/>
      <c r="B43" s="42"/>
      <c r="C43" s="56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2" ht="24.6" customHeight="1" x14ac:dyDescent="0.25">
      <c r="A44" s="42"/>
      <c r="B44" s="42"/>
      <c r="C44" s="56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2" ht="24.6" customHeight="1" x14ac:dyDescent="0.25">
      <c r="A45" s="42"/>
      <c r="B45" s="42"/>
      <c r="C45" s="56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2" ht="24.6" customHeight="1" x14ac:dyDescent="0.25">
      <c r="A46" s="42"/>
      <c r="B46" s="42"/>
      <c r="C46" s="56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2" ht="24.6" customHeight="1" x14ac:dyDescent="0.25">
      <c r="A47" s="42"/>
      <c r="B47" s="42"/>
      <c r="C47" s="56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2" ht="24.6" customHeight="1" x14ac:dyDescent="0.25">
      <c r="A48" s="42"/>
      <c r="B48" s="42"/>
      <c r="C48" s="56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24.6" customHeight="1" x14ac:dyDescent="0.25">
      <c r="A49" s="42"/>
      <c r="B49" s="42"/>
      <c r="C49" s="56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24.6" customHeight="1" x14ac:dyDescent="0.25">
      <c r="A50" s="42"/>
      <c r="B50" s="42"/>
      <c r="C50" s="56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24.6" customHeight="1" x14ac:dyDescent="0.25">
      <c r="A51" s="42"/>
      <c r="B51" s="42"/>
      <c r="C51" s="56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spans="1:21" ht="24.6" customHeight="1" x14ac:dyDescent="0.25">
      <c r="A52" s="42"/>
      <c r="B52" s="42"/>
      <c r="C52" s="56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ht="24.6" customHeight="1" x14ac:dyDescent="0.25">
      <c r="A53" s="42"/>
      <c r="B53" s="42"/>
      <c r="C53" s="56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ht="24.6" customHeight="1" x14ac:dyDescent="0.25">
      <c r="A54" s="42"/>
      <c r="B54" s="42"/>
      <c r="C54" s="56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 ht="24.6" customHeight="1" x14ac:dyDescent="0.25">
      <c r="A55" s="42"/>
      <c r="B55" s="42"/>
      <c r="C55" s="56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 ht="24.6" customHeight="1" x14ac:dyDescent="0.25">
      <c r="A56" s="42"/>
      <c r="B56" s="42"/>
      <c r="C56" s="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spans="1:21" ht="24.6" customHeight="1" x14ac:dyDescent="0.25">
      <c r="A57" s="42"/>
      <c r="B57" s="42"/>
      <c r="C57" s="56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1" ht="24.6" customHeight="1" x14ac:dyDescent="0.25">
      <c r="A58" s="42"/>
      <c r="B58" s="42"/>
      <c r="C58" s="56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spans="1:21" ht="24.6" customHeight="1" x14ac:dyDescent="0.25">
      <c r="A59" s="42"/>
      <c r="B59" s="42"/>
      <c r="C59" s="56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1" ht="24.6" customHeight="1" x14ac:dyDescent="0.25">
      <c r="A60" s="42"/>
      <c r="B60" s="42"/>
      <c r="C60" s="56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1" ht="24.6" customHeight="1" x14ac:dyDescent="0.25">
      <c r="A61" s="42"/>
      <c r="B61" s="42"/>
      <c r="C61" s="56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ht="24.6" customHeight="1" x14ac:dyDescent="0.25">
      <c r="A62" s="42"/>
      <c r="B62" s="42"/>
      <c r="C62" s="56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24.6" customHeight="1" x14ac:dyDescent="0.25">
      <c r="A63" s="42"/>
      <c r="B63" s="42"/>
      <c r="C63" s="56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spans="1:21" ht="24.6" customHeight="1" x14ac:dyDescent="0.25">
      <c r="A64" s="42"/>
      <c r="B64" s="42"/>
      <c r="C64" s="56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1:21" ht="24.6" customHeight="1" x14ac:dyDescent="0.25">
      <c r="A65" s="42"/>
      <c r="B65" s="42"/>
      <c r="C65" s="56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1:21" ht="24.6" customHeight="1" x14ac:dyDescent="0.25">
      <c r="A66" s="42"/>
      <c r="B66" s="42"/>
      <c r="C66" s="5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 ht="24.6" customHeight="1" x14ac:dyDescent="0.25">
      <c r="A67" s="42"/>
      <c r="B67" s="42"/>
      <c r="C67" s="56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 ht="24.6" customHeight="1" x14ac:dyDescent="0.25">
      <c r="A68" s="42"/>
      <c r="B68" s="42"/>
      <c r="C68" s="56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 ht="24.6" customHeight="1" x14ac:dyDescent="0.25">
      <c r="A69" s="42"/>
      <c r="B69" s="42"/>
      <c r="C69" s="56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 ht="24.6" customHeight="1" x14ac:dyDescent="0.25">
      <c r="A70" s="42"/>
      <c r="B70" s="42"/>
      <c r="C70" s="56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 ht="24.6" customHeight="1" x14ac:dyDescent="0.25">
      <c r="A71" s="42"/>
      <c r="B71" s="42"/>
      <c r="C71" s="56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 ht="24.6" customHeight="1" x14ac:dyDescent="0.25">
      <c r="A72" s="42"/>
      <c r="B72" s="42"/>
      <c r="C72" s="56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 ht="24.6" customHeight="1" x14ac:dyDescent="0.25">
      <c r="A73" s="42"/>
      <c r="B73" s="42"/>
      <c r="C73" s="56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 ht="24.6" customHeight="1" x14ac:dyDescent="0.25">
      <c r="A74" s="42"/>
      <c r="B74" s="42"/>
      <c r="C74" s="56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ht="24.6" customHeight="1" x14ac:dyDescent="0.25">
      <c r="A75" s="42"/>
      <c r="B75" s="42"/>
      <c r="C75" s="56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 ht="24.6" customHeight="1" x14ac:dyDescent="0.25">
      <c r="A76" s="42"/>
      <c r="B76" s="42"/>
      <c r="C76" s="56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 ht="24.6" customHeight="1" x14ac:dyDescent="0.25">
      <c r="A77" s="42"/>
      <c r="B77" s="42"/>
      <c r="C77" s="56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24.6" customHeight="1" x14ac:dyDescent="0.25">
      <c r="A78" s="42"/>
      <c r="B78" s="42"/>
      <c r="C78" s="56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 ht="24.6" customHeight="1" x14ac:dyDescent="0.25">
      <c r="A79" s="42"/>
      <c r="B79" s="42"/>
      <c r="C79" s="56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 ht="24.6" customHeight="1" x14ac:dyDescent="0.25">
      <c r="A80" s="42"/>
      <c r="B80" s="42"/>
      <c r="C80" s="56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 ht="24.6" customHeight="1" x14ac:dyDescent="0.25">
      <c r="A81" s="42"/>
      <c r="B81" s="42"/>
      <c r="C81" s="56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 ht="24.6" customHeight="1" x14ac:dyDescent="0.25">
      <c r="A82" s="42"/>
      <c r="B82" s="42"/>
      <c r="C82" s="56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 ht="24.6" customHeight="1" x14ac:dyDescent="0.25">
      <c r="A83" s="42"/>
      <c r="B83" s="42"/>
      <c r="C83" s="56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ht="24.6" customHeight="1" x14ac:dyDescent="0.25">
      <c r="A84" s="42"/>
      <c r="B84" s="42"/>
      <c r="C84" s="56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ht="24.6" customHeight="1" x14ac:dyDescent="0.25">
      <c r="A85" s="42"/>
      <c r="B85" s="42"/>
      <c r="C85" s="56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ht="24.6" customHeight="1" x14ac:dyDescent="0.25">
      <c r="A86" s="42"/>
      <c r="B86" s="42"/>
      <c r="C86" s="5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ht="24.6" customHeight="1" x14ac:dyDescent="0.25">
      <c r="A87" s="42"/>
      <c r="B87" s="42"/>
      <c r="C87" s="56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ht="24.6" customHeight="1" x14ac:dyDescent="0.25">
      <c r="A88" s="42"/>
      <c r="B88" s="42"/>
      <c r="C88" s="56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ht="24.6" customHeight="1" x14ac:dyDescent="0.25">
      <c r="A89" s="42"/>
      <c r="B89" s="42"/>
      <c r="C89" s="56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ht="24.6" customHeight="1" x14ac:dyDescent="0.25">
      <c r="A90" s="42"/>
      <c r="B90" s="42"/>
      <c r="C90" s="56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ht="24.6" customHeight="1" x14ac:dyDescent="0.25">
      <c r="A91" s="42"/>
      <c r="B91" s="42"/>
      <c r="C91" s="56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ht="24.6" customHeight="1" x14ac:dyDescent="0.25">
      <c r="A92" s="42"/>
      <c r="B92" s="42"/>
      <c r="C92" s="56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ht="24.6" customHeight="1" x14ac:dyDescent="0.25">
      <c r="A93" s="42"/>
      <c r="B93" s="42"/>
      <c r="C93" s="56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ht="24.6" customHeight="1" x14ac:dyDescent="0.25">
      <c r="A94" s="42"/>
      <c r="B94" s="42"/>
      <c r="C94" s="56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ht="24.6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ht="24.6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ht="24.6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ht="24.6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ht="24.6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ht="24.6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ht="24.6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ht="24.6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ht="24.6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ht="24.6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ht="24.6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ht="24.6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ht="24.6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ht="24.6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ht="24.6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ht="24.6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ht="24.6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ht="24.6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ht="24.6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ht="24.6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ht="24.6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ht="24.6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ht="24.6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 ht="24.6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ht="24.6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ht="24.6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ht="24.6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ht="24.6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ht="24.6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ht="24.6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ht="24.6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ht="24.6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ht="24.6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ht="24.6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ht="24.6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ht="24.6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ht="24.6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ht="24.6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ht="24.6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ht="24.6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ht="24.6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ht="24.6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ht="24.6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ht="24.6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ht="24.6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ht="24.6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ht="24.6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ht="24.6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ht="24.6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ht="24.6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ht="24.6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ht="24.6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ht="24.6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ht="24.6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ht="24.6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ht="24.6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ht="24.6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ht="24.6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ht="24.6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 ht="24.6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ht="24.6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ht="24.6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ht="24.6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ht="24.6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ht="24.6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ht="24.6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ht="24.6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ht="24.6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ht="24.6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ht="24.6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ht="24.6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ht="24.6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ht="24.6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ht="24.6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ht="24.6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ht="24.6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ht="24.6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ht="24.6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ht="24.6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ht="24.6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ht="24.6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ht="24.6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ht="24.6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ht="24.6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ht="24.6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ht="24.6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ht="24.6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ht="24.6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ht="24.6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ht="24.6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ht="24.6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ht="24.6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ht="24.6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ht="24.6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ht="24.6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 ht="24.6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ht="24.6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ht="24.6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ht="24.6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ht="24.6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ht="24.6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ht="24.6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ht="24.6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ht="24.6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ht="24.6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ht="24.6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ht="24.6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ht="24.6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ht="24.6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ht="24.6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ht="24.6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ht="24.6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ht="24.6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ht="24.6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ht="24.6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ht="24.6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ht="24.6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ht="24.6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ht="24.6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ht="24.6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ht="24.6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ht="24.6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ht="24.6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ht="24.6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ht="24.6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ht="24.6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ht="24.6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ht="24.6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ht="24.6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ht="24.6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ht="24.6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 ht="24.6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</row>
    <row r="298" spans="1:21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1:21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1:21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1:21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1:21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1:21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1:21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1:21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21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1:21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1:21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</row>
    <row r="562" spans="1:21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</row>
    <row r="563" spans="1:21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1:21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1:21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1:21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1:21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1:21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1:21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1:21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1:21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1:21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1:21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1:21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1:21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</row>
    <row r="576" spans="1:21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21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1:21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1:21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1:21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1:21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1:21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1:21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1:21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1:21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1:21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1:21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</row>
    <row r="590" spans="1:21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</row>
    <row r="591" spans="1:21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1:21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1:21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1:21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21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1:21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1:21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1:21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1:21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1:21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1:21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1:21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1:21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</row>
    <row r="604" spans="1:21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</row>
    <row r="605" spans="1:21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1:21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</row>
    <row r="607" spans="1:21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</row>
    <row r="608" spans="1:21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</row>
    <row r="609" spans="1:21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</row>
    <row r="610" spans="1:21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</row>
    <row r="611" spans="1:21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</row>
    <row r="612" spans="1:21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</row>
    <row r="613" spans="1:21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</row>
    <row r="614" spans="1:21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</row>
    <row r="615" spans="1:21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</row>
    <row r="616" spans="1:21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</row>
    <row r="617" spans="1:21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</row>
    <row r="618" spans="1:21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</row>
    <row r="619" spans="1:21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</row>
    <row r="620" spans="1:21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</row>
    <row r="621" spans="1:21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</row>
    <row r="622" spans="1:21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</row>
    <row r="623" spans="1:21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</row>
    <row r="624" spans="1:21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</row>
    <row r="625" spans="1:21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</row>
    <row r="626" spans="1:21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</row>
    <row r="627" spans="1:21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</row>
    <row r="628" spans="1:21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</row>
    <row r="629" spans="1:21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</row>
    <row r="630" spans="1:21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</row>
    <row r="631" spans="1:21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</row>
    <row r="632" spans="1:21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</row>
    <row r="633" spans="1:21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</row>
    <row r="634" spans="1:21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</row>
    <row r="635" spans="1:21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</row>
    <row r="636" spans="1:21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</row>
    <row r="637" spans="1:21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</row>
    <row r="638" spans="1:21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</row>
    <row r="639" spans="1:21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</row>
    <row r="640" spans="1:21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</row>
    <row r="641" spans="1:21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</row>
    <row r="642" spans="1:21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</row>
    <row r="643" spans="1:21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</row>
    <row r="644" spans="1:21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</row>
    <row r="645" spans="1:21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</row>
    <row r="646" spans="1:21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</row>
    <row r="647" spans="1:21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</row>
    <row r="648" spans="1:21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21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</row>
    <row r="650" spans="1:21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</row>
    <row r="651" spans="1:21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</row>
    <row r="652" spans="1:21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</row>
    <row r="653" spans="1:21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</row>
    <row r="654" spans="1:21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</row>
    <row r="655" spans="1:21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</row>
    <row r="656" spans="1:21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</row>
    <row r="657" spans="1:21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1:21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1:21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</row>
    <row r="660" spans="1:21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</row>
    <row r="661" spans="1:21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</row>
    <row r="662" spans="1:21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</row>
    <row r="663" spans="1:21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</row>
    <row r="664" spans="1:21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</row>
    <row r="665" spans="1:21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</row>
    <row r="666" spans="1:21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21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</row>
    <row r="668" spans="1:21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</row>
    <row r="669" spans="1:21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</row>
    <row r="670" spans="1:21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</row>
    <row r="671" spans="1:21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</row>
    <row r="672" spans="1:21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</row>
    <row r="673" spans="1:21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</row>
    <row r="674" spans="1:21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</row>
    <row r="675" spans="1:21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</row>
    <row r="676" spans="1:21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</row>
    <row r="677" spans="1:21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</row>
    <row r="678" spans="1:21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</row>
    <row r="679" spans="1:21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</row>
    <row r="680" spans="1:21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</row>
    <row r="681" spans="1:21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</row>
    <row r="682" spans="1:21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</row>
    <row r="683" spans="1:21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</row>
    <row r="684" spans="1:21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</row>
    <row r="685" spans="1:21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</row>
    <row r="686" spans="1:21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</row>
    <row r="687" spans="1:21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</row>
    <row r="688" spans="1:21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</row>
    <row r="689" spans="1:21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</row>
    <row r="690" spans="1:21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</row>
    <row r="691" spans="1:21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</row>
    <row r="692" spans="1:21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</row>
    <row r="693" spans="1:21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</row>
    <row r="694" spans="1:21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</row>
    <row r="695" spans="1:21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</row>
    <row r="696" spans="1:21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</row>
    <row r="697" spans="1:21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</row>
    <row r="698" spans="1:21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</row>
    <row r="699" spans="1:21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</row>
    <row r="700" spans="1:21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</row>
    <row r="701" spans="1:21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</row>
    <row r="702" spans="1:21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1:21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</row>
    <row r="704" spans="1:21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</row>
    <row r="705" spans="1:21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</row>
    <row r="706" spans="1:21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</row>
    <row r="707" spans="1:21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</row>
    <row r="708" spans="1:21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</row>
    <row r="709" spans="1:21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</row>
    <row r="710" spans="1:21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</row>
    <row r="711" spans="1:21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</row>
    <row r="712" spans="1:21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</row>
    <row r="713" spans="1:21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</row>
    <row r="714" spans="1:21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</row>
    <row r="715" spans="1:21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</row>
    <row r="716" spans="1:21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</row>
    <row r="717" spans="1:21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</row>
    <row r="718" spans="1:21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</row>
    <row r="719" spans="1:21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</row>
    <row r="720" spans="1:21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1:21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</row>
    <row r="722" spans="1:21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</row>
    <row r="723" spans="1:21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</row>
    <row r="724" spans="1:21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</row>
    <row r="725" spans="1:21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</row>
    <row r="726" spans="1:21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</row>
    <row r="727" spans="1:21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</row>
    <row r="728" spans="1:21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</row>
    <row r="729" spans="1:21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</row>
    <row r="730" spans="1:21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</row>
    <row r="731" spans="1:21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</row>
    <row r="732" spans="1:21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</row>
    <row r="733" spans="1:21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</row>
    <row r="734" spans="1:21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</row>
    <row r="735" spans="1:21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</row>
    <row r="736" spans="1:21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</row>
    <row r="737" spans="1:21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</row>
    <row r="738" spans="1:21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</row>
    <row r="739" spans="1:21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</row>
    <row r="740" spans="1:21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</row>
    <row r="741" spans="1:21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</row>
    <row r="742" spans="1:21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</row>
    <row r="743" spans="1:21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</row>
    <row r="744" spans="1:21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</row>
    <row r="745" spans="1:21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</row>
    <row r="746" spans="1:21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</row>
    <row r="747" spans="1:21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</row>
    <row r="748" spans="1:21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</row>
    <row r="749" spans="1:21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</row>
    <row r="750" spans="1:21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</row>
    <row r="751" spans="1:21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</row>
    <row r="752" spans="1:21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</row>
    <row r="753" spans="1:21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</row>
    <row r="754" spans="1:21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</row>
    <row r="755" spans="1:21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</row>
    <row r="756" spans="1:21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</row>
    <row r="757" spans="1:21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</row>
    <row r="758" spans="1:21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</row>
    <row r="759" spans="1:21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</row>
    <row r="760" spans="1:21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</row>
    <row r="761" spans="1:21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</row>
    <row r="762" spans="1:21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</row>
    <row r="763" spans="1:21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</row>
    <row r="764" spans="1:21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</row>
    <row r="765" spans="1:21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</row>
    <row r="766" spans="1:21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</row>
    <row r="767" spans="1:21" ht="24.6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</row>
    <row r="768" spans="1:21" ht="24.6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</row>
    <row r="769" spans="1:21" ht="24.6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</row>
    <row r="770" spans="1:21" ht="24.6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</row>
    <row r="771" spans="1:21" ht="24.6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</row>
    <row r="772" spans="1:21" ht="24.6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</row>
    <row r="773" spans="1:21" ht="24.6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</row>
    <row r="774" spans="1:21" ht="24.6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21" ht="24.6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</row>
    <row r="776" spans="1:21" ht="24.6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</row>
    <row r="777" spans="1:21" ht="24.6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</row>
    <row r="778" spans="1:21" ht="24.6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</row>
    <row r="779" spans="1:21" ht="24.6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</row>
    <row r="780" spans="1:21" ht="24.6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</row>
    <row r="781" spans="1:21" ht="24.6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</row>
    <row r="782" spans="1:21" ht="24.6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</row>
    <row r="783" spans="1:21" ht="24.6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</row>
    <row r="784" spans="1:21" ht="24.6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</row>
    <row r="785" spans="1:21" ht="24.6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</row>
    <row r="786" spans="1:21" ht="24.6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</row>
    <row r="787" spans="1:21" ht="24.6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</row>
    <row r="788" spans="1:21" ht="24.6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</row>
    <row r="789" spans="1:21" ht="24.6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</row>
    <row r="790" spans="1:21" ht="24.6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</row>
    <row r="791" spans="1:21" ht="24.6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</row>
    <row r="792" spans="1:21" ht="24.6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1:21" ht="24.6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</row>
    <row r="794" spans="1:21" ht="24.6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</row>
    <row r="795" spans="1:21" ht="24.6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</row>
    <row r="796" spans="1:21" ht="24.6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</row>
    <row r="797" spans="1:21" ht="24.6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</row>
    <row r="798" spans="1:21" ht="24.6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</row>
    <row r="799" spans="1:21" ht="24.6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</row>
    <row r="800" spans="1:21" ht="24.6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</row>
    <row r="801" spans="1:21" ht="24.6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</row>
    <row r="802" spans="1:21" ht="24.6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</row>
    <row r="803" spans="1:21" ht="24.6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</row>
    <row r="804" spans="1:21" ht="24.6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</row>
    <row r="805" spans="1:21" ht="24.6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</row>
    <row r="806" spans="1:21" ht="24.6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</row>
    <row r="807" spans="1:21" ht="24.6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</row>
    <row r="808" spans="1:21" ht="24.6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</row>
    <row r="809" spans="1:21" ht="24.6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</row>
    <row r="810" spans="1:21" ht="24.6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</row>
    <row r="811" spans="1:21" ht="24.6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</row>
    <row r="812" spans="1:21" ht="24.6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</row>
    <row r="813" spans="1:21" ht="24.6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</row>
    <row r="814" spans="1:21" ht="24.6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</row>
    <row r="815" spans="1:21" ht="24.6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</row>
    <row r="816" spans="1:21" ht="24.6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</row>
    <row r="817" spans="1:21" ht="24.6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</row>
    <row r="818" spans="1:21" ht="24.6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</row>
    <row r="819" spans="1:21" ht="24.6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</row>
    <row r="820" spans="1:21" ht="24.6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</row>
    <row r="821" spans="1:21" ht="24.6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</row>
    <row r="822" spans="1:21" ht="24.6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</row>
    <row r="823" spans="1:21" ht="24.6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</row>
    <row r="824" spans="1:21" ht="24.6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</row>
    <row r="825" spans="1:21" ht="24.6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</row>
    <row r="826" spans="1:21" ht="24.6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</row>
    <row r="827" spans="1:21" ht="24.6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</row>
    <row r="828" spans="1:21" ht="24.6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</row>
    <row r="829" spans="1:21" ht="24.6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</row>
    <row r="830" spans="1:21" ht="24.6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</row>
    <row r="831" spans="1:21" ht="24.6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</row>
    <row r="832" spans="1:21" ht="24.6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</row>
    <row r="833" spans="1:21" ht="24.6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</row>
    <row r="834" spans="1:21" ht="24.6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</row>
    <row r="835" spans="1:21" ht="24.6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</row>
    <row r="836" spans="1:21" ht="24.6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</row>
    <row r="837" spans="1:21" ht="24.6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</row>
    <row r="838" spans="1:21" ht="24.6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</row>
    <row r="839" spans="1:21" ht="24.6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</row>
  </sheetData>
  <mergeCells count="6">
    <mergeCell ref="R3:S3"/>
    <mergeCell ref="D3:E3"/>
    <mergeCell ref="F3:G3"/>
    <mergeCell ref="H3:I3"/>
    <mergeCell ref="J3:K3"/>
    <mergeCell ref="N3:P3"/>
  </mergeCells>
  <pageMargins left="0.7" right="0.7" top="0.75" bottom="0.75" header="0.3" footer="0.3"/>
  <pageSetup paperSize="9" scale="5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907"/>
  <sheetViews>
    <sheetView zoomScale="80" zoomScaleNormal="80" workbookViewId="0">
      <selection activeCell="U9" sqref="U9:U29"/>
    </sheetView>
  </sheetViews>
  <sheetFormatPr defaultColWidth="14.0234375" defaultRowHeight="12.75" x14ac:dyDescent="0.15"/>
  <cols>
    <col min="1" max="1" width="6.60546875" style="426" customWidth="1"/>
    <col min="2" max="2" width="41.66796875" style="426" customWidth="1"/>
    <col min="3" max="3" width="15.5078125" style="426" customWidth="1"/>
    <col min="4" max="4" width="7.68359375" style="426" customWidth="1"/>
    <col min="5" max="6" width="8.22265625" style="426" customWidth="1"/>
    <col min="7" max="7" width="7.4140625" style="426" customWidth="1"/>
    <col min="8" max="8" width="6.60546875" style="426" customWidth="1"/>
    <col min="9" max="9" width="7.28125" style="426" customWidth="1"/>
    <col min="10" max="10" width="9.3046875" style="426" customWidth="1"/>
    <col min="11" max="11" width="9.70703125" style="426" customWidth="1"/>
    <col min="12" max="12" width="8.22265625" style="426" customWidth="1"/>
    <col min="13" max="13" width="7.55078125" style="426" customWidth="1"/>
    <col min="14" max="14" width="7.68359375" style="426" customWidth="1"/>
    <col min="15" max="15" width="8.76171875" style="426" customWidth="1"/>
    <col min="16" max="16" width="9.3046875" style="426" customWidth="1"/>
    <col min="17" max="17" width="9.57421875" style="426" customWidth="1"/>
    <col min="18" max="18" width="7.68359375" style="426" customWidth="1"/>
    <col min="19" max="19" width="10.515625" style="426" customWidth="1"/>
    <col min="20" max="20" width="14.6953125" style="426" customWidth="1"/>
    <col min="21" max="21" width="11.73046875" style="426" customWidth="1"/>
    <col min="22" max="22" width="13.75390625" style="426" customWidth="1"/>
  </cols>
  <sheetData>
    <row r="1" spans="1:22" ht="24.6" customHeight="1" thickBot="1" x14ac:dyDescent="0.25">
      <c r="A1" s="189"/>
      <c r="B1" s="190" t="s">
        <v>0</v>
      </c>
      <c r="C1" s="191" t="s">
        <v>1</v>
      </c>
      <c r="D1" s="191" t="s">
        <v>104</v>
      </c>
      <c r="E1" s="411"/>
      <c r="F1" s="411"/>
      <c r="G1" s="411"/>
      <c r="H1" s="411"/>
      <c r="I1" s="411"/>
      <c r="J1" s="411"/>
      <c r="K1" s="411"/>
      <c r="L1" s="191" t="str">
        <f>'A1 KTRA-IND'!L1</f>
        <v>DATE:  14 JUNE 2021</v>
      </c>
      <c r="M1" s="411"/>
      <c r="N1" s="411"/>
      <c r="O1" s="411"/>
      <c r="P1" s="411"/>
      <c r="Q1" s="191" t="s">
        <v>4</v>
      </c>
      <c r="R1" s="411"/>
      <c r="S1" s="411"/>
      <c r="T1" s="76"/>
      <c r="U1" s="77"/>
    </row>
    <row r="2" spans="1:22" ht="24.6" customHeight="1" thickBot="1" x14ac:dyDescent="0.3">
      <c r="A2" s="192" t="s">
        <v>5</v>
      </c>
      <c r="B2" s="192"/>
      <c r="C2" s="193" t="s">
        <v>6</v>
      </c>
      <c r="D2" s="99">
        <v>26.18</v>
      </c>
      <c r="E2" s="99">
        <v>51.35</v>
      </c>
      <c r="F2" s="99">
        <v>23.2</v>
      </c>
      <c r="G2" s="99">
        <v>45.35</v>
      </c>
      <c r="H2" s="99">
        <v>22.18</v>
      </c>
      <c r="I2" s="99">
        <v>43.35</v>
      </c>
      <c r="J2" s="99">
        <v>21.18</v>
      </c>
      <c r="K2" s="99">
        <v>41.4</v>
      </c>
      <c r="L2" s="99">
        <v>540</v>
      </c>
      <c r="M2" s="99">
        <v>162</v>
      </c>
      <c r="N2" s="99">
        <v>13.86</v>
      </c>
      <c r="O2" s="99">
        <v>24.63</v>
      </c>
      <c r="P2" s="99">
        <v>56.8</v>
      </c>
      <c r="Q2" s="99">
        <v>9.1</v>
      </c>
      <c r="R2" s="99">
        <v>66</v>
      </c>
      <c r="S2" s="99">
        <v>315</v>
      </c>
      <c r="T2" s="194"/>
      <c r="U2" s="4"/>
    </row>
    <row r="3" spans="1:22" ht="31.5" customHeight="1" thickTop="1" thickBot="1" x14ac:dyDescent="0.2">
      <c r="A3" s="205"/>
      <c r="B3" s="431" t="s">
        <v>7</v>
      </c>
      <c r="C3" s="431" t="s">
        <v>8</v>
      </c>
      <c r="D3" s="461" t="s">
        <v>9</v>
      </c>
      <c r="E3" s="462"/>
      <c r="F3" s="461" t="s">
        <v>10</v>
      </c>
      <c r="G3" s="462"/>
      <c r="H3" s="461" t="s">
        <v>11</v>
      </c>
      <c r="I3" s="462"/>
      <c r="J3" s="461" t="s">
        <v>12</v>
      </c>
      <c r="K3" s="462"/>
      <c r="L3" s="230" t="s">
        <v>105</v>
      </c>
      <c r="M3" s="231" t="s">
        <v>106</v>
      </c>
      <c r="N3" s="461" t="s">
        <v>13</v>
      </c>
      <c r="O3" s="463"/>
      <c r="P3" s="462"/>
      <c r="Q3" s="422" t="s">
        <v>14</v>
      </c>
      <c r="R3" s="461" t="s">
        <v>15</v>
      </c>
      <c r="S3" s="462"/>
      <c r="T3" s="429" t="s">
        <v>16</v>
      </c>
      <c r="U3" s="429" t="s">
        <v>17</v>
      </c>
      <c r="V3" s="429" t="s">
        <v>18</v>
      </c>
    </row>
    <row r="4" spans="1:22" ht="24.6" customHeight="1" thickBot="1" x14ac:dyDescent="0.2">
      <c r="A4" s="206"/>
      <c r="B4" s="196"/>
      <c r="C4" s="197"/>
      <c r="D4" s="198" t="s">
        <v>19</v>
      </c>
      <c r="E4" s="199" t="s">
        <v>20</v>
      </c>
      <c r="F4" s="197" t="s">
        <v>19</v>
      </c>
      <c r="G4" s="208" t="s">
        <v>20</v>
      </c>
      <c r="H4" s="226" t="s">
        <v>19</v>
      </c>
      <c r="I4" s="228" t="s">
        <v>20</v>
      </c>
      <c r="J4" s="227" t="s">
        <v>19</v>
      </c>
      <c r="K4" s="197" t="s">
        <v>20</v>
      </c>
      <c r="L4" s="232"/>
      <c r="M4" s="229"/>
      <c r="N4" s="198" t="s">
        <v>21</v>
      </c>
      <c r="O4" s="200" t="s">
        <v>22</v>
      </c>
      <c r="P4" s="201" t="s">
        <v>23</v>
      </c>
      <c r="Q4" s="197" t="s">
        <v>24</v>
      </c>
      <c r="R4" s="202" t="s">
        <v>25</v>
      </c>
      <c r="S4" s="199" t="s">
        <v>23</v>
      </c>
      <c r="T4" s="203"/>
      <c r="U4" s="204"/>
    </row>
    <row r="5" spans="1:22" ht="24.6" customHeight="1" x14ac:dyDescent="0.25">
      <c r="A5" s="207">
        <v>1</v>
      </c>
      <c r="B5" s="65" t="s">
        <v>107</v>
      </c>
      <c r="C5" s="65">
        <v>9939371674</v>
      </c>
      <c r="D5" s="84"/>
      <c r="E5" s="113"/>
      <c r="F5" s="113"/>
      <c r="G5" s="113"/>
      <c r="H5" s="84"/>
      <c r="I5" s="84"/>
      <c r="J5" s="84"/>
      <c r="K5" s="113"/>
      <c r="L5" s="113"/>
      <c r="M5" s="84"/>
      <c r="N5" s="368"/>
      <c r="O5" s="84"/>
      <c r="P5" s="84"/>
      <c r="Q5" s="280"/>
      <c r="R5" s="432"/>
      <c r="S5" s="84"/>
      <c r="T5" s="452">
        <f>(D5*$D$2)+(E5*$E$2)+(F5*$F$2)+(G5*$G$2)+(H5*$H$2)+(I5*$I$2)+(J5*$J$2)+(K5*$K$2)+(L5*$L$2)+(M5*$M$2)+(N5*$N$2)+(O5*$O$2)+(P5*$P$2)+(Q5*$Q$2)+(R5*$R$2)+(S5*$S$2)</f>
        <v>0</v>
      </c>
      <c r="U5" s="454"/>
      <c r="V5" s="457">
        <f>+T5+U5</f>
        <v>0</v>
      </c>
    </row>
    <row r="6" spans="1:22" ht="24.6" customHeight="1" x14ac:dyDescent="0.25">
      <c r="A6" s="7">
        <v>2</v>
      </c>
      <c r="B6" s="43" t="s">
        <v>108</v>
      </c>
      <c r="C6" s="43">
        <v>9199267303</v>
      </c>
      <c r="D6" s="433"/>
      <c r="E6" s="433"/>
      <c r="F6" s="433"/>
      <c r="G6" s="433"/>
      <c r="H6" s="433"/>
      <c r="I6" s="433"/>
      <c r="J6" s="433"/>
      <c r="K6" s="433"/>
      <c r="L6" s="433"/>
      <c r="M6" s="433"/>
      <c r="N6" s="433"/>
      <c r="O6" s="433"/>
      <c r="P6" s="433"/>
      <c r="Q6" s="433"/>
      <c r="R6" s="433"/>
      <c r="S6" s="414"/>
      <c r="T6" s="452">
        <f>(D6*$D$2)+(E6*$E$2)+(F6*$F$2)+(G6*$G$2)+(H6*$H$2)+(I6*$I$2)+(J6*$J$2)+(K6*$K$2)+(L6*$L$2)+(M6*$M$2)+(N6*$N$2)+(O6*$O$2)+(P6*$P$2)+(Q6*$Q$2)+(R6*$R$2)+(S6*$S$2)</f>
        <v>0</v>
      </c>
      <c r="U6" s="454"/>
      <c r="V6" s="457">
        <f>+T6+U6</f>
        <v>0</v>
      </c>
    </row>
    <row r="7" spans="1:22" ht="24.6" customHeight="1" x14ac:dyDescent="0.25">
      <c r="A7" s="7">
        <v>3</v>
      </c>
      <c r="B7" s="57" t="s">
        <v>109</v>
      </c>
      <c r="C7" s="57">
        <v>8969060048</v>
      </c>
      <c r="D7" s="432"/>
      <c r="E7" s="432"/>
      <c r="F7" s="271"/>
      <c r="G7" s="271"/>
      <c r="H7" s="271"/>
      <c r="I7" s="271"/>
      <c r="J7" s="271"/>
      <c r="K7" s="271"/>
      <c r="L7" s="432"/>
      <c r="M7" s="432"/>
      <c r="N7" s="432"/>
      <c r="O7" s="432"/>
      <c r="P7" s="432"/>
      <c r="Q7" s="432"/>
      <c r="R7" s="432"/>
      <c r="S7" s="413"/>
      <c r="T7" s="452">
        <f>(D7*$D$2)+(E7*$E$2)+(F7*$F$2)+(G7*$G$2)+(H7*$H$2)+(I7*$I$2)+(J7*$J$2)+(K7*$K$2)+(L7*$L$2)+(M7*$M$2)+(N7*$N$2)+(O7*$O$2)+(P7*$P$2)+(Q7*$Q$2)+(R7*$R$2)+(S7*$S$2)</f>
        <v>0</v>
      </c>
      <c r="U7" s="454"/>
      <c r="V7" s="457">
        <f>+T7+U7</f>
        <v>0</v>
      </c>
    </row>
    <row r="8" spans="1:22" ht="24.6" customHeight="1" x14ac:dyDescent="0.25">
      <c r="A8" s="7">
        <v>4</v>
      </c>
      <c r="B8" s="94" t="s">
        <v>110</v>
      </c>
      <c r="C8" s="94">
        <v>9262816792</v>
      </c>
      <c r="D8" s="296"/>
      <c r="E8" s="308"/>
      <c r="F8" s="329"/>
      <c r="G8" s="118"/>
      <c r="H8" s="118"/>
      <c r="I8" s="118"/>
      <c r="J8" s="433"/>
      <c r="K8" s="262"/>
      <c r="L8" s="415"/>
      <c r="M8" s="433"/>
      <c r="N8" s="433"/>
      <c r="O8" s="433"/>
      <c r="P8" s="433"/>
      <c r="Q8" s="433"/>
      <c r="R8" s="433"/>
      <c r="S8" s="414"/>
      <c r="T8" s="452">
        <f>(D8*$D$2)+(E8*$E$2)+(J10*$F$2)+(K10*$G$2)+(L10*$H$2)+(M10*$I$2)+(N10*$J$2)+(K8*$K$2)+(L8*$L$2)+(M8*$M$2)+(N8*$N$2)+(O8*$O$2)+(P8*$P$2)+(Q8*$Q$2)+(R8*$R$2)+(S8*$S$2)</f>
        <v>0</v>
      </c>
      <c r="U8" s="454"/>
      <c r="V8" s="457">
        <f>+T8+U8</f>
        <v>0</v>
      </c>
    </row>
    <row r="9" spans="1:22" ht="24.6" customHeight="1" x14ac:dyDescent="0.25">
      <c r="A9" s="7">
        <v>5</v>
      </c>
      <c r="B9" s="57" t="s">
        <v>111</v>
      </c>
      <c r="C9" s="57">
        <v>8210223810</v>
      </c>
      <c r="D9" s="432"/>
      <c r="E9" s="432"/>
      <c r="F9" s="432"/>
      <c r="G9" s="84"/>
      <c r="H9" s="84"/>
      <c r="I9" s="84"/>
      <c r="J9" s="84"/>
      <c r="K9" s="84"/>
      <c r="L9" s="432"/>
      <c r="M9" s="432"/>
      <c r="N9" s="432"/>
      <c r="O9" s="432"/>
      <c r="P9" s="432"/>
      <c r="Q9" s="432"/>
      <c r="R9" s="432"/>
      <c r="S9" s="413"/>
      <c r="T9" s="452">
        <f>(D9*$D$2)+(E9*$E$2)+(F9*$F$2)+(G9*$G$2)+(H9*$H$2)+(I9*$I$2)+(J9*$J$2)+(K9*$K$2)+(L9*$L$2)+(M9*$M$2)+(N9*$N$2)+(O9*$O$2)+(P9*$P$2)+(Q9*$Q$2)+(R9*$R$2)+(S9*$S$2)</f>
        <v>0</v>
      </c>
      <c r="U9" s="454"/>
      <c r="V9" s="457">
        <f>+T9+U9</f>
        <v>0</v>
      </c>
    </row>
    <row r="10" spans="1:22" ht="24.6" customHeight="1" x14ac:dyDescent="0.25">
      <c r="A10" s="7">
        <v>6</v>
      </c>
      <c r="B10" s="43" t="s">
        <v>112</v>
      </c>
      <c r="C10" s="43">
        <v>9931282845</v>
      </c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52">
        <f>(D10*$D$2)+(E10*$E$2)+(F10*$F$2)+(G10*$G$2)+(H10*$H$2)+(I10*$I$2)+(J10*$J$2)+(K10*$K$2)+(L10*$L$2)+(M10*$M$2)+(N10*$N$2)+(O10*$O$2)+(P10*$P$2)+(Q10*$Q$2)+(R10*$R$2)+(S10*$S$2)</f>
        <v>0</v>
      </c>
      <c r="U10" s="443"/>
      <c r="V10" s="457">
        <f>+T10+U10</f>
        <v>0</v>
      </c>
    </row>
    <row r="11" spans="1:22" ht="24.6" customHeight="1" x14ac:dyDescent="0.25">
      <c r="A11" s="168">
        <v>7</v>
      </c>
      <c r="B11" s="370" t="s">
        <v>113</v>
      </c>
      <c r="C11" s="57">
        <v>6204892210</v>
      </c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P11" s="432"/>
      <c r="Q11" s="432"/>
      <c r="R11" s="432"/>
      <c r="S11" s="413"/>
      <c r="T11" s="452">
        <f>(D11*$D$2)+(E11*$E$2)+(F11*$F$2)+(G11*$G$2)+(H11*$H$2)+(I11*$I$2)+(J11*$J$2)+(K11*$K$2)+(L11*$L$2)+(M11*$M$2)+(N11*$N$2)+(O11*$O$2)+(P11*$P$2)+(Q11*$Q$2)+(R11*$R$2)+(S11*$S$2)</f>
        <v>0</v>
      </c>
      <c r="U11" s="443"/>
      <c r="V11" s="457">
        <f>+T11+U11</f>
        <v>0</v>
      </c>
    </row>
    <row r="12" spans="1:22" ht="24.6" customHeight="1" x14ac:dyDescent="0.25">
      <c r="A12" s="168">
        <v>8</v>
      </c>
      <c r="B12" s="43" t="s">
        <v>114</v>
      </c>
      <c r="C12" s="43">
        <v>8406994015</v>
      </c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3"/>
      <c r="O12" s="278"/>
      <c r="P12" s="433"/>
      <c r="Q12" s="433"/>
      <c r="R12" s="433"/>
      <c r="S12" s="414"/>
      <c r="T12" s="452">
        <f>(D12*$D$2)+(E12*$E$2)+(F12*$F$2)+(G12*$G$2)+(H12*$H$2)+(I12*$I$2)+(J12*$J$2)+(K12*$K$2)+(L12*$L$2)+(M12*$M$2)+(N12*$N$2)+(O12*$O$2)+(P12*$P$2)+(Q12*$Q$2)+(R12*$R$2)+(S12*$S$2)</f>
        <v>0</v>
      </c>
      <c r="U12" s="443"/>
      <c r="V12" s="457">
        <f>+T12+U12</f>
        <v>0</v>
      </c>
    </row>
    <row r="13" spans="1:22" ht="24.6" customHeight="1" x14ac:dyDescent="0.25">
      <c r="A13" s="168">
        <v>9</v>
      </c>
      <c r="B13" s="57" t="s">
        <v>115</v>
      </c>
      <c r="C13" s="57">
        <v>8298472094</v>
      </c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13"/>
      <c r="T13" s="452">
        <f>(D13*$D$2)+(E13*$E$2)+(F13*$F$2)+(G13*$G$2)+(H13*$H$2)+(I13*$I$2)+(J13*$J$2)+(K13*$K$2)+(L13*$L$2)+(M13*$M$2)+(N13*$N$2)+(O13*$O$2)+(P13*$P$2)+(Q13*$Q$2)+(R13*$R$2)+(S13*$S$2)</f>
        <v>0</v>
      </c>
      <c r="U13" s="443"/>
      <c r="V13" s="457">
        <f>+T13+U13</f>
        <v>0</v>
      </c>
    </row>
    <row r="14" spans="1:22" ht="24.6" customHeight="1" x14ac:dyDescent="0.25">
      <c r="A14" s="168"/>
      <c r="B14" s="43" t="s">
        <v>116</v>
      </c>
      <c r="C14" s="43">
        <v>8092377407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8"/>
      <c r="T14" s="452">
        <f>(D14*$D$2)+(E14*$E$2)+(F14*$F$2)+(G14*$G$2)+(H14*$H$2)+(I14*$I$2)+(J14*$J$2)+(K14*$K$2)+(L14*$L$2)+(M14*$M$2)+(N14*$N$2)+(O14*$O$2)+(P14*$P$2)+(Q14*$Q$2)+(R14*$R$2)+(S14*$S$2)</f>
        <v>0</v>
      </c>
      <c r="U14" s="458"/>
      <c r="V14" s="457">
        <f>+T14+U14</f>
        <v>0</v>
      </c>
    </row>
    <row r="15" spans="1:22" ht="24.6" customHeight="1" x14ac:dyDescent="0.25">
      <c r="A15" s="168">
        <v>10</v>
      </c>
      <c r="B15" s="57" t="s">
        <v>117</v>
      </c>
      <c r="C15" s="57">
        <v>6200993020</v>
      </c>
      <c r="D15" s="151"/>
      <c r="E15" s="281"/>
      <c r="F15" s="151"/>
      <c r="G15" s="173"/>
      <c r="H15" s="151"/>
      <c r="I15" s="173"/>
      <c r="J15" s="151"/>
      <c r="K15" s="174"/>
      <c r="L15" s="151"/>
      <c r="M15" s="174"/>
      <c r="N15" s="174"/>
      <c r="O15" s="174"/>
      <c r="P15" s="174"/>
      <c r="Q15" s="174"/>
      <c r="R15" s="174"/>
      <c r="S15" s="175"/>
      <c r="T15" s="452">
        <f>(D15*$D$2)+(E15*$E$2)+(F15*$F$2)+(G15*$G$2)+(H15*$H$2)+(I15*$I$2)+(J15*$J$2)+(K15*$K$2)+(L15*$L$2)+(M15*$M$2)+(N15*$N$2)+(O15*$O$2)+(P15*$P$2)+(Q15*$Q$2)+(R15*$R$2)+(S15*$S$2)</f>
        <v>0</v>
      </c>
      <c r="U15" s="459"/>
      <c r="V15" s="457">
        <f>+T15+U15</f>
        <v>0</v>
      </c>
    </row>
    <row r="16" spans="1:22" ht="24.6" customHeight="1" x14ac:dyDescent="0.25">
      <c r="A16" s="7">
        <v>11</v>
      </c>
      <c r="B16" s="43" t="s">
        <v>118</v>
      </c>
      <c r="C16" s="43">
        <v>9097018464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47"/>
      <c r="O16" s="147"/>
      <c r="P16" s="147"/>
      <c r="Q16" s="147"/>
      <c r="R16" s="147"/>
      <c r="S16" s="148"/>
      <c r="T16" s="452">
        <f>(D16*$D$2)+(E16*$E$2)+(F16*$F$2)+(G16*$G$2)+(H16*$H$2)+(I16*$I$2)+(J16*$J$2)+(K16*$K$2)+(L16*$L$2)+(M16*$M$2)+(N16*$N$2)+(O16*$O$2)+(P16*$P$2)+(Q16*$Q$2)+(R16*$R$2)+(S16*$S$2)</f>
        <v>0</v>
      </c>
      <c r="U16" s="456"/>
      <c r="V16" s="457">
        <f>+T16+U16</f>
        <v>0</v>
      </c>
    </row>
    <row r="17" spans="1:22" ht="24.6" customHeight="1" x14ac:dyDescent="0.25">
      <c r="A17" s="7">
        <v>12</v>
      </c>
      <c r="B17" s="63" t="s">
        <v>119</v>
      </c>
      <c r="C17" s="60">
        <v>7485811255</v>
      </c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2"/>
      <c r="T17" s="452">
        <f>(D17*$D$2)+(E17*$E$2)+(F17*$F$2)+(G17*$G$2)+(H17*$H$2)+(I17*$I$2)+(J17*$J$2)+(K17*$K$2)+(L17*$L$2)+(M17*$M$2)+(N17*$N$2)+(O17*$O$2)+(P17*$P$2)+(Q17*$Q$2)+(R17*$R$2)+(S17*$S$2)</f>
        <v>0</v>
      </c>
      <c r="U17" s="454"/>
      <c r="V17" s="457">
        <f>+T17+U17</f>
        <v>0</v>
      </c>
    </row>
    <row r="18" spans="1:22" ht="24.6" customHeight="1" x14ac:dyDescent="0.15">
      <c r="A18" s="7">
        <v>13</v>
      </c>
      <c r="B18" s="94" t="s">
        <v>120</v>
      </c>
      <c r="C18" s="95">
        <v>9905229889</v>
      </c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8"/>
      <c r="T18" s="452">
        <f>(D18*$D$2)+(E18*$E$2)+(F18*$F$2)+(G18*$G$2)+(H18*$H$2)+(I18*$I$2)+(J18*$J$2)+(K18*$K$2)+(L18*$L$2)+(M18*$M$2)+(N18*$N$2)+(O18*$O$2)+(P18*$P$2)+(Q18*$Q$2)+(R18*$R$2)+(S18*$S$2)</f>
        <v>0</v>
      </c>
      <c r="U18" s="453"/>
      <c r="V18" s="457">
        <f>+T18+U18</f>
        <v>0</v>
      </c>
    </row>
    <row r="19" spans="1:22" ht="24.6" customHeight="1" x14ac:dyDescent="0.25">
      <c r="A19" s="7">
        <v>14</v>
      </c>
      <c r="B19" s="63" t="s">
        <v>121</v>
      </c>
      <c r="C19" s="60">
        <v>9955286428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2"/>
      <c r="T19" s="452">
        <f>(D19*$D$2)+(E19*$E$2)+(F19*$F$2)+(G19*$G$2)+(H19*$H$2)+(I19*$I$2)+(J19*$J$2)+(K19*$K$2)+(L19*$L$2)+(M19*$M$2)+(N19*$N$2)+(O19*$O$2)+(P19*$P$2)+(Q19*$Q$2)+(R19*$R$2)+(S19*$S$2)</f>
        <v>0</v>
      </c>
      <c r="U19" s="454"/>
      <c r="V19" s="457">
        <f>+T19+U19</f>
        <v>0</v>
      </c>
    </row>
    <row r="20" spans="1:22" ht="24.6" customHeight="1" x14ac:dyDescent="0.25">
      <c r="A20" s="7">
        <v>15</v>
      </c>
      <c r="B20" s="43" t="s">
        <v>122</v>
      </c>
      <c r="C20" s="43">
        <v>8809588635</v>
      </c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8"/>
      <c r="T20" s="452">
        <f>(D20*$D$2)+(E20*$E$2)+(F20*$F$2)+(G20*$G$2)+(H20*$H$2)+(I20*$I$2)+(J20*$J$2)+(K20*$K$2)+(L20*$L$2)+(M20*$M$2)+(N20*$N$2)+(O20*$O$2)+(P20*$P$2)+(Q20*$Q$2)+(R20*$R$2)+(S20*$S$2)</f>
        <v>0</v>
      </c>
      <c r="U20" s="454"/>
      <c r="V20" s="457">
        <f>+T20+U20</f>
        <v>0</v>
      </c>
    </row>
    <row r="21" spans="1:22" ht="24.6" customHeight="1" x14ac:dyDescent="0.25">
      <c r="A21" s="7">
        <v>16</v>
      </c>
      <c r="B21" s="57" t="s">
        <v>123</v>
      </c>
      <c r="C21" s="57">
        <v>8404913375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2"/>
      <c r="T21" s="452">
        <f>(D21*$D$2)+(E21*$E$2)+(F21*$F$2)+(G21*$G$2)+(H21*$H$2)+(I21*$I$2)+(J21*$J$2)+(K21*$K$2)+(L21*$L$2)+(M21*$M$2)+(N21*$N$2)+(O21*$O$2)+(P21*$P$2)+(Q21*$Q$2)+(R21*$R$2)+(S21*$S$2)</f>
        <v>0</v>
      </c>
      <c r="U21" s="454"/>
      <c r="V21" s="457">
        <f>+T21+U21</f>
        <v>0</v>
      </c>
    </row>
    <row r="22" spans="1:22" ht="24.6" customHeight="1" x14ac:dyDescent="0.25">
      <c r="A22" s="7">
        <v>17</v>
      </c>
      <c r="B22" s="43" t="s">
        <v>124</v>
      </c>
      <c r="C22" s="43">
        <v>9939460210</v>
      </c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8"/>
      <c r="T22" s="452">
        <f>(D22*$D$2)+(E22*$E$2)+(F22*$F$2)+(G22*$G$2)+(H22*$H$2)+(I22*$I$2)+(J22*$J$2)+(K22*$K$2)+(L22*$L$2)+(M22*$M$2)+(N22*$N$2)+(O22*$O$2)+(P22*$P$2)+(Q22*$Q$2)+(R22*$R$2)+(S22*$S$2)</f>
        <v>0</v>
      </c>
      <c r="U22" s="454"/>
      <c r="V22" s="457">
        <f>+T22+U22</f>
        <v>0</v>
      </c>
    </row>
    <row r="23" spans="1:22" ht="24.6" customHeight="1" x14ac:dyDescent="0.25">
      <c r="A23" s="7">
        <v>18</v>
      </c>
      <c r="B23" s="57" t="s">
        <v>125</v>
      </c>
      <c r="C23" s="57">
        <v>8102475595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2"/>
      <c r="T23" s="452">
        <f>(D23*$D$2)+(E23*$E$2)+(F23*$F$2)+(G23*$G$2)+(H23*$H$2)+(I23*$I$2)+(J23*$J$2)+(K23*$K$2)+(L23*$L$2)+(M23*$M$2)+(N23*$N$2)+(O23*$O$2)+(P23*$P$2)+(Q23*$Q$2)+(R23*$R$2)+(S23*$S$2)</f>
        <v>0</v>
      </c>
      <c r="U23" s="454"/>
      <c r="V23" s="457">
        <f>+T23+U23</f>
        <v>0</v>
      </c>
    </row>
    <row r="24" spans="1:22" ht="24.6" customHeight="1" x14ac:dyDescent="0.25">
      <c r="A24" s="7">
        <v>19</v>
      </c>
      <c r="B24" s="43" t="s">
        <v>126</v>
      </c>
      <c r="C24" s="43">
        <v>980712833</v>
      </c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8"/>
      <c r="T24" s="452">
        <f>(D24*$D$2)+(E24*$E$2)+(F24*$F$2)+(G24*$G$2)+(H24*$H$2)+(I24*$I$2)+(J24*$J$2)+(K24*$K$2)+(L24*$L$2)+(M24*$M$2)+(N24*$N$2)+(O24*$O$2)+(P24*$P$2)+(Q24*$Q$2)+(R24*$R$2)+(S24*$S$2)</f>
        <v>0</v>
      </c>
      <c r="U24" s="454"/>
      <c r="V24" s="457">
        <f>+T24+U24</f>
        <v>0</v>
      </c>
    </row>
    <row r="25" spans="1:22" ht="24.6" customHeight="1" x14ac:dyDescent="0.25">
      <c r="A25" s="7">
        <v>20</v>
      </c>
      <c r="B25" s="63" t="s">
        <v>127</v>
      </c>
      <c r="C25" s="57">
        <v>7033365408</v>
      </c>
      <c r="D25" s="151"/>
      <c r="E25" s="410"/>
      <c r="F25" s="387"/>
      <c r="G25" s="388"/>
      <c r="H25" s="388"/>
      <c r="I25" s="388"/>
      <c r="J25" s="282"/>
      <c r="K25" s="388"/>
      <c r="L25" s="388"/>
      <c r="M25" s="388"/>
      <c r="N25" s="282"/>
      <c r="O25" s="282"/>
      <c r="P25" s="282"/>
      <c r="Q25" s="387"/>
      <c r="R25" s="388"/>
      <c r="S25" s="283"/>
      <c r="T25" s="452">
        <f>(D25*$D$2)+(E25*$E$2)+(F25*$F$2)+(G25*$G$2)+(H25*$H$2)+(I25*$I$2)+(J25*$J$2)+(K25*$K$2)+(L25*$L$2)+(M25*$M$2)+(N25*$N$2)+(O25*$O$2)+(P25*$P$2)+(Q25*$Q$2)+(R25*$R$2)+(S25*$S$2)</f>
        <v>0</v>
      </c>
      <c r="U25" s="454"/>
      <c r="V25" s="457">
        <f>+T25+U25</f>
        <v>0</v>
      </c>
    </row>
    <row r="26" spans="1:22" ht="24.6" customHeight="1" x14ac:dyDescent="0.25">
      <c r="A26" s="7">
        <v>21</v>
      </c>
      <c r="B26" s="43" t="s">
        <v>128</v>
      </c>
      <c r="C26" s="72">
        <v>9661288860</v>
      </c>
      <c r="D26" s="147"/>
      <c r="E26" s="364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452">
        <f>(D26*$D$2)+(E26*$E$2)+(F26*$F$2)+(G26*$G$2)+(H26*$H$2)+(I26*$I$2)+(J26*$J$2)+(K26*$K$2)+(L26*$L$2)+(M26*$M$2)+(N26*$N$2)+(O26*$O$2)+(P26*$P$2)+(Q26*$Q$2)+(R26*$R$2)+(S26*$S$2)</f>
        <v>0</v>
      </c>
      <c r="U26" s="454"/>
      <c r="V26" s="457">
        <f>+T26+U26</f>
        <v>0</v>
      </c>
    </row>
    <row r="27" spans="1:22" ht="24.6" customHeight="1" x14ac:dyDescent="0.25">
      <c r="A27" s="7">
        <v>22</v>
      </c>
      <c r="B27" s="57" t="s">
        <v>129</v>
      </c>
      <c r="C27" s="96">
        <v>9473276245</v>
      </c>
      <c r="D27" s="277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452">
        <f>(D27*$D$2)+(E27*$E$2)+(F27*$F$2)+(G27*$G$2)+(H27*$H$2)+(I27*$I$2)+(J27*$J$2)+(K27*$K$2)+(L27*$L$2)+(M27*$M$2)+(N27*$N$2)+(O27*$O$2)+(P27*$P$2)+(Q27*$Q$2)+(R27*$R$2)+(S27*$S$2)</f>
        <v>0</v>
      </c>
      <c r="U27" s="454"/>
      <c r="V27" s="457">
        <f>+T27+U27</f>
        <v>0</v>
      </c>
    </row>
    <row r="28" spans="1:22" ht="24.6" customHeight="1" x14ac:dyDescent="0.25">
      <c r="A28" s="61">
        <v>23</v>
      </c>
      <c r="B28" s="43" t="s">
        <v>130</v>
      </c>
      <c r="C28" s="45">
        <v>8757412409</v>
      </c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452">
        <f>(D28*$D$2)+(E28*$E$2)+(F28*$F$2)+(G28*$G$2)+(H28*$H$2)+(I28*$I$2)+(J28*$J$2)+(K28*$K$2)+(L28*$L$2)+(M28*$M$2)+(N28*$N$2)+(O28*$O$2)+(P28*$P$2)+(Q28*$Q$2)+(R28*$R$2)+(S28*$S$2)</f>
        <v>0</v>
      </c>
      <c r="U28" s="454"/>
      <c r="V28" s="457">
        <f>+T28+U28</f>
        <v>0</v>
      </c>
    </row>
    <row r="29" spans="1:22" ht="24.6" customHeight="1" x14ac:dyDescent="0.25">
      <c r="A29" s="7">
        <v>24</v>
      </c>
      <c r="B29" s="65" t="s">
        <v>131</v>
      </c>
      <c r="C29" s="96">
        <v>7542912334</v>
      </c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452">
        <f>(D29*$D$2)+(E29*$E$2)+(F29*$F$2)+(G29*$G$2)+(H29*$H$2)+(I29*$I$2)+(J29*$J$2)+(K29*$K$2)+(L29*$L$2)+(M29*$M$2)+(N29*$N$2)+(O29*$O$2)+(P29*$P$2)+(Q29*$Q$2)+(R29*$R$2)+(S29*$S$2)</f>
        <v>0</v>
      </c>
      <c r="U29" s="454"/>
      <c r="V29" s="457">
        <f>+T29+U29</f>
        <v>0</v>
      </c>
    </row>
    <row r="30" spans="1:22" ht="24.6" customHeight="1" x14ac:dyDescent="0.25">
      <c r="A30" s="7">
        <v>25</v>
      </c>
      <c r="B30" s="157"/>
      <c r="C30" s="354"/>
      <c r="D30" s="237"/>
      <c r="E30" s="237"/>
      <c r="F30" s="237"/>
      <c r="G30" s="237"/>
      <c r="H30" s="236"/>
      <c r="I30" s="237"/>
      <c r="J30" s="236"/>
      <c r="K30" s="237"/>
      <c r="L30" s="237"/>
      <c r="M30" s="237"/>
      <c r="N30" s="236"/>
      <c r="O30" s="237"/>
      <c r="P30" s="236"/>
      <c r="Q30" s="237"/>
      <c r="R30" s="237"/>
      <c r="S30" s="236"/>
      <c r="T30" s="452">
        <f>(D30*$D$2)+(E30*$E$2)+(F30*$F$2)+(G30*$G$2)+(H30*$H$2)+(I30*$I$2)+(J30*$J$2)+(K30*$K$2)+(L30*$L$2)+(M30*$M$2)+(N30*$N$2)+(O30*$O$2)+(P30*$P$2)+(Q30*$Q$2)+(R30*$R$2)+(S30*$S$2)</f>
        <v>0</v>
      </c>
      <c r="U30" s="454"/>
      <c r="V30" s="457">
        <f>+T30+U30</f>
        <v>0</v>
      </c>
    </row>
    <row r="31" spans="1:22" ht="24.6" customHeight="1" x14ac:dyDescent="0.25">
      <c r="A31" s="7">
        <v>26</v>
      </c>
      <c r="B31" s="150"/>
      <c r="C31" s="390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452">
        <f>(D31*$D$2)+(E31*$E$2)+(F31*$F$2)+(G31*$G$2)+(H31*$H$2)+(I31*$I$2)+(J31*$J$2)+(K31*$K$2)+(L31*$L$2)+(M31*$M$2)+(N31*$N$2)+(O31*$O$2)+(P31*$P$2)+(Q31*$Q$2)+(R31*$R$2)+(S31*$S$2)</f>
        <v>0</v>
      </c>
      <c r="U31" s="443"/>
      <c r="V31" s="457">
        <f>+T31+U31</f>
        <v>0</v>
      </c>
    </row>
    <row r="32" spans="1:22" ht="24.6" customHeight="1" x14ac:dyDescent="0.25">
      <c r="A32" s="7">
        <v>27</v>
      </c>
      <c r="B32" s="176"/>
      <c r="C32" s="146"/>
      <c r="D32" s="391"/>
      <c r="E32" s="392"/>
      <c r="F32" s="234"/>
      <c r="G32" s="234"/>
      <c r="H32" s="392"/>
      <c r="I32" s="392"/>
      <c r="J32" s="392"/>
      <c r="K32" s="392"/>
      <c r="L32" s="392"/>
      <c r="M32" s="305"/>
      <c r="N32" s="392"/>
      <c r="O32" s="392"/>
      <c r="P32" s="234"/>
      <c r="Q32" s="305"/>
      <c r="R32" s="305"/>
      <c r="S32" s="305"/>
      <c r="T32" s="452">
        <f>(D32*$D$2)+(E32*$E$2)+(F32*$F$2)+(G32*$G$2)+(H32*$H$2)+(I32*$I$2)+(J32*$J$2)+(K32*$K$2)+(L32*$L$2)+(M32*$M$2)+(N32*$N$2)+(O32*$O$2)+(P32*$P$2)+(Q32*$Q$2)+(R32*$R$2)+(S32*$S$2)</f>
        <v>0</v>
      </c>
      <c r="U32" s="455"/>
      <c r="V32" s="457">
        <f>+T32+U32</f>
        <v>0</v>
      </c>
    </row>
    <row r="33" spans="1:22" ht="24.6" customHeight="1" x14ac:dyDescent="0.25">
      <c r="A33" s="18">
        <v>28</v>
      </c>
      <c r="B33" s="186"/>
      <c r="C33" s="150"/>
      <c r="D33" s="18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2"/>
      <c r="T33" s="452">
        <f>(D33*$D$2)+(E33*$E$2)+(F33*$F$2)+(G33*$G$2)+(H33*$H$2)+(I33*$I$2)+(J33*$J$2)+(K33*$K$2)+(L33*$L$2)+(M33*$M$2)+(N33*$N$2)+(O33*$O$2)+(P33*$P$2)+(Q33*$Q$2)+(R33*$R$2)+(S33*$S$2)</f>
        <v>0</v>
      </c>
      <c r="U33" s="456"/>
      <c r="V33" s="457">
        <f>+T33+U33</f>
        <v>0</v>
      </c>
    </row>
    <row r="34" spans="1:22" ht="24.6" customHeight="1" x14ac:dyDescent="0.15">
      <c r="A34" s="19"/>
      <c r="B34" s="170" t="s">
        <v>51</v>
      </c>
      <c r="C34" s="171"/>
      <c r="D34" s="20">
        <f>SUM(D5:D33)</f>
        <v>0</v>
      </c>
      <c r="E34" s="20">
        <f>SUM(E5:E33)</f>
        <v>0</v>
      </c>
      <c r="F34" s="20">
        <f>SUM(F5:F33)</f>
        <v>0</v>
      </c>
      <c r="G34" s="20">
        <f>SUM(G5:G33)</f>
        <v>0</v>
      </c>
      <c r="H34" s="20">
        <f>SUM(H5:H33)</f>
        <v>0</v>
      </c>
      <c r="I34" s="20">
        <f>SUM(I5:I33)</f>
        <v>0</v>
      </c>
      <c r="J34" s="20">
        <f>SUM(J5:J33)</f>
        <v>0</v>
      </c>
      <c r="K34" s="20">
        <f>SUM(K5:K33)</f>
        <v>0</v>
      </c>
      <c r="L34" s="20">
        <f>SUM(L5:L33)</f>
        <v>0</v>
      </c>
      <c r="M34" s="20">
        <f>SUM(M5:M33)</f>
        <v>0</v>
      </c>
      <c r="N34" s="20">
        <f>SUM(N5:N33)</f>
        <v>0</v>
      </c>
      <c r="O34" s="20">
        <f>SUM(O5:O33)</f>
        <v>0</v>
      </c>
      <c r="P34" s="20">
        <f>SUM(P5:P33)</f>
        <v>0</v>
      </c>
      <c r="Q34" s="20">
        <f>SUM(Q5:Q33)</f>
        <v>0</v>
      </c>
      <c r="R34" s="20">
        <f>SUM(R5:R33)</f>
        <v>0</v>
      </c>
      <c r="S34" s="20">
        <f>SUM(S5:S33)</f>
        <v>0</v>
      </c>
      <c r="T34" s="20">
        <f>SUM(T5:T33)</f>
        <v>0</v>
      </c>
      <c r="U34" s="20">
        <f>SUM(U5:U33)</f>
        <v>0</v>
      </c>
      <c r="V34" s="223">
        <f>SUM(V5:V33)</f>
        <v>0</v>
      </c>
    </row>
    <row r="35" spans="1:22" ht="24.6" customHeight="1" thickBot="1" x14ac:dyDescent="0.3">
      <c r="A35" s="21"/>
      <c r="B35" s="50" t="s">
        <v>52</v>
      </c>
      <c r="C35" s="51"/>
      <c r="D35" s="22">
        <f>D34/24</f>
        <v>0</v>
      </c>
      <c r="E35" s="22">
        <f>E34/12</f>
        <v>0</v>
      </c>
      <c r="F35" s="22">
        <f>F34/24</f>
        <v>0</v>
      </c>
      <c r="G35" s="22">
        <f>G34/12</f>
        <v>0</v>
      </c>
      <c r="H35" s="22">
        <f>H34/24</f>
        <v>0</v>
      </c>
      <c r="I35" s="22">
        <f>I34/12</f>
        <v>0</v>
      </c>
      <c r="J35" s="22">
        <f>J34/24</f>
        <v>0</v>
      </c>
      <c r="K35" s="22">
        <f>K34/12</f>
        <v>0</v>
      </c>
      <c r="L35" s="22">
        <f>L34/24</f>
        <v>0</v>
      </c>
      <c r="M35" s="22">
        <f>M34/30</f>
        <v>0</v>
      </c>
      <c r="N35" s="22">
        <f>N34/50</f>
        <v>0</v>
      </c>
      <c r="O35" s="22">
        <f>O34/24</f>
        <v>0</v>
      </c>
      <c r="P35" s="22">
        <f>P34/10</f>
        <v>0</v>
      </c>
      <c r="Q35" s="23">
        <f>Q34/55</f>
        <v>0</v>
      </c>
      <c r="R35" s="24">
        <f>R34/45</f>
        <v>0</v>
      </c>
      <c r="S35" s="25">
        <f>S34/14</f>
        <v>0</v>
      </c>
      <c r="T35" s="418">
        <f>SUM(D35:S35)</f>
        <v>0</v>
      </c>
      <c r="U35" s="27"/>
    </row>
    <row r="36" spans="1:22" ht="24.6" customHeight="1" x14ac:dyDescent="0.25">
      <c r="A36" s="42"/>
      <c r="B36" s="42"/>
      <c r="C36" s="5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2" ht="24.6" customHeight="1" x14ac:dyDescent="0.25">
      <c r="A37" s="42"/>
      <c r="B37" s="42"/>
      <c r="C37" s="56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2" ht="24.6" customHeight="1" x14ac:dyDescent="0.25">
      <c r="A38" s="42"/>
      <c r="B38" s="42"/>
      <c r="C38" s="56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2" ht="24.6" customHeight="1" x14ac:dyDescent="0.25">
      <c r="A39" s="42"/>
      <c r="B39" s="42"/>
      <c r="C39" s="56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2" ht="24.6" customHeight="1" x14ac:dyDescent="0.25">
      <c r="A40" s="42"/>
      <c r="B40" s="42"/>
      <c r="C40" s="56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2" ht="24.6" customHeight="1" x14ac:dyDescent="0.25">
      <c r="A41" s="42"/>
      <c r="B41" s="42"/>
      <c r="C41" s="56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2" ht="24.6" customHeight="1" x14ac:dyDescent="0.25">
      <c r="A42" s="42"/>
      <c r="B42" s="42"/>
      <c r="C42" s="56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2" ht="24.6" customHeight="1" x14ac:dyDescent="0.25">
      <c r="A43" s="42"/>
      <c r="B43" s="42"/>
      <c r="C43" s="56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2" ht="24.6" customHeight="1" x14ac:dyDescent="0.25">
      <c r="A44" s="42"/>
      <c r="B44" s="42"/>
      <c r="C44" s="56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2" ht="24.6" customHeight="1" x14ac:dyDescent="0.25">
      <c r="A45" s="42"/>
      <c r="B45" s="42"/>
      <c r="C45" s="56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2" ht="24.6" customHeight="1" x14ac:dyDescent="0.25">
      <c r="A46" s="42"/>
      <c r="B46" s="42"/>
      <c r="C46" s="56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2" ht="24.6" customHeight="1" x14ac:dyDescent="0.25">
      <c r="A47" s="42"/>
      <c r="B47" s="42"/>
      <c r="C47" s="56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2" ht="24.6" customHeight="1" x14ac:dyDescent="0.25">
      <c r="A48" s="42"/>
      <c r="B48" s="42"/>
      <c r="C48" s="56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24.6" customHeight="1" x14ac:dyDescent="0.25">
      <c r="A49" s="42"/>
      <c r="B49" s="42"/>
      <c r="C49" s="56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24.6" customHeight="1" x14ac:dyDescent="0.25">
      <c r="A50" s="42"/>
      <c r="B50" s="42"/>
      <c r="C50" s="56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24.6" customHeight="1" x14ac:dyDescent="0.25">
      <c r="A51" s="42"/>
      <c r="B51" s="42"/>
      <c r="C51" s="56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spans="1:21" ht="24.6" customHeight="1" x14ac:dyDescent="0.25">
      <c r="A52" s="42"/>
      <c r="B52" s="42"/>
      <c r="C52" s="56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ht="24.6" customHeight="1" x14ac:dyDescent="0.25">
      <c r="A53" s="42"/>
      <c r="B53" s="42"/>
      <c r="C53" s="56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ht="24.6" customHeight="1" x14ac:dyDescent="0.25">
      <c r="A54" s="42"/>
      <c r="B54" s="42"/>
      <c r="C54" s="56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 ht="24.6" customHeight="1" x14ac:dyDescent="0.25">
      <c r="A55" s="42"/>
      <c r="B55" s="42"/>
      <c r="C55" s="56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 ht="24.6" customHeight="1" x14ac:dyDescent="0.25">
      <c r="A56" s="42"/>
      <c r="B56" s="42"/>
      <c r="C56" s="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spans="1:21" ht="24.6" customHeight="1" x14ac:dyDescent="0.25">
      <c r="A57" s="42"/>
      <c r="B57" s="42"/>
      <c r="C57" s="56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1" ht="24.6" customHeight="1" x14ac:dyDescent="0.25">
      <c r="A58" s="42"/>
      <c r="B58" s="42"/>
      <c r="C58" s="56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spans="1:21" ht="24.6" customHeight="1" x14ac:dyDescent="0.25">
      <c r="A59" s="42"/>
      <c r="B59" s="42"/>
      <c r="C59" s="56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1" ht="24.6" customHeight="1" x14ac:dyDescent="0.25">
      <c r="A60" s="42"/>
      <c r="B60" s="42"/>
      <c r="C60" s="56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1" ht="24.6" customHeight="1" x14ac:dyDescent="0.25">
      <c r="A61" s="42"/>
      <c r="B61" s="42"/>
      <c r="C61" s="56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ht="24.6" customHeight="1" x14ac:dyDescent="0.25">
      <c r="A62" s="42"/>
      <c r="B62" s="42"/>
      <c r="C62" s="56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24.6" customHeight="1" x14ac:dyDescent="0.25">
      <c r="A63" s="42"/>
      <c r="B63" s="42"/>
      <c r="C63" s="56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spans="1:21" ht="24.6" customHeight="1" x14ac:dyDescent="0.25">
      <c r="A64" s="42"/>
      <c r="B64" s="42"/>
      <c r="C64" s="56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1:21" ht="24.6" customHeight="1" x14ac:dyDescent="0.25">
      <c r="A65" s="42"/>
      <c r="B65" s="42"/>
      <c r="C65" s="56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1:21" ht="24.6" customHeight="1" x14ac:dyDescent="0.25">
      <c r="A66" s="42"/>
      <c r="B66" s="42"/>
      <c r="C66" s="5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 ht="24.6" customHeight="1" x14ac:dyDescent="0.25">
      <c r="A67" s="42"/>
      <c r="B67" s="42"/>
      <c r="C67" s="56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 ht="24.6" customHeight="1" x14ac:dyDescent="0.25">
      <c r="A68" s="42"/>
      <c r="B68" s="42"/>
      <c r="C68" s="56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 ht="24.6" customHeight="1" x14ac:dyDescent="0.25">
      <c r="A69" s="42"/>
      <c r="B69" s="42"/>
      <c r="C69" s="56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 ht="24.6" customHeight="1" x14ac:dyDescent="0.25">
      <c r="A70" s="42"/>
      <c r="B70" s="42"/>
      <c r="C70" s="56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 ht="24.6" customHeight="1" x14ac:dyDescent="0.25">
      <c r="A71" s="42"/>
      <c r="B71" s="42"/>
      <c r="C71" s="56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 ht="24.6" customHeight="1" x14ac:dyDescent="0.25">
      <c r="A72" s="42"/>
      <c r="B72" s="42"/>
      <c r="C72" s="56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 ht="24.6" customHeight="1" x14ac:dyDescent="0.25">
      <c r="A73" s="42"/>
      <c r="B73" s="42"/>
      <c r="C73" s="56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 ht="24.6" customHeight="1" x14ac:dyDescent="0.25">
      <c r="A74" s="42"/>
      <c r="B74" s="42"/>
      <c r="C74" s="56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ht="24.6" customHeight="1" x14ac:dyDescent="0.25">
      <c r="A75" s="42"/>
      <c r="B75" s="42"/>
      <c r="C75" s="56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 ht="24.6" customHeight="1" x14ac:dyDescent="0.25">
      <c r="A76" s="42"/>
      <c r="B76" s="42"/>
      <c r="C76" s="56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 ht="24.6" customHeight="1" x14ac:dyDescent="0.25">
      <c r="A77" s="42"/>
      <c r="B77" s="42"/>
      <c r="C77" s="56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24.6" customHeight="1" x14ac:dyDescent="0.25">
      <c r="A78" s="42"/>
      <c r="B78" s="42"/>
      <c r="C78" s="56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 ht="24.6" customHeight="1" x14ac:dyDescent="0.25">
      <c r="A79" s="42"/>
      <c r="B79" s="42"/>
      <c r="C79" s="56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 ht="24.6" customHeight="1" x14ac:dyDescent="0.25">
      <c r="A80" s="42"/>
      <c r="B80" s="42"/>
      <c r="C80" s="56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 ht="24.6" customHeight="1" x14ac:dyDescent="0.25">
      <c r="A81" s="42"/>
      <c r="B81" s="42"/>
      <c r="C81" s="56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 ht="24.6" customHeight="1" x14ac:dyDescent="0.25">
      <c r="A82" s="42"/>
      <c r="B82" s="42"/>
      <c r="C82" s="56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 ht="24.6" customHeight="1" x14ac:dyDescent="0.25">
      <c r="A83" s="42"/>
      <c r="B83" s="42"/>
      <c r="C83" s="56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ht="24.6" customHeight="1" x14ac:dyDescent="0.25">
      <c r="A84" s="42"/>
      <c r="B84" s="42"/>
      <c r="C84" s="56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ht="24.6" customHeight="1" x14ac:dyDescent="0.25">
      <c r="A85" s="42"/>
      <c r="B85" s="42"/>
      <c r="C85" s="56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ht="24.6" customHeight="1" x14ac:dyDescent="0.25">
      <c r="A86" s="42"/>
      <c r="B86" s="42"/>
      <c r="C86" s="5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ht="24.6" customHeight="1" x14ac:dyDescent="0.25">
      <c r="A87" s="42"/>
      <c r="B87" s="42"/>
      <c r="C87" s="56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ht="24.6" customHeight="1" x14ac:dyDescent="0.25">
      <c r="A88" s="42"/>
      <c r="B88" s="42"/>
      <c r="C88" s="56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ht="24.6" customHeight="1" x14ac:dyDescent="0.25">
      <c r="A89" s="42"/>
      <c r="B89" s="42"/>
      <c r="C89" s="56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ht="24.6" customHeight="1" x14ac:dyDescent="0.25">
      <c r="A90" s="42"/>
      <c r="B90" s="42"/>
      <c r="C90" s="56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ht="24.6" customHeight="1" x14ac:dyDescent="0.25">
      <c r="A91" s="42"/>
      <c r="B91" s="42"/>
      <c r="C91" s="56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ht="24.6" customHeight="1" x14ac:dyDescent="0.25">
      <c r="A92" s="42"/>
      <c r="B92" s="42"/>
      <c r="C92" s="56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ht="24.6" customHeight="1" x14ac:dyDescent="0.25">
      <c r="A93" s="42"/>
      <c r="B93" s="42"/>
      <c r="C93" s="56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ht="24.6" customHeight="1" x14ac:dyDescent="0.25">
      <c r="A94" s="42"/>
      <c r="B94" s="42"/>
      <c r="C94" s="56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ht="24.6" customHeight="1" x14ac:dyDescent="0.25">
      <c r="A95" s="42"/>
      <c r="B95" s="42"/>
      <c r="C95" s="56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ht="24.6" customHeight="1" x14ac:dyDescent="0.25">
      <c r="A96" s="42"/>
      <c r="B96" s="42"/>
      <c r="C96" s="56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ht="24.6" customHeight="1" x14ac:dyDescent="0.25">
      <c r="A97" s="42"/>
      <c r="B97" s="42"/>
      <c r="C97" s="56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ht="24.6" customHeight="1" x14ac:dyDescent="0.25">
      <c r="A98" s="42"/>
      <c r="B98" s="42"/>
      <c r="C98" s="56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ht="24.6" customHeight="1" x14ac:dyDescent="0.25">
      <c r="A99" s="42"/>
      <c r="B99" s="42"/>
      <c r="C99" s="56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ht="24.6" customHeight="1" x14ac:dyDescent="0.25">
      <c r="A100" s="42"/>
      <c r="B100" s="42"/>
      <c r="C100" s="56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ht="24.6" customHeight="1" x14ac:dyDescent="0.25">
      <c r="A101" s="42"/>
      <c r="B101" s="42"/>
      <c r="C101" s="56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ht="24.6" customHeight="1" x14ac:dyDescent="0.25">
      <c r="A102" s="42"/>
      <c r="B102" s="42"/>
      <c r="C102" s="56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ht="24.6" customHeight="1" x14ac:dyDescent="0.25">
      <c r="A103" s="42"/>
      <c r="B103" s="42"/>
      <c r="C103" s="56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ht="24.6" customHeight="1" x14ac:dyDescent="0.25">
      <c r="A104" s="42"/>
      <c r="B104" s="42"/>
      <c r="C104" s="56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ht="24.6" customHeight="1" x14ac:dyDescent="0.25">
      <c r="A105" s="42"/>
      <c r="B105" s="42"/>
      <c r="C105" s="56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ht="24.6" customHeight="1" x14ac:dyDescent="0.25">
      <c r="A106" s="42"/>
      <c r="B106" s="42"/>
      <c r="C106" s="56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ht="24.6" customHeight="1" x14ac:dyDescent="0.25">
      <c r="A107" s="42"/>
      <c r="B107" s="42"/>
      <c r="C107" s="56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ht="24.6" customHeight="1" x14ac:dyDescent="0.25">
      <c r="A108" s="42"/>
      <c r="B108" s="42"/>
      <c r="C108" s="56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ht="24.6" customHeight="1" x14ac:dyDescent="0.25">
      <c r="A109" s="42"/>
      <c r="B109" s="42"/>
      <c r="C109" s="56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ht="24.6" customHeight="1" x14ac:dyDescent="0.25">
      <c r="A110" s="42"/>
      <c r="B110" s="42"/>
      <c r="C110" s="56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ht="24.6" customHeight="1" x14ac:dyDescent="0.25">
      <c r="A111" s="42"/>
      <c r="B111" s="42"/>
      <c r="C111" s="56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ht="24.6" customHeight="1" x14ac:dyDescent="0.25">
      <c r="A112" s="42"/>
      <c r="B112" s="42"/>
      <c r="C112" s="56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ht="24.6" customHeight="1" x14ac:dyDescent="0.25">
      <c r="A113" s="42"/>
      <c r="B113" s="42"/>
      <c r="C113" s="56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ht="24.6" customHeight="1" x14ac:dyDescent="0.25">
      <c r="A114" s="42"/>
      <c r="B114" s="42"/>
      <c r="C114" s="56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ht="24.6" customHeight="1" x14ac:dyDescent="0.25">
      <c r="A115" s="42"/>
      <c r="B115" s="42"/>
      <c r="C115" s="56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ht="24.6" customHeight="1" x14ac:dyDescent="0.25">
      <c r="A116" s="42"/>
      <c r="B116" s="42"/>
      <c r="C116" s="56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ht="24.6" customHeight="1" x14ac:dyDescent="0.25">
      <c r="A117" s="42"/>
      <c r="B117" s="42"/>
      <c r="C117" s="56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 ht="24.6" customHeight="1" x14ac:dyDescent="0.25">
      <c r="A118" s="42"/>
      <c r="B118" s="42"/>
      <c r="C118" s="56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ht="24.6" customHeight="1" x14ac:dyDescent="0.25">
      <c r="A119" s="42"/>
      <c r="B119" s="42"/>
      <c r="C119" s="56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ht="24.6" customHeight="1" x14ac:dyDescent="0.25">
      <c r="A120" s="42"/>
      <c r="B120" s="42"/>
      <c r="C120" s="56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ht="24.6" customHeight="1" x14ac:dyDescent="0.25">
      <c r="A121" s="42"/>
      <c r="B121" s="42"/>
      <c r="C121" s="56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ht="24.6" customHeight="1" x14ac:dyDescent="0.25">
      <c r="A122" s="42"/>
      <c r="B122" s="42"/>
      <c r="C122" s="56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ht="24.6" customHeight="1" x14ac:dyDescent="0.25">
      <c r="A123" s="42"/>
      <c r="B123" s="42"/>
      <c r="C123" s="56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ht="24.6" customHeight="1" x14ac:dyDescent="0.25">
      <c r="A124" s="42"/>
      <c r="B124" s="42"/>
      <c r="C124" s="56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ht="24.6" customHeight="1" x14ac:dyDescent="0.25">
      <c r="A125" s="42"/>
      <c r="B125" s="42"/>
      <c r="C125" s="56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ht="24.6" customHeight="1" x14ac:dyDescent="0.25">
      <c r="A126" s="42"/>
      <c r="B126" s="42"/>
      <c r="C126" s="56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ht="24.6" customHeight="1" x14ac:dyDescent="0.25">
      <c r="A127" s="42"/>
      <c r="B127" s="42"/>
      <c r="C127" s="56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ht="24.6" customHeight="1" x14ac:dyDescent="0.25">
      <c r="A128" s="42"/>
      <c r="B128" s="42"/>
      <c r="C128" s="56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ht="24.6" customHeight="1" x14ac:dyDescent="0.25">
      <c r="A129" s="42"/>
      <c r="B129" s="42"/>
      <c r="C129" s="56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ht="24.6" customHeight="1" x14ac:dyDescent="0.25">
      <c r="A130" s="42"/>
      <c r="B130" s="42"/>
      <c r="C130" s="56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ht="24.6" customHeight="1" x14ac:dyDescent="0.25">
      <c r="A131" s="42"/>
      <c r="B131" s="42"/>
      <c r="C131" s="56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ht="24.6" customHeight="1" x14ac:dyDescent="0.25">
      <c r="A132" s="42"/>
      <c r="B132" s="42"/>
      <c r="C132" s="56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ht="24.6" customHeight="1" x14ac:dyDescent="0.25">
      <c r="A133" s="42"/>
      <c r="B133" s="42"/>
      <c r="C133" s="56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ht="24.6" customHeight="1" x14ac:dyDescent="0.25">
      <c r="A134" s="42"/>
      <c r="B134" s="42"/>
      <c r="C134" s="56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ht="24.6" customHeight="1" x14ac:dyDescent="0.25">
      <c r="A135" s="42"/>
      <c r="B135" s="42"/>
      <c r="C135" s="56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ht="24.6" customHeight="1" x14ac:dyDescent="0.25">
      <c r="A136" s="42"/>
      <c r="B136" s="42"/>
      <c r="C136" s="56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ht="24.6" customHeight="1" x14ac:dyDescent="0.25">
      <c r="A137" s="42"/>
      <c r="B137" s="42"/>
      <c r="C137" s="56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ht="24.6" customHeight="1" x14ac:dyDescent="0.25">
      <c r="A138" s="42"/>
      <c r="B138" s="42"/>
      <c r="C138" s="56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ht="24.6" customHeight="1" x14ac:dyDescent="0.25">
      <c r="A139" s="42"/>
      <c r="B139" s="42"/>
      <c r="C139" s="56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ht="24.6" customHeight="1" x14ac:dyDescent="0.25">
      <c r="A140" s="42"/>
      <c r="B140" s="42"/>
      <c r="C140" s="56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ht="24.6" customHeight="1" x14ac:dyDescent="0.25">
      <c r="A141" s="42"/>
      <c r="B141" s="42"/>
      <c r="C141" s="56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ht="24.6" customHeight="1" x14ac:dyDescent="0.25">
      <c r="A142" s="42"/>
      <c r="B142" s="42"/>
      <c r="C142" s="56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ht="24.6" customHeight="1" x14ac:dyDescent="0.25">
      <c r="A143" s="42"/>
      <c r="B143" s="42"/>
      <c r="C143" s="56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ht="24.6" customHeight="1" x14ac:dyDescent="0.25">
      <c r="A144" s="42"/>
      <c r="B144" s="42"/>
      <c r="C144" s="56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ht="24.6" customHeight="1" x14ac:dyDescent="0.25">
      <c r="A145" s="42"/>
      <c r="B145" s="42"/>
      <c r="C145" s="56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ht="24.6" customHeight="1" x14ac:dyDescent="0.25">
      <c r="A146" s="42"/>
      <c r="B146" s="42"/>
      <c r="C146" s="56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ht="24.6" customHeight="1" x14ac:dyDescent="0.25">
      <c r="A147" s="42"/>
      <c r="B147" s="42"/>
      <c r="C147" s="56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ht="24.6" customHeight="1" x14ac:dyDescent="0.25">
      <c r="A148" s="42"/>
      <c r="B148" s="42"/>
      <c r="C148" s="56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ht="24.6" customHeight="1" x14ac:dyDescent="0.25">
      <c r="A149" s="42"/>
      <c r="B149" s="42"/>
      <c r="C149" s="56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ht="24.6" customHeight="1" x14ac:dyDescent="0.25">
      <c r="A150" s="42"/>
      <c r="B150" s="42"/>
      <c r="C150" s="56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ht="24.6" customHeight="1" x14ac:dyDescent="0.25">
      <c r="A151" s="42"/>
      <c r="B151" s="42"/>
      <c r="C151" s="56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ht="24.6" customHeight="1" x14ac:dyDescent="0.25">
      <c r="A152" s="42"/>
      <c r="B152" s="42"/>
      <c r="C152" s="56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ht="24.6" customHeight="1" x14ac:dyDescent="0.25">
      <c r="A153" s="42"/>
      <c r="B153" s="42"/>
      <c r="C153" s="56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 ht="24.6" customHeight="1" x14ac:dyDescent="0.25">
      <c r="A154" s="42"/>
      <c r="B154" s="42"/>
      <c r="C154" s="56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ht="24.6" customHeight="1" x14ac:dyDescent="0.25">
      <c r="A155" s="42"/>
      <c r="B155" s="42"/>
      <c r="C155" s="56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ht="24.6" customHeight="1" x14ac:dyDescent="0.25">
      <c r="A156" s="42"/>
      <c r="B156" s="42"/>
      <c r="C156" s="56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ht="24.6" customHeight="1" x14ac:dyDescent="0.25">
      <c r="A157" s="42"/>
      <c r="B157" s="42"/>
      <c r="C157" s="56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ht="24.6" customHeight="1" x14ac:dyDescent="0.25">
      <c r="A158" s="42"/>
      <c r="B158" s="42"/>
      <c r="C158" s="56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ht="24.6" customHeight="1" x14ac:dyDescent="0.25">
      <c r="A159" s="42"/>
      <c r="B159" s="42"/>
      <c r="C159" s="56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ht="24.6" customHeight="1" x14ac:dyDescent="0.25">
      <c r="A160" s="42"/>
      <c r="B160" s="42"/>
      <c r="C160" s="56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ht="24.6" customHeight="1" x14ac:dyDescent="0.25">
      <c r="A161" s="42"/>
      <c r="B161" s="42"/>
      <c r="C161" s="56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ht="24.6" customHeight="1" x14ac:dyDescent="0.25">
      <c r="A162" s="42"/>
      <c r="B162" s="42"/>
      <c r="C162" s="56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ht="24.6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ht="24.6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ht="24.6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ht="24.6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ht="24.6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ht="24.6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ht="24.6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ht="24.6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ht="24.6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ht="24.6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ht="24.6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ht="24.6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ht="24.6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ht="24.6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ht="24.6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ht="24.6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ht="24.6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ht="24.6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ht="24.6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ht="24.6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ht="24.6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ht="24.6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ht="24.6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ht="24.6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ht="24.6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ht="24.6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ht="24.6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 ht="24.6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ht="24.6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ht="24.6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ht="24.6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ht="24.6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ht="24.6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ht="24.6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ht="24.6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ht="24.6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ht="24.6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ht="24.6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ht="24.6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ht="24.6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ht="24.6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ht="24.6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ht="24.6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ht="24.6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ht="24.6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ht="24.6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ht="24.6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ht="24.6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ht="24.6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ht="24.6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ht="24.6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ht="24.6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ht="24.6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ht="24.6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ht="24.6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ht="24.6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ht="24.6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ht="24.6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ht="24.6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ht="24.6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ht="24.6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ht="24.6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ht="24.6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 ht="24.6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</row>
    <row r="298" spans="1:21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1:21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1:21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1:21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1:21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1:21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1:21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1:21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21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1:21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1:21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</row>
    <row r="562" spans="1:21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</row>
    <row r="563" spans="1:21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1:21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1:21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1:21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1:21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1:21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1:21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1:21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1:21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1:21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1:21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1:21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1:21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</row>
    <row r="576" spans="1:21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21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1:21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1:21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1:21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1:21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1:21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1:21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1:21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1:21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1:21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1:21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</row>
    <row r="590" spans="1:21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</row>
    <row r="591" spans="1:21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1:21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1:21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1:21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21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1:21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1:21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1:21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1:21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1:21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1:21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1:21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1:21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</row>
    <row r="604" spans="1:21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</row>
    <row r="605" spans="1:21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1:21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</row>
    <row r="607" spans="1:21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</row>
    <row r="608" spans="1:21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</row>
    <row r="609" spans="1:21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</row>
    <row r="610" spans="1:21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</row>
    <row r="611" spans="1:21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</row>
    <row r="612" spans="1:21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</row>
    <row r="613" spans="1:21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</row>
    <row r="614" spans="1:21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</row>
    <row r="615" spans="1:21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</row>
    <row r="616" spans="1:21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</row>
    <row r="617" spans="1:21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</row>
    <row r="618" spans="1:21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</row>
    <row r="619" spans="1:21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</row>
    <row r="620" spans="1:21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</row>
    <row r="621" spans="1:21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</row>
    <row r="622" spans="1:21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</row>
    <row r="623" spans="1:21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</row>
    <row r="624" spans="1:21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</row>
    <row r="625" spans="1:21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</row>
    <row r="626" spans="1:21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</row>
    <row r="627" spans="1:21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</row>
    <row r="628" spans="1:21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</row>
    <row r="629" spans="1:21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</row>
    <row r="630" spans="1:21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</row>
    <row r="631" spans="1:21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</row>
    <row r="632" spans="1:21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</row>
    <row r="633" spans="1:21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</row>
    <row r="634" spans="1:21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</row>
    <row r="635" spans="1:21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</row>
    <row r="636" spans="1:21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</row>
    <row r="637" spans="1:21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</row>
    <row r="638" spans="1:21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</row>
    <row r="639" spans="1:21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</row>
    <row r="640" spans="1:21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</row>
    <row r="641" spans="1:21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</row>
    <row r="642" spans="1:21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</row>
    <row r="643" spans="1:21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</row>
    <row r="644" spans="1:21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</row>
    <row r="645" spans="1:21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</row>
    <row r="646" spans="1:21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</row>
    <row r="647" spans="1:21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</row>
    <row r="648" spans="1:21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21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</row>
    <row r="650" spans="1:21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</row>
    <row r="651" spans="1:21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</row>
    <row r="652" spans="1:21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</row>
    <row r="653" spans="1:21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</row>
    <row r="654" spans="1:21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</row>
    <row r="655" spans="1:21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</row>
    <row r="656" spans="1:21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</row>
    <row r="657" spans="1:21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1:21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1:21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</row>
    <row r="660" spans="1:21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</row>
    <row r="661" spans="1:21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</row>
    <row r="662" spans="1:21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</row>
    <row r="663" spans="1:21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</row>
    <row r="664" spans="1:21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</row>
    <row r="665" spans="1:21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</row>
    <row r="666" spans="1:21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21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</row>
    <row r="668" spans="1:21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</row>
    <row r="669" spans="1:21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</row>
    <row r="670" spans="1:21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</row>
    <row r="671" spans="1:21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</row>
    <row r="672" spans="1:21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</row>
    <row r="673" spans="1:21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</row>
    <row r="674" spans="1:21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</row>
    <row r="675" spans="1:21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</row>
    <row r="676" spans="1:21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</row>
    <row r="677" spans="1:21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</row>
    <row r="678" spans="1:21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</row>
    <row r="679" spans="1:21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</row>
    <row r="680" spans="1:21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</row>
    <row r="681" spans="1:21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</row>
    <row r="682" spans="1:21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</row>
    <row r="683" spans="1:21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</row>
    <row r="684" spans="1:21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</row>
    <row r="685" spans="1:21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</row>
    <row r="686" spans="1:21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</row>
    <row r="687" spans="1:21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</row>
    <row r="688" spans="1:21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</row>
    <row r="689" spans="1:21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</row>
    <row r="690" spans="1:21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</row>
    <row r="691" spans="1:21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</row>
    <row r="692" spans="1:21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</row>
    <row r="693" spans="1:21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</row>
    <row r="694" spans="1:21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</row>
    <row r="695" spans="1:21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</row>
    <row r="696" spans="1:21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</row>
    <row r="697" spans="1:21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</row>
    <row r="698" spans="1:21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</row>
    <row r="699" spans="1:21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</row>
    <row r="700" spans="1:21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</row>
    <row r="701" spans="1:21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</row>
    <row r="702" spans="1:21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1:21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</row>
    <row r="704" spans="1:21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</row>
    <row r="705" spans="1:21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</row>
    <row r="706" spans="1:21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</row>
    <row r="707" spans="1:21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</row>
    <row r="708" spans="1:21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</row>
    <row r="709" spans="1:21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</row>
    <row r="710" spans="1:21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</row>
    <row r="711" spans="1:21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</row>
    <row r="712" spans="1:21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</row>
    <row r="713" spans="1:21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</row>
    <row r="714" spans="1:21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</row>
    <row r="715" spans="1:21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</row>
    <row r="716" spans="1:21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</row>
    <row r="717" spans="1:21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</row>
    <row r="718" spans="1:21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</row>
    <row r="719" spans="1:21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</row>
    <row r="720" spans="1:21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1:21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</row>
    <row r="722" spans="1:21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</row>
    <row r="723" spans="1:21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</row>
    <row r="724" spans="1:21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</row>
    <row r="725" spans="1:21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</row>
    <row r="726" spans="1:21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</row>
    <row r="727" spans="1:21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</row>
    <row r="728" spans="1:21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</row>
    <row r="729" spans="1:21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</row>
    <row r="730" spans="1:21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</row>
    <row r="731" spans="1:21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</row>
    <row r="732" spans="1:21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</row>
    <row r="733" spans="1:21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</row>
    <row r="734" spans="1:21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</row>
    <row r="735" spans="1:21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</row>
    <row r="736" spans="1:21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</row>
    <row r="737" spans="1:21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</row>
    <row r="738" spans="1:21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</row>
    <row r="739" spans="1:21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</row>
    <row r="740" spans="1:21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</row>
    <row r="741" spans="1:21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</row>
    <row r="742" spans="1:21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</row>
    <row r="743" spans="1:21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</row>
    <row r="744" spans="1:21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</row>
    <row r="745" spans="1:21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</row>
    <row r="746" spans="1:21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</row>
    <row r="747" spans="1:21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</row>
    <row r="748" spans="1:21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</row>
    <row r="749" spans="1:21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</row>
    <row r="750" spans="1:21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</row>
    <row r="751" spans="1:21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</row>
    <row r="752" spans="1:21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</row>
    <row r="753" spans="1:21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</row>
    <row r="754" spans="1:21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</row>
    <row r="755" spans="1:21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</row>
    <row r="756" spans="1:21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</row>
    <row r="757" spans="1:21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</row>
    <row r="758" spans="1:21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</row>
    <row r="759" spans="1:21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</row>
    <row r="760" spans="1:21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</row>
    <row r="761" spans="1:21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</row>
    <row r="762" spans="1:21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</row>
    <row r="763" spans="1:21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</row>
    <row r="764" spans="1:21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</row>
    <row r="765" spans="1:21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</row>
    <row r="766" spans="1:21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</row>
    <row r="767" spans="1:21" ht="24.6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</row>
    <row r="768" spans="1:21" ht="24.6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</row>
    <row r="769" spans="1:21" ht="24.6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</row>
    <row r="770" spans="1:21" ht="24.6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</row>
    <row r="771" spans="1:21" ht="24.6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</row>
    <row r="772" spans="1:21" ht="24.6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</row>
    <row r="773" spans="1:21" ht="24.6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</row>
    <row r="774" spans="1:21" ht="24.6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21" ht="24.6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</row>
    <row r="776" spans="1:21" ht="24.6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</row>
    <row r="777" spans="1:21" ht="24.6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</row>
    <row r="778" spans="1:21" ht="24.6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</row>
    <row r="779" spans="1:21" ht="24.6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</row>
    <row r="780" spans="1:21" ht="24.6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</row>
    <row r="781" spans="1:21" ht="24.6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</row>
    <row r="782" spans="1:21" ht="24.6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</row>
    <row r="783" spans="1:21" ht="24.6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</row>
    <row r="784" spans="1:21" ht="24.6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</row>
    <row r="785" spans="1:21" ht="24.6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</row>
    <row r="786" spans="1:21" ht="24.6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</row>
    <row r="787" spans="1:21" ht="24.6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</row>
    <row r="788" spans="1:21" ht="24.6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</row>
    <row r="789" spans="1:21" ht="24.6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</row>
    <row r="790" spans="1:21" ht="24.6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</row>
    <row r="791" spans="1:21" ht="24.6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</row>
    <row r="792" spans="1:21" ht="24.6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1:21" ht="24.6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</row>
    <row r="794" spans="1:21" ht="24.6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</row>
    <row r="795" spans="1:21" ht="24.6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</row>
    <row r="796" spans="1:21" ht="24.6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</row>
    <row r="797" spans="1:21" ht="24.6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</row>
    <row r="798" spans="1:21" ht="24.6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</row>
    <row r="799" spans="1:21" ht="24.6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</row>
    <row r="800" spans="1:21" ht="24.6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</row>
    <row r="801" spans="1:21" ht="24.6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</row>
    <row r="802" spans="1:21" ht="24.6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</row>
    <row r="803" spans="1:21" ht="24.6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</row>
    <row r="804" spans="1:21" ht="24.6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</row>
    <row r="805" spans="1:21" ht="24.6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</row>
    <row r="806" spans="1:21" ht="24.6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</row>
    <row r="807" spans="1:21" ht="24.6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</row>
    <row r="808" spans="1:21" ht="24.6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</row>
    <row r="809" spans="1:21" ht="24.6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</row>
    <row r="810" spans="1:21" ht="24.6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</row>
    <row r="811" spans="1:21" ht="24.6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</row>
    <row r="812" spans="1:21" ht="24.6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</row>
    <row r="813" spans="1:21" ht="24.6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</row>
    <row r="814" spans="1:21" ht="24.6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</row>
    <row r="815" spans="1:21" ht="24.6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</row>
    <row r="816" spans="1:21" ht="24.6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</row>
    <row r="817" spans="1:21" ht="24.6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</row>
    <row r="818" spans="1:21" ht="24.6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</row>
    <row r="819" spans="1:21" ht="24.6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</row>
    <row r="820" spans="1:21" ht="24.6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</row>
    <row r="821" spans="1:21" ht="24.6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</row>
    <row r="822" spans="1:21" ht="24.6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</row>
    <row r="823" spans="1:21" ht="24.6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</row>
    <row r="824" spans="1:21" ht="24.6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</row>
    <row r="825" spans="1:21" ht="24.6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</row>
    <row r="826" spans="1:21" ht="24.6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</row>
    <row r="827" spans="1:21" ht="24.6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</row>
    <row r="828" spans="1:21" ht="24.6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</row>
    <row r="829" spans="1:21" ht="24.6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</row>
    <row r="830" spans="1:21" ht="24.6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</row>
    <row r="831" spans="1:21" ht="24.6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</row>
    <row r="832" spans="1:21" ht="24.6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</row>
    <row r="833" spans="1:21" ht="24.6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</row>
    <row r="834" spans="1:21" ht="24.6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</row>
    <row r="835" spans="1:21" ht="24.6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</row>
    <row r="836" spans="1:21" ht="24.6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</row>
    <row r="837" spans="1:21" ht="24.6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</row>
    <row r="838" spans="1:21" ht="24.6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</row>
    <row r="839" spans="1:21" ht="24.6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</row>
    <row r="840" spans="1:21" ht="24.6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</row>
    <row r="841" spans="1:21" ht="24.6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</row>
    <row r="842" spans="1:21" ht="24.6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</row>
    <row r="843" spans="1:21" ht="24.6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</row>
    <row r="844" spans="1:21" ht="24.6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</row>
    <row r="845" spans="1:21" ht="24.6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</row>
    <row r="846" spans="1:21" ht="24.6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</row>
    <row r="847" spans="1:21" ht="24.6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</row>
    <row r="848" spans="1:21" ht="24.6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</row>
    <row r="849" spans="1:21" ht="24.6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</row>
    <row r="850" spans="1:21" ht="24.6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</row>
    <row r="851" spans="1:21" ht="24.6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</row>
    <row r="852" spans="1:21" ht="24.6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</row>
    <row r="853" spans="1:21" ht="24.6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</row>
    <row r="854" spans="1:21" ht="24.6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</row>
    <row r="855" spans="1:21" ht="24.6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</row>
    <row r="856" spans="1:21" ht="24.6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</row>
    <row r="857" spans="1:21" ht="24.6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</row>
    <row r="858" spans="1:21" ht="24.6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</row>
    <row r="859" spans="1:21" ht="24.6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</row>
    <row r="860" spans="1:21" ht="24.6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</row>
    <row r="861" spans="1:21" ht="24.6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</row>
    <row r="862" spans="1:21" ht="24.6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</row>
    <row r="863" spans="1:21" ht="24.6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</row>
    <row r="864" spans="1:21" ht="24.6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</row>
    <row r="865" spans="1:21" ht="24.6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</row>
    <row r="866" spans="1:21" ht="24.6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</row>
    <row r="867" spans="1:21" ht="24.6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</row>
    <row r="868" spans="1:21" ht="24.6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</row>
    <row r="869" spans="1:21" ht="24.6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</row>
    <row r="870" spans="1:21" ht="24.6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</row>
    <row r="871" spans="1:21" ht="24.6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</row>
    <row r="872" spans="1:21" ht="24.6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</row>
    <row r="873" spans="1:21" ht="24.6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</row>
    <row r="874" spans="1:21" ht="24.6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</row>
    <row r="875" spans="1:21" ht="24.6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</row>
    <row r="876" spans="1:21" ht="24.6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</row>
    <row r="877" spans="1:21" ht="24.6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</row>
    <row r="878" spans="1:21" ht="24.6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</row>
    <row r="879" spans="1:21" ht="24.6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</row>
    <row r="880" spans="1:21" ht="24.6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</row>
    <row r="881" spans="1:21" ht="24.6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</row>
    <row r="882" spans="1:21" ht="24.6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1:21" ht="24.6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</row>
    <row r="884" spans="1:21" ht="24.6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</row>
    <row r="885" spans="1:21" ht="24.6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</row>
    <row r="886" spans="1:21" ht="24.6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</row>
    <row r="887" spans="1:21" ht="24.6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</row>
    <row r="888" spans="1:21" ht="24.6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</row>
    <row r="889" spans="1:21" ht="24.6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</row>
    <row r="890" spans="1:21" ht="24.6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</row>
    <row r="891" spans="1:21" ht="24.6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</row>
    <row r="892" spans="1:21" ht="24.6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</row>
    <row r="893" spans="1:21" ht="24.6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</row>
    <row r="894" spans="1:21" ht="24.6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</row>
    <row r="895" spans="1:21" ht="24.6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</row>
    <row r="896" spans="1:21" ht="24.6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</row>
    <row r="897" spans="1:21" ht="24.6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</row>
    <row r="898" spans="1:21" ht="24.6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</row>
    <row r="899" spans="1:21" ht="24.6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</row>
    <row r="900" spans="1:21" ht="24.6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</row>
    <row r="901" spans="1:21" ht="24.6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</row>
    <row r="902" spans="1:21" ht="24.6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</row>
    <row r="903" spans="1:21" ht="24.6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</row>
    <row r="904" spans="1:21" ht="24.6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</row>
    <row r="905" spans="1:21" ht="24.6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</row>
    <row r="906" spans="1:21" ht="24.6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</row>
    <row r="907" spans="1:21" ht="24.6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</row>
  </sheetData>
  <mergeCells count="6">
    <mergeCell ref="R3:S3"/>
    <mergeCell ref="D3:E3"/>
    <mergeCell ref="F3:G3"/>
    <mergeCell ref="H3:I3"/>
    <mergeCell ref="J3:K3"/>
    <mergeCell ref="N3:P3"/>
  </mergeCells>
  <pageMargins left="0.25" right="0.25" top="0.75" bottom="0.75" header="0.3" footer="0.3"/>
  <pageSetup paperSize="9" scale="5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881"/>
  <sheetViews>
    <sheetView zoomScale="62" zoomScaleNormal="70" workbookViewId="0">
      <pane ySplit="4" topLeftCell="A5" activePane="bottomLeft" state="frozen"/>
      <selection activeCell="F1" sqref="F1"/>
      <selection pane="bottomLeft" activeCell="Z18" sqref="Z18"/>
    </sheetView>
  </sheetViews>
  <sheetFormatPr defaultColWidth="14.0234375" defaultRowHeight="18" x14ac:dyDescent="0.15"/>
  <cols>
    <col min="1" max="1" width="6.60546875" style="426" customWidth="1"/>
    <col min="2" max="2" width="41.66796875" style="426" customWidth="1"/>
    <col min="3" max="3" width="15.5078125" style="426" customWidth="1"/>
    <col min="4" max="4" width="7.68359375" style="426" customWidth="1"/>
    <col min="5" max="6" width="8.22265625" style="426" customWidth="1"/>
    <col min="7" max="7" width="7.4140625" style="426" customWidth="1"/>
    <col min="8" max="8" width="6.60546875" style="426" customWidth="1"/>
    <col min="9" max="9" width="7.28125" style="426" customWidth="1"/>
    <col min="10" max="10" width="9.3046875" style="426" customWidth="1"/>
    <col min="11" max="11" width="9.70703125" style="426" customWidth="1"/>
    <col min="12" max="12" width="8.22265625" style="426" customWidth="1"/>
    <col min="13" max="13" width="7.55078125" style="426" customWidth="1"/>
    <col min="14" max="14" width="7.68359375" style="426" customWidth="1"/>
    <col min="15" max="15" width="8.76171875" style="426" customWidth="1"/>
    <col min="16" max="16" width="9.3046875" style="426" customWidth="1"/>
    <col min="17" max="17" width="9.57421875" style="426" customWidth="1"/>
    <col min="18" max="18" width="7.68359375" style="426" customWidth="1"/>
    <col min="19" max="19" width="10.515625" style="426" customWidth="1"/>
    <col min="20" max="20" width="14.6953125" style="426" customWidth="1"/>
    <col min="21" max="21" width="11.73046875" style="426" customWidth="1"/>
    <col min="22" max="22" width="13.75390625" style="426" customWidth="1"/>
    <col min="23" max="23" width="6.203125" style="426" customWidth="1"/>
    <col min="24" max="24" width="14.0234375" style="371" customWidth="1"/>
  </cols>
  <sheetData>
    <row r="1" spans="1:24" ht="24.6" customHeight="1" thickBot="1" x14ac:dyDescent="0.25">
      <c r="A1" s="189"/>
      <c r="B1" s="190" t="s">
        <v>0</v>
      </c>
      <c r="C1" s="464" t="s">
        <v>132</v>
      </c>
      <c r="D1" s="465"/>
      <c r="E1" s="411"/>
      <c r="F1" s="411"/>
      <c r="G1" s="411"/>
      <c r="H1" s="411"/>
      <c r="I1" s="411"/>
      <c r="J1" s="411"/>
      <c r="K1" s="411"/>
      <c r="L1" s="191" t="str">
        <f>'A1 KTRA-IND'!L1</f>
        <v>DATE:  14 JUNE 2021</v>
      </c>
      <c r="M1" s="411"/>
      <c r="N1" s="411"/>
      <c r="O1" s="411"/>
      <c r="P1" s="411"/>
      <c r="Q1" s="191" t="s">
        <v>4</v>
      </c>
      <c r="R1" s="411"/>
      <c r="S1" s="411"/>
      <c r="T1" s="76"/>
      <c r="U1" s="77"/>
    </row>
    <row r="2" spans="1:24" ht="24.6" customHeight="1" thickBot="1" x14ac:dyDescent="0.3">
      <c r="A2" s="192" t="s">
        <v>5</v>
      </c>
      <c r="B2" s="192"/>
      <c r="C2" s="193" t="s">
        <v>6</v>
      </c>
      <c r="D2" s="99">
        <v>26.18</v>
      </c>
      <c r="E2" s="99">
        <v>51.35</v>
      </c>
      <c r="F2" s="99">
        <v>23.2</v>
      </c>
      <c r="G2" s="99">
        <v>45.35</v>
      </c>
      <c r="H2" s="99">
        <v>22.18</v>
      </c>
      <c r="I2" s="99">
        <v>43.35</v>
      </c>
      <c r="J2" s="99">
        <v>21.18</v>
      </c>
      <c r="K2" s="99">
        <v>41.4</v>
      </c>
      <c r="L2" s="99">
        <v>540</v>
      </c>
      <c r="M2" s="99">
        <v>330</v>
      </c>
      <c r="N2" s="99">
        <v>13.86</v>
      </c>
      <c r="O2" s="99">
        <v>24.63</v>
      </c>
      <c r="P2" s="99">
        <v>56.8</v>
      </c>
      <c r="Q2" s="99">
        <v>9.1</v>
      </c>
      <c r="R2" s="99">
        <v>66</v>
      </c>
      <c r="S2" s="99">
        <v>315</v>
      </c>
      <c r="T2" s="194"/>
      <c r="U2" s="4"/>
    </row>
    <row r="3" spans="1:24" ht="31.5" customHeight="1" thickTop="1" thickBot="1" x14ac:dyDescent="0.2">
      <c r="A3" s="205"/>
      <c r="B3" s="431" t="s">
        <v>7</v>
      </c>
      <c r="C3" s="431" t="s">
        <v>8</v>
      </c>
      <c r="D3" s="461" t="s">
        <v>9</v>
      </c>
      <c r="E3" s="462"/>
      <c r="F3" s="461" t="s">
        <v>10</v>
      </c>
      <c r="G3" s="462"/>
      <c r="H3" s="461" t="s">
        <v>11</v>
      </c>
      <c r="I3" s="462"/>
      <c r="J3" s="461" t="s">
        <v>12</v>
      </c>
      <c r="K3" s="462"/>
      <c r="L3" s="230" t="s">
        <v>133</v>
      </c>
      <c r="M3" s="231" t="s">
        <v>134</v>
      </c>
      <c r="N3" s="461" t="s">
        <v>13</v>
      </c>
      <c r="O3" s="463"/>
      <c r="P3" s="462"/>
      <c r="Q3" s="422" t="s">
        <v>14</v>
      </c>
      <c r="R3" s="461" t="s">
        <v>15</v>
      </c>
      <c r="S3" s="462"/>
      <c r="T3" s="429" t="s">
        <v>16</v>
      </c>
      <c r="U3" s="429" t="s">
        <v>17</v>
      </c>
      <c r="V3" s="429" t="s">
        <v>18</v>
      </c>
      <c r="W3" s="430" t="s">
        <v>135</v>
      </c>
      <c r="X3" s="407"/>
    </row>
    <row r="4" spans="1:24" ht="24.6" customHeight="1" thickTop="1" thickBot="1" x14ac:dyDescent="0.2">
      <c r="A4" s="206"/>
      <c r="B4" s="239"/>
      <c r="C4" s="240"/>
      <c r="D4" s="241" t="s">
        <v>19</v>
      </c>
      <c r="E4" s="242" t="s">
        <v>20</v>
      </c>
      <c r="F4" s="240" t="s">
        <v>19</v>
      </c>
      <c r="G4" s="243" t="s">
        <v>20</v>
      </c>
      <c r="H4" s="244" t="s">
        <v>19</v>
      </c>
      <c r="I4" s="245" t="s">
        <v>20</v>
      </c>
      <c r="J4" s="246" t="s">
        <v>19</v>
      </c>
      <c r="K4" s="240" t="s">
        <v>20</v>
      </c>
      <c r="L4" s="247"/>
      <c r="M4" s="248"/>
      <c r="N4" s="241" t="s">
        <v>21</v>
      </c>
      <c r="O4" s="249" t="s">
        <v>22</v>
      </c>
      <c r="P4" s="250" t="s">
        <v>23</v>
      </c>
      <c r="Q4" s="240" t="s">
        <v>24</v>
      </c>
      <c r="R4" s="251" t="s">
        <v>25</v>
      </c>
      <c r="S4" s="242" t="s">
        <v>23</v>
      </c>
      <c r="T4" s="203"/>
      <c r="U4" s="204"/>
      <c r="V4" s="408"/>
      <c r="W4" s="409"/>
    </row>
    <row r="5" spans="1:24" ht="24.6" customHeight="1" thickTop="1" x14ac:dyDescent="0.25">
      <c r="A5" s="238">
        <v>1</v>
      </c>
      <c r="B5" s="259" t="s">
        <v>136</v>
      </c>
      <c r="C5" s="259">
        <v>9304975358</v>
      </c>
      <c r="D5" s="260"/>
      <c r="E5" s="254"/>
      <c r="F5" s="260"/>
      <c r="G5" s="260"/>
      <c r="H5" s="258"/>
      <c r="I5" s="258"/>
      <c r="J5" s="258"/>
      <c r="K5" s="260"/>
      <c r="L5" s="254"/>
      <c r="M5" s="260"/>
      <c r="N5" s="260"/>
      <c r="O5" s="258"/>
      <c r="P5" s="258"/>
      <c r="Q5" s="260"/>
      <c r="R5" s="258"/>
      <c r="S5" s="258"/>
      <c r="T5" s="452">
        <f>(D5*$D$2)+(E5*$E$2)+(F5*$F$2)+(G5*$G$2)+(H5*$H$2)+(I5*$I$2)+(J5*$J$2)+(K5*$K$2)+(L5*$L$2)+(M5*$M$2)+(N5*$N$2)+(O5*$O$2)+(P5*$P$2)+(Q5*$Q$2)+(R5*$R$2)+(S5*$S$2)</f>
        <v>0</v>
      </c>
      <c r="U5" s="454"/>
      <c r="V5" s="444">
        <f>+T5+U5</f>
        <v>0</v>
      </c>
      <c r="W5" s="445" t="s">
        <v>137</v>
      </c>
    </row>
    <row r="6" spans="1:24" ht="24.6" customHeight="1" x14ac:dyDescent="0.25">
      <c r="A6" s="7">
        <v>2</v>
      </c>
      <c r="B6" s="261" t="s">
        <v>138</v>
      </c>
      <c r="C6" s="261">
        <v>7979907455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452">
        <f>(D6*$D$2)+(E6*$E$2)+(F6*$F$2)+(G6*$G$2)+(H6*$H$2)+(I6*$I$2)+(J6*$J$2)+(K6*$K$2)+(L6*$L$2)+(M6*$M$2)+(N6*$N$2)+(O6*$O$2)+(P6*$P$2)+(Q6*$Q$2)+(R6*$R$2)+(S6*$S$2)</f>
        <v>0</v>
      </c>
      <c r="U6" s="454">
        <v>205</v>
      </c>
      <c r="V6" s="444">
        <f>+T6+U6</f>
        <v>205</v>
      </c>
      <c r="W6" s="445" t="s">
        <v>139</v>
      </c>
    </row>
    <row r="7" spans="1:24" ht="24.6" customHeight="1" x14ac:dyDescent="0.25">
      <c r="A7" s="7">
        <v>3</v>
      </c>
      <c r="B7" s="257" t="s">
        <v>140</v>
      </c>
      <c r="C7" s="186">
        <v>8210089690</v>
      </c>
      <c r="D7" s="279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452">
        <f>(D7*$D$2)+(E7*$E$2)+(F7*$F$2)+(G7*$G$2)+(H7*$H$2)+(I7*$I$2)+(J7*$J$2)+(K7*$K$2)+(L7*$L$2)+(M7*$M$2)+(N7*$N$2)+(O7*$O$2)+(P7*$P$2)+(Q7*$Q$2)+(R7*$R$2)+(S7*$S$2)</f>
        <v>0</v>
      </c>
      <c r="U7" s="454"/>
      <c r="V7" s="444">
        <f>+T7+U7</f>
        <v>0</v>
      </c>
      <c r="W7" s="445"/>
    </row>
    <row r="8" spans="1:24" ht="24.6" customHeight="1" x14ac:dyDescent="0.25">
      <c r="A8" s="7">
        <v>4</v>
      </c>
      <c r="B8" s="162" t="s">
        <v>141</v>
      </c>
      <c r="C8" s="162">
        <v>6206826394</v>
      </c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452">
        <f>(D8*$D$2)+(E8*$E$2)+(F8*$F$2)+(G8*$G$2)+(H8*$H$2)+(I8*$I$2)+(J8*$J$2)+(K8*$K$2)+(L8*$L$2)+(M8*$M$2)+(N8*$N$2)+(O8*$O$2)+(P8*$P$2)+(Q8*$Q$2)+(R8*$R$2)+(S8*$S$2)</f>
        <v>0</v>
      </c>
      <c r="U8" s="454"/>
      <c r="V8" s="444">
        <f>+T8+U8</f>
        <v>0</v>
      </c>
      <c r="W8" s="445" t="s">
        <v>139</v>
      </c>
    </row>
    <row r="9" spans="1:24" ht="24.6" customHeight="1" x14ac:dyDescent="0.25">
      <c r="A9" s="7">
        <v>5</v>
      </c>
      <c r="B9" s="257" t="s">
        <v>142</v>
      </c>
      <c r="C9" s="186">
        <v>9852203373</v>
      </c>
      <c r="D9" s="254"/>
      <c r="E9" s="254"/>
      <c r="F9" s="254"/>
      <c r="G9" s="258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452">
        <f>(D9*$D$2)+(E9*$E$2)+(F9*$F$2)+(G9*$G$2)+(H9*$H$2)+(I9*$I$2)+(J9*$J$2)+(K9*$K$2)+(L9*$L$2)+(M9*$M$2)+(N9*$N$2)+(O9*$O$2)+(P9*$P$2)+(Q9*$Q$2)+(R9*$R$2)+(S9*$S$2)</f>
        <v>0</v>
      </c>
      <c r="U9" s="454"/>
      <c r="V9" s="444">
        <f>+T9+U9</f>
        <v>0</v>
      </c>
      <c r="W9" s="445"/>
    </row>
    <row r="10" spans="1:24" ht="24.6" customHeight="1" x14ac:dyDescent="0.25">
      <c r="A10" s="7">
        <v>6</v>
      </c>
      <c r="B10" s="162" t="s">
        <v>143</v>
      </c>
      <c r="C10" s="162">
        <v>9934496856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452">
        <f>(D10*$D$2)+(E10*$E$2)+(F10*$F$2)+(G10*$G$2)+(H10*$H$2)+(I10*$I$2)+(J10*$J$2)+(K10*$K$2)+(L10*$L$2)+(M10*$M$2)+(N10*$N$2)+(O10*$O$2)+(P10*$P$2)+(Q10*$Q$2)+(R10*$R$2)+(S10*$S$2)</f>
        <v>0</v>
      </c>
      <c r="U10" s="443">
        <v>2195</v>
      </c>
      <c r="V10" s="444">
        <f>+T10+U10</f>
        <v>2195</v>
      </c>
      <c r="W10" s="445" t="s">
        <v>139</v>
      </c>
    </row>
    <row r="11" spans="1:24" ht="24.6" customHeight="1" x14ac:dyDescent="0.25">
      <c r="A11" s="168">
        <v>7</v>
      </c>
      <c r="B11" s="162" t="s">
        <v>144</v>
      </c>
      <c r="C11" s="162">
        <v>9334579755</v>
      </c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452">
        <f>(D11*$D$2)+(E11*$E$2)+(F11*$F$2)+(G11*$G$2)+(H11*$H$2)+(I11*$I$2)+(J11*$J$2)+(K11*$K$2)+(L11*$L$2)+(M11*$M$2)+(N11*$N$2)+(O11*$O$2)+(P11*$P$2)+(Q11*$Q$2)+(R11*$R$2)+(S11*$S$2)</f>
        <v>0</v>
      </c>
      <c r="U11" s="443">
        <v>16915</v>
      </c>
      <c r="V11" s="444">
        <f>+T11+U11</f>
        <v>16915</v>
      </c>
      <c r="W11" s="445" t="s">
        <v>139</v>
      </c>
    </row>
    <row r="12" spans="1:24" ht="24.6" customHeight="1" x14ac:dyDescent="0.25">
      <c r="A12" s="168">
        <v>8</v>
      </c>
      <c r="B12" s="186" t="s">
        <v>145</v>
      </c>
      <c r="C12" s="186">
        <v>9973499883</v>
      </c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452">
        <f>(D12*$D$2)+(E12*$E$2)+(F12*$F$2)+(G12*$G$2)+(H12*$H$2)+(I12*$I$2)+(J12*$J$2)+(K12*$K$2)+(L12*$L$2)+(M12*$M$2)+(N12*$N$2)+(O12*$O$2)+(P12*$P$2)+(Q12*$Q$2)+(R12*$R$2)+(S12*$S$2)</f>
        <v>0</v>
      </c>
      <c r="U12" s="443"/>
      <c r="V12" s="444">
        <f>+T12+U12</f>
        <v>0</v>
      </c>
      <c r="W12" s="445" t="s">
        <v>139</v>
      </c>
    </row>
    <row r="13" spans="1:24" ht="24.6" customHeight="1" x14ac:dyDescent="0.25">
      <c r="A13" s="168">
        <v>9</v>
      </c>
      <c r="B13" s="162" t="s">
        <v>146</v>
      </c>
      <c r="C13" s="162">
        <v>9708074523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452">
        <f>(D13*$D$2)+(E13*$E$2)+(F13*$F$2)+(G13*$G$2)+(H13*$H$2)+(I13*$I$2)+(J13*$J$2)+(K13*$K$2)+(L13*$L$2)+(M13*$M$2)+(N13*$N$2)+(O13*$O$2)+(P13*$P$2)+(Q13*$Q$2)+(R13*$R$2)+(S13*$S$2)</f>
        <v>0</v>
      </c>
      <c r="U13" s="443"/>
      <c r="V13" s="444">
        <f>+T13+U13</f>
        <v>0</v>
      </c>
      <c r="W13" s="445" t="s">
        <v>139</v>
      </c>
    </row>
    <row r="14" spans="1:24" ht="24.6" customHeight="1" x14ac:dyDescent="0.25">
      <c r="A14" s="168"/>
      <c r="B14" s="259" t="s">
        <v>147</v>
      </c>
      <c r="C14" s="259">
        <v>8809616886</v>
      </c>
      <c r="D14" s="258"/>
      <c r="E14" s="258"/>
      <c r="F14" s="258"/>
      <c r="G14" s="258"/>
      <c r="H14" s="258"/>
      <c r="I14" s="258"/>
      <c r="J14" s="258"/>
      <c r="K14" s="258"/>
      <c r="L14" s="258"/>
      <c r="M14" s="258"/>
      <c r="N14" s="258"/>
      <c r="O14" s="258"/>
      <c r="P14" s="258"/>
      <c r="Q14" s="258"/>
      <c r="R14" s="258"/>
      <c r="S14" s="258"/>
      <c r="T14" s="452">
        <f>(D14*$D$2)+(E14*$E$2)+(F14*$F$2)+(G14*$G$2)+(H14*$H$2)+(I14*$I$2)+(J14*$J$2)+(K14*$K$2)+(L14*$L$2)+(M14*$M$2)+(N14*$N$2)+(O14*$O$2)+(P14*$P$2)+(Q14*$Q$2)+(R14*$R$2)+(S14*$S$2)</f>
        <v>0</v>
      </c>
      <c r="U14" s="458">
        <v>800</v>
      </c>
      <c r="V14" s="444">
        <f>+T14+U14</f>
        <v>800</v>
      </c>
      <c r="W14" s="445" t="s">
        <v>61</v>
      </c>
    </row>
    <row r="15" spans="1:24" ht="24.6" customHeight="1" x14ac:dyDescent="0.25">
      <c r="A15" s="168">
        <v>10</v>
      </c>
      <c r="B15" s="272" t="s">
        <v>148</v>
      </c>
      <c r="C15" s="273">
        <v>9931908377</v>
      </c>
      <c r="D15" s="274"/>
      <c r="E15" s="274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452">
        <f>(D15*$D$2)+(E15*$E$2)+(F15*$F$2)+(G15*$G$2)+(H15*$H$2)+(I15*$I$2)+(J15*$J$2)+(K15*$K$2)+(L15*$L$2)+(M15*$M$2)+(N15*$N$2)+(O15*$O$2)+(P15*$P$2)+(Q15*$Q$2)+(R15*$R$2)+(S15*$S$2)</f>
        <v>0</v>
      </c>
      <c r="U15" s="459">
        <v>0</v>
      </c>
      <c r="V15" s="444">
        <f>+T15+U15</f>
        <v>0</v>
      </c>
      <c r="W15" s="445" t="s">
        <v>61</v>
      </c>
    </row>
    <row r="16" spans="1:24" ht="24.6" customHeight="1" x14ac:dyDescent="0.25">
      <c r="A16" s="7">
        <v>11</v>
      </c>
      <c r="B16" s="293" t="s">
        <v>149</v>
      </c>
      <c r="C16" s="365">
        <v>9279797157</v>
      </c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452">
        <f>(D16*$D$2)+(E16*$E$2)+(F16*$F$2)+(G16*$G$2)+(H16*$H$2)+(I16*$I$2)+(J16*$J$2)+(K16*$K$2)+(L16*$L$2)+(M16*$M$2)+(N16*$N$2)+(O16*$O$2)+(P16*$P$2)+(Q16*$Q$2)+(R16*$R$2)+(S16*$S$2)</f>
        <v>0</v>
      </c>
      <c r="U16" s="456"/>
      <c r="V16" s="444">
        <f>+T16+U16</f>
        <v>0</v>
      </c>
      <c r="W16" s="445" t="s">
        <v>139</v>
      </c>
    </row>
    <row r="17" spans="1:23" ht="24.6" customHeight="1" x14ac:dyDescent="0.25">
      <c r="A17" s="7">
        <v>12</v>
      </c>
      <c r="B17" s="366" t="s">
        <v>150</v>
      </c>
      <c r="C17" s="146">
        <v>7909043130</v>
      </c>
      <c r="D17" s="364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452">
        <f>(D17*$D$2)+(E17*$E$2)+(F17*$F$2)+(G17*$G$2)+(H17*$H$2)+(I17*$I$2)+(J17*$J$2)+(K17*$K$2)+(L17*$L$2)+(M17*$M$2)+(N17*$N$2)+(O17*$O$2)+(P17*$P$2)+(Q17*$Q$2)+(R17*$R$2)+(S17*$S$2)</f>
        <v>0</v>
      </c>
      <c r="U17" s="454">
        <v>1189</v>
      </c>
      <c r="V17" s="444">
        <f>+T17+U17</f>
        <v>1189</v>
      </c>
      <c r="W17" s="445" t="s">
        <v>61</v>
      </c>
    </row>
    <row r="18" spans="1:23" ht="24.6" customHeight="1" x14ac:dyDescent="0.15">
      <c r="A18" s="7">
        <v>13</v>
      </c>
      <c r="B18" s="150"/>
      <c r="C18" s="150"/>
      <c r="D18" s="328"/>
      <c r="E18" s="328"/>
      <c r="F18" s="254"/>
      <c r="G18" s="253"/>
      <c r="H18" s="254"/>
      <c r="I18" s="253"/>
      <c r="J18" s="254"/>
      <c r="K18" s="253"/>
      <c r="L18" s="292"/>
      <c r="M18" s="253"/>
      <c r="N18" s="253"/>
      <c r="O18" s="253"/>
      <c r="P18" s="253"/>
      <c r="Q18" s="253"/>
      <c r="R18" s="253"/>
      <c r="S18" s="253"/>
      <c r="T18" s="452">
        <f>(D18*$D$2)+(E18*$E$2)+(F18*$F$2)+(G18*$G$2)+(H18*$H$2)+(I18*$I$2)+(J18*$J$2)+(K18*$K$2)+(L18*$L$2)+(M18*$M$2)+(N18*$N$2)+(O18*$O$2)+(P18*$P$2)+(Q18*$Q$2)+(R18*$R$2)+(S18*$S$2)</f>
        <v>0</v>
      </c>
      <c r="U18" s="453"/>
      <c r="V18" s="444">
        <f>+T18+U18</f>
        <v>0</v>
      </c>
      <c r="W18" s="445"/>
    </row>
    <row r="19" spans="1:23" ht="24.6" customHeight="1" x14ac:dyDescent="0.25">
      <c r="A19" s="7">
        <v>14</v>
      </c>
      <c r="B19" s="156"/>
      <c r="C19" s="146"/>
      <c r="D19" s="362"/>
      <c r="E19" s="369"/>
      <c r="F19" s="363"/>
      <c r="G19" s="319"/>
      <c r="H19" s="363"/>
      <c r="I19" s="319"/>
      <c r="J19" s="363"/>
      <c r="K19" s="319"/>
      <c r="L19" s="319"/>
      <c r="M19" s="319"/>
      <c r="N19" s="363"/>
      <c r="O19" s="363"/>
      <c r="P19" s="319"/>
      <c r="Q19" s="363"/>
      <c r="R19" s="319"/>
      <c r="S19" s="319"/>
      <c r="T19" s="452">
        <f>(D19*$D$2)+(E19*$E$2)+(F19*$F$2)+(G19*$G$2)+(H19*$H$2)+(I19*$I$2)+(J19*$J$2)+(K19*$K$2)+(L19*$L$2)+(M19*$M$2)+(N19*$N$2)+(O19*$O$2)+(P19*$P$2)+(Q19*$Q$2)+(R19*$R$2)+(S19*$S$2)</f>
        <v>0</v>
      </c>
      <c r="U19" s="454"/>
      <c r="V19" s="444">
        <f>+T19+U19</f>
        <v>0</v>
      </c>
      <c r="W19" s="445"/>
    </row>
    <row r="20" spans="1:23" ht="24.6" customHeight="1" x14ac:dyDescent="0.25">
      <c r="A20" s="7">
        <v>15</v>
      </c>
      <c r="B20" s="159"/>
      <c r="C20" s="150"/>
      <c r="D20" s="187"/>
      <c r="E20" s="173"/>
      <c r="F20" s="173"/>
      <c r="G20" s="173"/>
      <c r="H20" s="173"/>
      <c r="I20" s="173"/>
      <c r="J20" s="254"/>
      <c r="K20" s="173"/>
      <c r="L20" s="173"/>
      <c r="M20" s="173"/>
      <c r="N20" s="173"/>
      <c r="O20" s="173"/>
      <c r="P20" s="173"/>
      <c r="Q20" s="254"/>
      <c r="R20" s="173"/>
      <c r="S20" s="173"/>
      <c r="T20" s="452">
        <f>(D20*$D$2)+(E20*$E$2)+(F20*$F$2)+(G20*$G$2)+(H20*$H$2)+(I20*$I$2)+(J20*$J$2)+(K20*$K$2)+(L20*$L$2)+(M20*$M$2)+(N20*$N$2)+(O20*$O$2)+(P20*$P$2)+(Q20*$Q$2)+(R20*$R$2)+(S20*$S$2)</f>
        <v>0</v>
      </c>
      <c r="U20" s="454"/>
      <c r="V20" s="444">
        <f>+T20+U20</f>
        <v>0</v>
      </c>
      <c r="W20" s="445"/>
    </row>
    <row r="21" spans="1:23" ht="24.6" customHeight="1" x14ac:dyDescent="0.25">
      <c r="A21" s="7">
        <v>16</v>
      </c>
      <c r="B21" s="156" t="s">
        <v>151</v>
      </c>
      <c r="C21" s="146">
        <v>7700833822</v>
      </c>
      <c r="D21" s="336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452">
        <f>(D21*$D$2)+(E21*$E$2)+(F21*$F$2)+(G21*$G$2)+(H21*$H$2)+(I21*$I$2)+(J21*$J$2)+(K21*$K$2)+(L21*$L$2)+(M21*$M$2)+(N21*$N$2)+(O21*$O$2)+(P21*$P$2)+(Q21*$Q$2)+(R21*$R$2)+(S21*$S$2)</f>
        <v>0</v>
      </c>
      <c r="U21" s="454"/>
      <c r="V21" s="444">
        <f>+T21+U21</f>
        <v>0</v>
      </c>
      <c r="W21" s="445"/>
    </row>
    <row r="22" spans="1:23" ht="24.6" customHeight="1" x14ac:dyDescent="0.25">
      <c r="A22" s="7">
        <v>17</v>
      </c>
      <c r="B22" s="383" t="s">
        <v>152</v>
      </c>
      <c r="C22" s="150">
        <v>9852953481</v>
      </c>
      <c r="D22" s="328"/>
      <c r="E22" s="253"/>
      <c r="F22" s="254"/>
      <c r="G22" s="372"/>
      <c r="H22" s="254"/>
      <c r="I22" s="253"/>
      <c r="J22" s="254"/>
      <c r="K22" s="373"/>
      <c r="L22" s="254"/>
      <c r="M22" s="373"/>
      <c r="N22" s="373"/>
      <c r="O22" s="373"/>
      <c r="P22" s="373"/>
      <c r="Q22" s="373"/>
      <c r="R22" s="373"/>
      <c r="S22" s="373"/>
      <c r="T22" s="452">
        <f>(D22*$D$2)+(E22*$E$2)+(F22*$F$2)+(K23*$G$2)+(H22*$H$2)+(I22*$I$2)+(J22*$J$2)+(K22*$K$2)+(L22*$L$2)+(M22*$M$2)+(N22*$N$2)+(O22*$O$2)+(P22*$P$2)+(Q22*$Q$2)+(R22*$R$2)+(S22*$S$2)</f>
        <v>0</v>
      </c>
      <c r="U22" s="454">
        <v>3583</v>
      </c>
      <c r="V22" s="444">
        <f>+T22+U22</f>
        <v>3583</v>
      </c>
      <c r="W22" s="445" t="s">
        <v>61</v>
      </c>
    </row>
    <row r="23" spans="1:23" ht="24.6" customHeight="1" x14ac:dyDescent="0.25">
      <c r="A23" s="7">
        <v>18</v>
      </c>
      <c r="B23" s="161" t="s">
        <v>153</v>
      </c>
      <c r="C23" s="268">
        <v>8986107986</v>
      </c>
      <c r="D23" s="382"/>
      <c r="E23" s="382"/>
      <c r="F23" s="382"/>
      <c r="G23" s="382"/>
      <c r="H23" s="382"/>
      <c r="I23" s="382"/>
      <c r="J23" s="382"/>
      <c r="K23" s="235"/>
      <c r="L23" s="382"/>
      <c r="M23" s="382"/>
      <c r="N23" s="236"/>
      <c r="O23" s="236"/>
      <c r="P23" s="236"/>
      <c r="Q23" s="236"/>
      <c r="R23" s="236"/>
      <c r="S23" s="236"/>
      <c r="T23" s="452">
        <f>(D23*$D$2)+(E23*$E$2)+(F23*$F$2)+(G23*$G$2)+(H23*$H$2)+(I23*$I$2)+(J23*$J$2)+(K23*$K$2)+(L23*$L$2)+(M23*$M$2)+(N23*$N$2)+(O23*$O$2)+(P23*$P$2)+(Q23*$Q$2)+(R23*$R$2)+(S23*$S$2)</f>
        <v>0</v>
      </c>
      <c r="U23" s="454"/>
      <c r="V23" s="444">
        <f>+T23+U23</f>
        <v>0</v>
      </c>
      <c r="W23" s="445" t="s">
        <v>61</v>
      </c>
    </row>
    <row r="24" spans="1:23" ht="24.6" customHeight="1" x14ac:dyDescent="0.25">
      <c r="A24" s="7">
        <v>19</v>
      </c>
      <c r="B24" s="186" t="s">
        <v>154</v>
      </c>
      <c r="C24" s="186">
        <v>9771044473</v>
      </c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452">
        <f>(D24*$D$2)+(E24*$E$2)+(F24*$F$2)+(G24*$G$2)+(H24*$H$2)+(I24*$I$2)+(J24*$J$2)+(K24*$K$2)+(L24*$L$2)+(M24*$M$2)+(N24*$N$2)+(O24*$O$2)+(P24*$P$2)+(Q24*$Q$2)+(R24*$R$2)+(S24*$S$2)</f>
        <v>0</v>
      </c>
      <c r="U24" s="454"/>
      <c r="V24" s="444">
        <f>+T24+U24</f>
        <v>0</v>
      </c>
      <c r="W24" s="445" t="s">
        <v>139</v>
      </c>
    </row>
    <row r="25" spans="1:23" ht="24.6" customHeight="1" x14ac:dyDescent="0.25">
      <c r="A25" s="7">
        <v>20</v>
      </c>
      <c r="B25" s="162" t="s">
        <v>155</v>
      </c>
      <c r="C25" s="162">
        <v>8252385834</v>
      </c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452">
        <f>(D25*$D$2)+(E25*$E$2)+(F25*$F$2)+(G25*$G$2)+(H25*$H$2)+(I25*$I$2)+(J25*$J$2)+(K25*$K$2)+(L25*$L$2)+(M25*$M$2)+(N25*$N$2)+(O25*$O$2)+(P25*$P$2)+(Q25*$Q$2)+(R25*$R$2)+(S25*$S$2)</f>
        <v>0</v>
      </c>
      <c r="U25" s="454"/>
      <c r="V25" s="444">
        <f>+T25+U25</f>
        <v>0</v>
      </c>
      <c r="W25" s="445" t="s">
        <v>61</v>
      </c>
    </row>
    <row r="26" spans="1:23" ht="24.6" customHeight="1" x14ac:dyDescent="0.25">
      <c r="A26" s="7">
        <v>21</v>
      </c>
      <c r="B26" s="186" t="s">
        <v>156</v>
      </c>
      <c r="C26" s="186">
        <v>9835577164</v>
      </c>
      <c r="D26" s="254"/>
      <c r="E26" s="254"/>
      <c r="F26" s="188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2"/>
      <c r="T26" s="452">
        <f>(D26*$D$2)+(E26*$E$2)+(F26*$F$2)+(G26*$G$2)+(H26*$H$2)+(I26*$I$2)+(J26*$J$2)+(K26*$K$2)+(L26*$L$2)+(M26*$M$2)+(N26*$N$2)+(O26*$O$2)+(P26*$P$2)+(Q26*$Q$2)+(R26*$R$2)+(S26*$S$2)</f>
        <v>0</v>
      </c>
      <c r="U26" s="454">
        <v>1072</v>
      </c>
      <c r="V26" s="444">
        <f>+T26+U26</f>
        <v>1072</v>
      </c>
      <c r="W26" s="445" t="s">
        <v>61</v>
      </c>
    </row>
    <row r="27" spans="1:23" ht="24.6" customHeight="1" x14ac:dyDescent="0.25">
      <c r="A27" s="7">
        <v>22</v>
      </c>
      <c r="B27" s="162" t="s">
        <v>157</v>
      </c>
      <c r="C27" s="162">
        <v>9931272137</v>
      </c>
      <c r="D27" s="236"/>
      <c r="E27" s="236"/>
      <c r="F27" s="265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8"/>
      <c r="T27" s="452">
        <f>(D27*$D$2)+(E27*$E$2)+(F27*$F$2)+(G27*$G$2)+(H27*$H$2)+(I27*$I$2)+(J27*$J$2)+(K27*$K$2)+(L27*$L$2)+(M27*$M$2)+(N27*$N$2)+(O27*$O$2)+(P27*$P$2)+(Q27*$Q$2)+(R27*$R$2)+(S27*$S$2)</f>
        <v>0</v>
      </c>
      <c r="U27" s="454"/>
      <c r="V27" s="444">
        <f>+T27+U27</f>
        <v>0</v>
      </c>
      <c r="W27" s="445" t="s">
        <v>61</v>
      </c>
    </row>
    <row r="28" spans="1:23" ht="24.6" customHeight="1" x14ac:dyDescent="0.25">
      <c r="A28" s="61">
        <v>23</v>
      </c>
      <c r="B28" s="149" t="s">
        <v>158</v>
      </c>
      <c r="C28" s="384">
        <v>9852370140</v>
      </c>
      <c r="D28" s="263"/>
      <c r="E28" s="263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2"/>
      <c r="T28" s="452">
        <f>(D28*$D$2)+(E28*$E$2)+(F28*$F$2)+(G28*$G$2)+(H28*$H$2)+(I28*$I$2)+(J28*$J$2)+(K28*$K$2)+(L28*$L$2)+(M28*$M$2)+(N28*$N$2)+(O28*$O$2)+(P28*$P$2)+(Q28*$Q$2)+(R28*$R$2)+(S28*$S$2)</f>
        <v>0</v>
      </c>
      <c r="U28" s="454"/>
      <c r="V28" s="444">
        <f>+T28+U28</f>
        <v>0</v>
      </c>
      <c r="W28" s="445"/>
    </row>
    <row r="29" spans="1:23" ht="24.6" customHeight="1" x14ac:dyDescent="0.25">
      <c r="A29" s="7">
        <v>24</v>
      </c>
      <c r="B29" s="166"/>
      <c r="C29" s="167">
        <v>7979769985</v>
      </c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8"/>
      <c r="T29" s="452">
        <f>(D29*$D$2)+(E29*$E$2)+(F29*$F$2)+(G29*$G$2)+(H29*$H$2)+(I29*$I$2)+(J29*$J$2)+(K29*$K$2)+(L29*$L$2)+(M29*$M$2)+(N29*$N$2)+(O29*$O$2)+(P29*$P$2)+(Q29*$Q$2)+(R29*$R$2)+(S29*$S$2)</f>
        <v>0</v>
      </c>
      <c r="U29" s="454"/>
      <c r="V29" s="444">
        <f>+T29+U29</f>
        <v>0</v>
      </c>
      <c r="W29" s="445"/>
    </row>
    <row r="30" spans="1:23" ht="24.6" customHeight="1" x14ac:dyDescent="0.25">
      <c r="A30" s="7">
        <v>25</v>
      </c>
      <c r="B30" s="385" t="s">
        <v>159</v>
      </c>
      <c r="C30" s="276">
        <v>9999574985</v>
      </c>
      <c r="D30" s="174"/>
      <c r="E30" s="174"/>
      <c r="F30" s="174"/>
      <c r="G30" s="174"/>
      <c r="H30" s="151"/>
      <c r="I30" s="174"/>
      <c r="J30" s="151"/>
      <c r="K30" s="174"/>
      <c r="L30" s="174"/>
      <c r="M30" s="174"/>
      <c r="N30" s="151"/>
      <c r="O30" s="174"/>
      <c r="P30" s="151"/>
      <c r="Q30" s="174"/>
      <c r="R30" s="174"/>
      <c r="S30" s="151"/>
      <c r="T30" s="452">
        <f>(D30*$D$2)+(E30*$E$2)+(F30*$F$2)+(G30*$G$2)+(H30*$H$2)+(I30*$I$2)+(J30*$J$2)+(K30*$K$2)+(L30*$L$2)+(M30*$M$2)+(N30*$N$2)+(O30*$O$2)+(P30*$P$2)+(Q30*$Q$2)+(R30*$R$2)+(S30*$S$2)</f>
        <v>0</v>
      </c>
      <c r="U30" s="454"/>
      <c r="V30" s="444">
        <f>+T30+U30</f>
        <v>0</v>
      </c>
      <c r="W30" s="445"/>
    </row>
    <row r="31" spans="1:23" ht="24.6" customHeight="1" x14ac:dyDescent="0.25">
      <c r="A31" s="7">
        <v>26</v>
      </c>
      <c r="B31" s="146"/>
      <c r="C31" s="146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8"/>
      <c r="T31" s="452">
        <f>(D31*$D$2)+(E31*$E$2)+(F31*$F$2)+(G31*$G$2)+(H31*$H$2)+(I31*$I$2)+(J31*$J$2)+(K31*$K$2)+(L31*$L$2)+(M31*$M$2)+(N31*$N$2)+(O31*$O$2)+(P31*$P$2)+(Q31*$Q$2)+(R31*$R$2)+(S31*$S$2)</f>
        <v>0</v>
      </c>
      <c r="U31" s="443"/>
      <c r="V31" s="444">
        <f>+T31+U31</f>
        <v>0</v>
      </c>
      <c r="W31" s="445"/>
    </row>
    <row r="32" spans="1:23" ht="24.6" customHeight="1" x14ac:dyDescent="0.25">
      <c r="A32" s="7">
        <v>27</v>
      </c>
      <c r="B32" s="266"/>
      <c r="C32" s="150"/>
      <c r="D32" s="187"/>
      <c r="E32" s="173"/>
      <c r="F32" s="151"/>
      <c r="G32" s="151"/>
      <c r="H32" s="173"/>
      <c r="I32" s="173"/>
      <c r="J32" s="173"/>
      <c r="K32" s="173"/>
      <c r="L32" s="173"/>
      <c r="M32" s="152"/>
      <c r="N32" s="173"/>
      <c r="O32" s="173"/>
      <c r="P32" s="151"/>
      <c r="Q32" s="152"/>
      <c r="R32" s="152"/>
      <c r="S32" s="152"/>
      <c r="T32" s="452">
        <f>(D32*$D$2)+(E32*$E$2)+(F32*$F$2)+(G32*$G$2)+(H32*$H$2)+(I32*$I$2)+(J32*$J$2)+(K32*$K$2)+(L32*$L$2)+(M32*$M$2)+(N32*$N$2)+(O32*$O$2)+(P32*$P$2)+(Q32*$Q$2)+(R32*$R$2)+(S32*$S$2)</f>
        <v>0</v>
      </c>
      <c r="U32" s="455"/>
      <c r="V32" s="444">
        <f>+T32+U32</f>
        <v>0</v>
      </c>
      <c r="W32" s="445"/>
    </row>
    <row r="33" spans="1:23" ht="24.6" customHeight="1" x14ac:dyDescent="0.25">
      <c r="A33" s="18">
        <v>28</v>
      </c>
      <c r="B33" s="162"/>
      <c r="C33" s="146"/>
      <c r="D33" s="183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8"/>
      <c r="T33" s="452">
        <f>(D33*$D$2)+(E33*$E$2)+(F33*$F$2)+(G33*$G$2)+(H33*$H$2)+(I33*$I$2)+(J33*$J$2)+(K33*$K$2)+(L33*$L$2)+(M33*$M$2)+(N33*$N$2)+(O33*$O$2)+(P33*$P$2)+(Q33*$Q$2)+(R33*$R$2)+(S33*$S$2)</f>
        <v>0</v>
      </c>
      <c r="U33" s="456"/>
      <c r="V33" s="444">
        <f>+T33+U33</f>
        <v>0</v>
      </c>
      <c r="W33" s="445"/>
    </row>
    <row r="34" spans="1:23" ht="24.6" customHeight="1" x14ac:dyDescent="0.15">
      <c r="A34" s="19"/>
      <c r="B34" s="170" t="s">
        <v>51</v>
      </c>
      <c r="C34" s="171"/>
      <c r="D34" s="20">
        <f>SUM(D5:D33)</f>
        <v>0</v>
      </c>
      <c r="E34" s="20">
        <f>SUM(E5:E33)</f>
        <v>0</v>
      </c>
      <c r="F34" s="20">
        <f>SUM(F5:F33)</f>
        <v>0</v>
      </c>
      <c r="G34" s="20">
        <f>SUM(G5:G33)</f>
        <v>0</v>
      </c>
      <c r="H34" s="20">
        <f>SUM(H5:H33)</f>
        <v>0</v>
      </c>
      <c r="I34" s="20">
        <f>SUM(I5:I33)</f>
        <v>0</v>
      </c>
      <c r="J34" s="20">
        <f>SUM(J5:J33)</f>
        <v>0</v>
      </c>
      <c r="K34" s="20">
        <f>SUM(K5:K33)</f>
        <v>0</v>
      </c>
      <c r="L34" s="20">
        <f>SUM(L5:L33)</f>
        <v>0</v>
      </c>
      <c r="M34" s="20">
        <f>SUM(M5:M33)</f>
        <v>0</v>
      </c>
      <c r="N34" s="20">
        <f>SUM(N5:N33)</f>
        <v>0</v>
      </c>
      <c r="O34" s="20">
        <f>SUM(O5:O33)</f>
        <v>0</v>
      </c>
      <c r="P34" s="20">
        <f>SUM(P5:P33)</f>
        <v>0</v>
      </c>
      <c r="Q34" s="20">
        <f>SUM(Q5:Q33)</f>
        <v>0</v>
      </c>
      <c r="R34" s="20">
        <f>SUM(R5:R33)</f>
        <v>0</v>
      </c>
      <c r="S34" s="20">
        <f>SUM(S5:S33)</f>
        <v>0</v>
      </c>
      <c r="T34" s="20">
        <f>SUM(T5:T33)</f>
        <v>0</v>
      </c>
      <c r="U34" s="20">
        <f>SUM(U5:U33)</f>
        <v>25959</v>
      </c>
      <c r="V34" s="405">
        <f>SUM(V5:V33)</f>
        <v>25959</v>
      </c>
      <c r="W34" s="406"/>
    </row>
    <row r="35" spans="1:23" ht="24.6" customHeight="1" thickBot="1" x14ac:dyDescent="0.3">
      <c r="A35" s="21"/>
      <c r="B35" s="50" t="s">
        <v>52</v>
      </c>
      <c r="C35" s="51"/>
      <c r="D35" s="22">
        <f>D34/24</f>
        <v>0</v>
      </c>
      <c r="E35" s="22">
        <f>E34/12</f>
        <v>0</v>
      </c>
      <c r="F35" s="22">
        <f>F34/24</f>
        <v>0</v>
      </c>
      <c r="G35" s="22">
        <f>G34/12</f>
        <v>0</v>
      </c>
      <c r="H35" s="22">
        <f>H34/24</f>
        <v>0</v>
      </c>
      <c r="I35" s="22">
        <f>I34/12</f>
        <v>0</v>
      </c>
      <c r="J35" s="22">
        <f>J34/24</f>
        <v>0</v>
      </c>
      <c r="K35" s="22">
        <f>K34/12</f>
        <v>0</v>
      </c>
      <c r="L35" s="22">
        <f>L34/24</f>
        <v>0</v>
      </c>
      <c r="M35" s="22">
        <f>M34/30</f>
        <v>0</v>
      </c>
      <c r="N35" s="22">
        <f>N34/50</f>
        <v>0</v>
      </c>
      <c r="O35" s="22">
        <f>O34/24</f>
        <v>0</v>
      </c>
      <c r="P35" s="22">
        <f>P34/10</f>
        <v>0</v>
      </c>
      <c r="Q35" s="23">
        <f>Q34/55</f>
        <v>0</v>
      </c>
      <c r="R35" s="24">
        <f>R34/45</f>
        <v>0</v>
      </c>
      <c r="S35" s="25">
        <f>S34/12</f>
        <v>0</v>
      </c>
      <c r="T35" s="418">
        <f>SUM(D35:S35)</f>
        <v>0</v>
      </c>
      <c r="U35" s="27"/>
    </row>
    <row r="36" spans="1:23" ht="24.6" customHeight="1" x14ac:dyDescent="0.25">
      <c r="A36" s="42"/>
      <c r="B36" s="42"/>
      <c r="C36" s="5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3" ht="24.6" customHeight="1" x14ac:dyDescent="0.25">
      <c r="A37" s="42"/>
      <c r="B37" s="42"/>
      <c r="C37" s="56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3" ht="24.6" customHeight="1" x14ac:dyDescent="0.25">
      <c r="A38" s="42"/>
      <c r="B38" s="42"/>
      <c r="C38" s="56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3" ht="24.6" customHeight="1" x14ac:dyDescent="0.25">
      <c r="A39" s="42"/>
      <c r="B39" s="42"/>
      <c r="C39" s="56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3" ht="24.6" customHeight="1" x14ac:dyDescent="0.25">
      <c r="A40" s="42"/>
      <c r="B40" s="42"/>
      <c r="C40" s="56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3" ht="24.6" customHeight="1" x14ac:dyDescent="0.25">
      <c r="A41" s="42"/>
      <c r="B41" s="42"/>
      <c r="C41" s="56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3" ht="24.6" customHeight="1" x14ac:dyDescent="0.25">
      <c r="A42" s="42"/>
      <c r="B42" s="42"/>
      <c r="C42" s="56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3" ht="24.6" customHeight="1" x14ac:dyDescent="0.25">
      <c r="A43" s="42"/>
      <c r="B43" s="42"/>
      <c r="C43" s="56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3" ht="24.6" customHeight="1" x14ac:dyDescent="0.25">
      <c r="A44" s="42"/>
      <c r="B44" s="42"/>
      <c r="C44" s="56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3" ht="24.6" customHeight="1" x14ac:dyDescent="0.25">
      <c r="A45" s="42"/>
      <c r="B45" s="42"/>
      <c r="C45" s="56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3" ht="24.6" customHeight="1" x14ac:dyDescent="0.25">
      <c r="A46" s="42"/>
      <c r="B46" s="42"/>
      <c r="C46" s="56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3" ht="24.6" customHeight="1" x14ac:dyDescent="0.25">
      <c r="A47" s="42"/>
      <c r="B47" s="42"/>
      <c r="C47" s="56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3" ht="24.6" customHeight="1" x14ac:dyDescent="0.25">
      <c r="A48" s="42"/>
      <c r="B48" s="42"/>
      <c r="C48" s="56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24.6" customHeight="1" x14ac:dyDescent="0.25">
      <c r="A49" s="42"/>
      <c r="B49" s="42"/>
      <c r="C49" s="56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24.6" customHeight="1" x14ac:dyDescent="0.25">
      <c r="A50" s="42"/>
      <c r="B50" s="42"/>
      <c r="C50" s="56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24.6" customHeight="1" x14ac:dyDescent="0.25">
      <c r="A51" s="42"/>
      <c r="B51" s="42"/>
      <c r="C51" s="56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spans="1:21" ht="24.6" customHeight="1" x14ac:dyDescent="0.25">
      <c r="A52" s="42"/>
      <c r="B52" s="42"/>
      <c r="C52" s="56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ht="24.6" customHeight="1" x14ac:dyDescent="0.25">
      <c r="A53" s="42"/>
      <c r="B53" s="42"/>
      <c r="C53" s="56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ht="24.6" customHeight="1" x14ac:dyDescent="0.25">
      <c r="A54" s="42"/>
      <c r="B54" s="42"/>
      <c r="C54" s="56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 ht="24.6" customHeight="1" x14ac:dyDescent="0.25">
      <c r="A55" s="42"/>
      <c r="B55" s="42"/>
      <c r="C55" s="56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 ht="24.6" customHeight="1" x14ac:dyDescent="0.25">
      <c r="A56" s="42"/>
      <c r="B56" s="42"/>
      <c r="C56" s="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spans="1:21" ht="24.6" customHeight="1" x14ac:dyDescent="0.25">
      <c r="A57" s="42"/>
      <c r="B57" s="42"/>
      <c r="C57" s="56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1" ht="24.6" customHeight="1" x14ac:dyDescent="0.25">
      <c r="A58" s="42"/>
      <c r="B58" s="42"/>
      <c r="C58" s="56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spans="1:21" ht="24.6" customHeight="1" x14ac:dyDescent="0.25">
      <c r="A59" s="42"/>
      <c r="B59" s="42"/>
      <c r="C59" s="56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1" ht="24.6" customHeight="1" x14ac:dyDescent="0.25">
      <c r="A60" s="42"/>
      <c r="B60" s="42"/>
      <c r="C60" s="56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1" ht="24.6" customHeight="1" x14ac:dyDescent="0.25">
      <c r="A61" s="42"/>
      <c r="B61" s="42"/>
      <c r="C61" s="56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ht="24.6" customHeight="1" x14ac:dyDescent="0.25">
      <c r="A62" s="42"/>
      <c r="B62" s="42"/>
      <c r="C62" s="56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24.6" customHeight="1" x14ac:dyDescent="0.25">
      <c r="A63" s="42"/>
      <c r="B63" s="42"/>
      <c r="C63" s="56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spans="1:21" ht="24.6" customHeight="1" x14ac:dyDescent="0.25">
      <c r="A64" s="42"/>
      <c r="B64" s="42"/>
      <c r="C64" s="56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1:21" ht="24.6" customHeight="1" x14ac:dyDescent="0.25">
      <c r="A65" s="42"/>
      <c r="B65" s="42"/>
      <c r="C65" s="56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1:21" ht="24.6" customHeight="1" x14ac:dyDescent="0.25">
      <c r="A66" s="42"/>
      <c r="B66" s="42"/>
      <c r="C66" s="5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 ht="24.6" customHeight="1" x14ac:dyDescent="0.25">
      <c r="A67" s="42"/>
      <c r="B67" s="42"/>
      <c r="C67" s="56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 ht="24.6" customHeight="1" x14ac:dyDescent="0.25">
      <c r="A68" s="42"/>
      <c r="B68" s="42"/>
      <c r="C68" s="56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 ht="24.6" customHeight="1" x14ac:dyDescent="0.25">
      <c r="A69" s="42"/>
      <c r="B69" s="42"/>
      <c r="C69" s="56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 ht="24.6" customHeight="1" x14ac:dyDescent="0.25">
      <c r="A70" s="42"/>
      <c r="B70" s="42"/>
      <c r="C70" s="56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 ht="24.6" customHeight="1" x14ac:dyDescent="0.25">
      <c r="A71" s="42"/>
      <c r="B71" s="42"/>
      <c r="C71" s="56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 ht="24.6" customHeight="1" x14ac:dyDescent="0.25">
      <c r="A72" s="42"/>
      <c r="B72" s="42"/>
      <c r="C72" s="56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 ht="24.6" customHeight="1" x14ac:dyDescent="0.25">
      <c r="A73" s="42"/>
      <c r="B73" s="42"/>
      <c r="C73" s="56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 ht="24.6" customHeight="1" x14ac:dyDescent="0.25">
      <c r="A74" s="42"/>
      <c r="B74" s="42"/>
      <c r="C74" s="56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ht="24.6" customHeight="1" x14ac:dyDescent="0.25">
      <c r="A75" s="42"/>
      <c r="B75" s="42"/>
      <c r="C75" s="56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 ht="24.6" customHeight="1" x14ac:dyDescent="0.25">
      <c r="A76" s="42"/>
      <c r="B76" s="42"/>
      <c r="C76" s="56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 ht="24.6" customHeight="1" x14ac:dyDescent="0.25">
      <c r="A77" s="42"/>
      <c r="B77" s="42"/>
      <c r="C77" s="56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24.6" customHeight="1" x14ac:dyDescent="0.25">
      <c r="A78" s="42"/>
      <c r="B78" s="42"/>
      <c r="C78" s="56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 ht="24.6" customHeight="1" x14ac:dyDescent="0.25">
      <c r="A79" s="42"/>
      <c r="B79" s="42"/>
      <c r="C79" s="56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 ht="24.6" customHeight="1" x14ac:dyDescent="0.25">
      <c r="A80" s="42"/>
      <c r="B80" s="42"/>
      <c r="C80" s="56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 ht="24.6" customHeight="1" x14ac:dyDescent="0.25">
      <c r="A81" s="42"/>
      <c r="B81" s="42"/>
      <c r="C81" s="56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 ht="24.6" customHeight="1" x14ac:dyDescent="0.25">
      <c r="A82" s="42"/>
      <c r="B82" s="42"/>
      <c r="C82" s="56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 ht="24.6" customHeight="1" x14ac:dyDescent="0.25">
      <c r="A83" s="42"/>
      <c r="B83" s="42"/>
      <c r="C83" s="56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ht="24.6" customHeight="1" x14ac:dyDescent="0.25">
      <c r="A84" s="42"/>
      <c r="B84" s="42"/>
      <c r="C84" s="56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ht="24.6" customHeight="1" x14ac:dyDescent="0.25">
      <c r="A85" s="42"/>
      <c r="B85" s="42"/>
      <c r="C85" s="56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ht="24.6" customHeight="1" x14ac:dyDescent="0.25">
      <c r="A86" s="42"/>
      <c r="B86" s="42"/>
      <c r="C86" s="5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ht="24.6" customHeight="1" x14ac:dyDescent="0.25">
      <c r="A87" s="42"/>
      <c r="B87" s="42"/>
      <c r="C87" s="56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ht="24.6" customHeight="1" x14ac:dyDescent="0.25">
      <c r="A88" s="42"/>
      <c r="B88" s="42"/>
      <c r="C88" s="56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ht="24.6" customHeight="1" x14ac:dyDescent="0.25">
      <c r="A89" s="42"/>
      <c r="B89" s="42"/>
      <c r="C89" s="56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ht="24.6" customHeight="1" x14ac:dyDescent="0.25">
      <c r="A90" s="42"/>
      <c r="B90" s="42"/>
      <c r="C90" s="56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ht="24.6" customHeight="1" x14ac:dyDescent="0.25">
      <c r="A91" s="42"/>
      <c r="B91" s="42"/>
      <c r="C91" s="56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ht="24.6" customHeight="1" x14ac:dyDescent="0.25">
      <c r="A92" s="42"/>
      <c r="B92" s="42"/>
      <c r="C92" s="56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ht="24.6" customHeight="1" x14ac:dyDescent="0.25">
      <c r="A93" s="42"/>
      <c r="B93" s="42"/>
      <c r="C93" s="56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ht="24.6" customHeight="1" x14ac:dyDescent="0.25">
      <c r="A94" s="42"/>
      <c r="B94" s="42"/>
      <c r="C94" s="56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ht="24.6" customHeight="1" x14ac:dyDescent="0.25">
      <c r="A95" s="42"/>
      <c r="B95" s="42"/>
      <c r="C95" s="56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ht="24.6" customHeight="1" x14ac:dyDescent="0.25">
      <c r="A96" s="42"/>
      <c r="B96" s="42"/>
      <c r="C96" s="56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ht="24.6" customHeight="1" x14ac:dyDescent="0.25">
      <c r="A97" s="42"/>
      <c r="B97" s="42"/>
      <c r="C97" s="56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ht="24.6" customHeight="1" x14ac:dyDescent="0.25">
      <c r="A98" s="42"/>
      <c r="B98" s="42"/>
      <c r="C98" s="56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ht="24.6" customHeight="1" x14ac:dyDescent="0.25">
      <c r="A99" s="42"/>
      <c r="B99" s="42"/>
      <c r="C99" s="56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ht="24.6" customHeight="1" x14ac:dyDescent="0.25">
      <c r="A100" s="42"/>
      <c r="B100" s="42"/>
      <c r="C100" s="56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ht="24.6" customHeight="1" x14ac:dyDescent="0.25">
      <c r="A101" s="42"/>
      <c r="B101" s="42"/>
      <c r="C101" s="56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ht="24.6" customHeight="1" x14ac:dyDescent="0.25">
      <c r="A102" s="42"/>
      <c r="B102" s="42"/>
      <c r="C102" s="56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ht="24.6" customHeight="1" x14ac:dyDescent="0.25">
      <c r="A103" s="42"/>
      <c r="B103" s="42"/>
      <c r="C103" s="56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ht="24.6" customHeight="1" x14ac:dyDescent="0.25">
      <c r="A104" s="42"/>
      <c r="B104" s="42"/>
      <c r="C104" s="56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ht="24.6" customHeight="1" x14ac:dyDescent="0.25">
      <c r="A105" s="42"/>
      <c r="B105" s="42"/>
      <c r="C105" s="56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ht="24.6" customHeight="1" x14ac:dyDescent="0.25">
      <c r="A106" s="42"/>
      <c r="B106" s="42"/>
      <c r="C106" s="56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ht="24.6" customHeight="1" x14ac:dyDescent="0.25">
      <c r="A107" s="42"/>
      <c r="B107" s="42"/>
      <c r="C107" s="56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ht="24.6" customHeight="1" x14ac:dyDescent="0.25">
      <c r="A108" s="42"/>
      <c r="B108" s="42"/>
      <c r="C108" s="56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ht="24.6" customHeight="1" x14ac:dyDescent="0.25">
      <c r="A109" s="42"/>
      <c r="B109" s="42"/>
      <c r="C109" s="56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ht="24.6" customHeight="1" x14ac:dyDescent="0.25">
      <c r="A110" s="42"/>
      <c r="B110" s="42"/>
      <c r="C110" s="56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ht="24.6" customHeight="1" x14ac:dyDescent="0.25">
      <c r="A111" s="42"/>
      <c r="B111" s="42"/>
      <c r="C111" s="56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ht="24.6" customHeight="1" x14ac:dyDescent="0.25">
      <c r="A112" s="42"/>
      <c r="B112" s="42"/>
      <c r="C112" s="56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ht="24.6" customHeight="1" x14ac:dyDescent="0.25">
      <c r="A113" s="42"/>
      <c r="B113" s="42"/>
      <c r="C113" s="56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ht="24.6" customHeight="1" x14ac:dyDescent="0.25">
      <c r="A114" s="42"/>
      <c r="B114" s="42"/>
      <c r="C114" s="56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ht="24.6" customHeight="1" x14ac:dyDescent="0.25">
      <c r="A115" s="42"/>
      <c r="B115" s="42"/>
      <c r="C115" s="56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ht="24.6" customHeight="1" x14ac:dyDescent="0.25">
      <c r="A116" s="42"/>
      <c r="B116" s="42"/>
      <c r="C116" s="56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ht="24.6" customHeight="1" x14ac:dyDescent="0.25">
      <c r="A117" s="42"/>
      <c r="B117" s="42"/>
      <c r="C117" s="56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 ht="24.6" customHeight="1" x14ac:dyDescent="0.25">
      <c r="A118" s="42"/>
      <c r="B118" s="42"/>
      <c r="C118" s="56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ht="24.6" customHeight="1" x14ac:dyDescent="0.25">
      <c r="A119" s="42"/>
      <c r="B119" s="42"/>
      <c r="C119" s="56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ht="24.6" customHeight="1" x14ac:dyDescent="0.25">
      <c r="A120" s="42"/>
      <c r="B120" s="42"/>
      <c r="C120" s="56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ht="24.6" customHeight="1" x14ac:dyDescent="0.25">
      <c r="A121" s="42"/>
      <c r="B121" s="42"/>
      <c r="C121" s="56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ht="24.6" customHeight="1" x14ac:dyDescent="0.25">
      <c r="A122" s="42"/>
      <c r="B122" s="42"/>
      <c r="C122" s="56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ht="24.6" customHeight="1" x14ac:dyDescent="0.25">
      <c r="A123" s="42"/>
      <c r="B123" s="42"/>
      <c r="C123" s="56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ht="24.6" customHeight="1" x14ac:dyDescent="0.25">
      <c r="A124" s="42"/>
      <c r="B124" s="42"/>
      <c r="C124" s="56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ht="24.6" customHeight="1" x14ac:dyDescent="0.25">
      <c r="A125" s="42"/>
      <c r="B125" s="42"/>
      <c r="C125" s="56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ht="24.6" customHeight="1" x14ac:dyDescent="0.25">
      <c r="A126" s="42"/>
      <c r="B126" s="42"/>
      <c r="C126" s="56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ht="24.6" customHeight="1" x14ac:dyDescent="0.25">
      <c r="A127" s="42"/>
      <c r="B127" s="42"/>
      <c r="C127" s="56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ht="24.6" customHeight="1" x14ac:dyDescent="0.25">
      <c r="A128" s="42"/>
      <c r="B128" s="42"/>
      <c r="C128" s="56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ht="24.6" customHeight="1" x14ac:dyDescent="0.25">
      <c r="A129" s="42"/>
      <c r="B129" s="42"/>
      <c r="C129" s="56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ht="24.6" customHeight="1" x14ac:dyDescent="0.25">
      <c r="A130" s="42"/>
      <c r="B130" s="42"/>
      <c r="C130" s="56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ht="24.6" customHeight="1" x14ac:dyDescent="0.25">
      <c r="A131" s="42"/>
      <c r="B131" s="42"/>
      <c r="C131" s="56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ht="24.6" customHeight="1" x14ac:dyDescent="0.25">
      <c r="A132" s="42"/>
      <c r="B132" s="42"/>
      <c r="C132" s="56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ht="24.6" customHeight="1" x14ac:dyDescent="0.25">
      <c r="A133" s="42"/>
      <c r="B133" s="42"/>
      <c r="C133" s="56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ht="24.6" customHeight="1" x14ac:dyDescent="0.25">
      <c r="A134" s="42"/>
      <c r="B134" s="42"/>
      <c r="C134" s="56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ht="24.6" customHeight="1" x14ac:dyDescent="0.25">
      <c r="A135" s="42"/>
      <c r="B135" s="42"/>
      <c r="C135" s="56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ht="24.6" customHeight="1" x14ac:dyDescent="0.25">
      <c r="A136" s="42"/>
      <c r="B136" s="42"/>
      <c r="C136" s="56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ht="24.6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ht="24.6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ht="24.6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ht="24.6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ht="24.6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ht="24.6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ht="24.6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ht="24.6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ht="24.6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ht="24.6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ht="24.6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ht="24.6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ht="24.6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ht="24.6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ht="24.6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ht="24.6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ht="24.6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 ht="24.6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ht="24.6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ht="24.6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ht="24.6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ht="24.6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ht="24.6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ht="24.6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ht="24.6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ht="24.6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ht="24.6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ht="24.6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ht="24.6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ht="24.6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ht="24.6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ht="24.6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ht="24.6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ht="24.6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ht="24.6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ht="24.6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ht="24.6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ht="24.6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ht="24.6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ht="24.6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ht="24.6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ht="24.6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ht="24.6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ht="24.6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ht="24.6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ht="24.6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ht="24.6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ht="24.6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ht="24.6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ht="24.6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ht="24.6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ht="24.6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ht="24.6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 ht="24.6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ht="24.6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ht="24.6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ht="24.6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ht="24.6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ht="24.6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ht="24.6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ht="24.6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ht="24.6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ht="24.6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ht="24.6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ht="24.6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ht="24.6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ht="24.6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ht="24.6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ht="24.6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ht="24.6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ht="24.6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ht="24.6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ht="24.6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ht="24.6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ht="24.6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ht="24.6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ht="24.6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ht="24.6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ht="24.6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ht="24.6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ht="24.6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ht="24.6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ht="24.6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ht="24.6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ht="24.6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ht="24.6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ht="24.6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ht="24.6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ht="24.6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 ht="24.6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</row>
    <row r="298" spans="1:21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1:21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1:21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1:21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1:21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1:21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1:21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1:21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21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1:21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1:21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</row>
    <row r="562" spans="1:21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</row>
    <row r="563" spans="1:21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1:21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1:21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1:21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1:21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1:21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1:21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1:21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1:21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1:21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1:21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1:21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1:21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</row>
    <row r="576" spans="1:21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21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1:21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1:21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1:21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1:21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1:21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1:21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1:21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1:21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1:21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1:21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</row>
    <row r="590" spans="1:21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</row>
    <row r="591" spans="1:21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1:21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1:21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1:21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21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1:21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1:21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1:21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1:21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1:21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1:21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1:21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1:21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</row>
    <row r="604" spans="1:21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</row>
    <row r="605" spans="1:21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1:21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</row>
    <row r="607" spans="1:21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</row>
    <row r="608" spans="1:21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</row>
    <row r="609" spans="1:21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</row>
    <row r="610" spans="1:21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</row>
    <row r="611" spans="1:21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</row>
    <row r="612" spans="1:21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</row>
    <row r="613" spans="1:21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</row>
    <row r="614" spans="1:21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</row>
    <row r="615" spans="1:21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</row>
    <row r="616" spans="1:21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</row>
    <row r="617" spans="1:21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</row>
    <row r="618" spans="1:21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</row>
    <row r="619" spans="1:21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</row>
    <row r="620" spans="1:21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</row>
    <row r="621" spans="1:21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</row>
    <row r="622" spans="1:21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</row>
    <row r="623" spans="1:21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</row>
    <row r="624" spans="1:21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</row>
    <row r="625" spans="1:21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</row>
    <row r="626" spans="1:21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</row>
    <row r="627" spans="1:21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</row>
    <row r="628" spans="1:21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</row>
    <row r="629" spans="1:21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</row>
    <row r="630" spans="1:21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</row>
    <row r="631" spans="1:21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</row>
    <row r="632" spans="1:21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</row>
    <row r="633" spans="1:21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</row>
    <row r="634" spans="1:21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</row>
    <row r="635" spans="1:21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</row>
    <row r="636" spans="1:21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</row>
    <row r="637" spans="1:21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</row>
    <row r="638" spans="1:21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</row>
    <row r="639" spans="1:21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</row>
    <row r="640" spans="1:21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</row>
    <row r="641" spans="1:21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</row>
    <row r="642" spans="1:21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</row>
    <row r="643" spans="1:21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</row>
    <row r="644" spans="1:21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</row>
    <row r="645" spans="1:21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</row>
    <row r="646" spans="1:21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</row>
    <row r="647" spans="1:21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</row>
    <row r="648" spans="1:21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21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</row>
    <row r="650" spans="1:21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</row>
    <row r="651" spans="1:21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</row>
    <row r="652" spans="1:21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</row>
    <row r="653" spans="1:21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</row>
    <row r="654" spans="1:21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</row>
    <row r="655" spans="1:21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</row>
    <row r="656" spans="1:21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</row>
    <row r="657" spans="1:21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1:21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1:21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</row>
    <row r="660" spans="1:21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</row>
    <row r="661" spans="1:21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</row>
    <row r="662" spans="1:21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</row>
    <row r="663" spans="1:21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</row>
    <row r="664" spans="1:21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</row>
    <row r="665" spans="1:21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</row>
    <row r="666" spans="1:21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21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</row>
    <row r="668" spans="1:21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</row>
    <row r="669" spans="1:21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</row>
    <row r="670" spans="1:21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</row>
    <row r="671" spans="1:21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</row>
    <row r="672" spans="1:21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</row>
    <row r="673" spans="1:21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</row>
    <row r="674" spans="1:21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</row>
    <row r="675" spans="1:21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</row>
    <row r="676" spans="1:21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</row>
    <row r="677" spans="1:21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</row>
    <row r="678" spans="1:21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</row>
    <row r="679" spans="1:21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</row>
    <row r="680" spans="1:21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</row>
    <row r="681" spans="1:21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</row>
    <row r="682" spans="1:21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</row>
    <row r="683" spans="1:21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</row>
    <row r="684" spans="1:21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</row>
    <row r="685" spans="1:21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</row>
    <row r="686" spans="1:21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</row>
    <row r="687" spans="1:21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</row>
    <row r="688" spans="1:21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</row>
    <row r="689" spans="1:21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</row>
    <row r="690" spans="1:21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</row>
    <row r="691" spans="1:21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</row>
    <row r="692" spans="1:21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</row>
    <row r="693" spans="1:21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</row>
    <row r="694" spans="1:21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</row>
    <row r="695" spans="1:21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</row>
    <row r="696" spans="1:21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</row>
    <row r="697" spans="1:21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</row>
    <row r="698" spans="1:21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</row>
    <row r="699" spans="1:21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</row>
    <row r="700" spans="1:21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</row>
    <row r="701" spans="1:21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</row>
    <row r="702" spans="1:21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1:21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</row>
    <row r="704" spans="1:21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</row>
    <row r="705" spans="1:21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</row>
    <row r="706" spans="1:21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</row>
    <row r="707" spans="1:21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</row>
    <row r="708" spans="1:21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</row>
    <row r="709" spans="1:21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</row>
    <row r="710" spans="1:21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</row>
    <row r="711" spans="1:21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</row>
    <row r="712" spans="1:21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</row>
    <row r="713" spans="1:21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</row>
    <row r="714" spans="1:21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</row>
    <row r="715" spans="1:21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</row>
    <row r="716" spans="1:21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</row>
    <row r="717" spans="1:21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</row>
    <row r="718" spans="1:21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</row>
    <row r="719" spans="1:21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</row>
    <row r="720" spans="1:21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1:21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</row>
    <row r="722" spans="1:21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</row>
    <row r="723" spans="1:21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</row>
    <row r="724" spans="1:21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</row>
    <row r="725" spans="1:21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</row>
    <row r="726" spans="1:21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</row>
    <row r="727" spans="1:21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</row>
    <row r="728" spans="1:21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</row>
    <row r="729" spans="1:21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</row>
    <row r="730" spans="1:21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</row>
    <row r="731" spans="1:21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</row>
    <row r="732" spans="1:21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</row>
    <row r="733" spans="1:21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</row>
    <row r="734" spans="1:21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</row>
    <row r="735" spans="1:21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</row>
    <row r="736" spans="1:21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</row>
    <row r="737" spans="1:21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</row>
    <row r="738" spans="1:21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</row>
    <row r="739" spans="1:21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</row>
    <row r="740" spans="1:21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</row>
    <row r="741" spans="1:21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</row>
    <row r="742" spans="1:21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</row>
    <row r="743" spans="1:21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</row>
    <row r="744" spans="1:21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</row>
    <row r="745" spans="1:21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</row>
    <row r="746" spans="1:21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</row>
    <row r="747" spans="1:21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</row>
    <row r="748" spans="1:21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</row>
    <row r="749" spans="1:21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</row>
    <row r="750" spans="1:21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</row>
    <row r="751" spans="1:21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</row>
    <row r="752" spans="1:21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</row>
    <row r="753" spans="1:21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</row>
    <row r="754" spans="1:21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</row>
    <row r="755" spans="1:21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</row>
    <row r="756" spans="1:21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</row>
    <row r="757" spans="1:21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</row>
    <row r="758" spans="1:21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</row>
    <row r="759" spans="1:21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</row>
    <row r="760" spans="1:21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</row>
    <row r="761" spans="1:21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</row>
    <row r="762" spans="1:21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</row>
    <row r="763" spans="1:21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</row>
    <row r="764" spans="1:21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</row>
    <row r="765" spans="1:21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</row>
    <row r="766" spans="1:21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</row>
    <row r="767" spans="1:21" ht="24.6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</row>
    <row r="768" spans="1:21" ht="24.6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</row>
    <row r="769" spans="1:21" ht="24.6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</row>
    <row r="770" spans="1:21" ht="24.6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</row>
    <row r="771" spans="1:21" ht="24.6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</row>
    <row r="772" spans="1:21" ht="24.6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</row>
    <row r="773" spans="1:21" ht="24.6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</row>
    <row r="774" spans="1:21" ht="24.6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21" ht="24.6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</row>
    <row r="776" spans="1:21" ht="24.6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</row>
    <row r="777" spans="1:21" ht="24.6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</row>
    <row r="778" spans="1:21" ht="24.6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</row>
    <row r="779" spans="1:21" ht="24.6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</row>
    <row r="780" spans="1:21" ht="24.6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</row>
    <row r="781" spans="1:21" ht="24.6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</row>
    <row r="782" spans="1:21" ht="24.6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</row>
    <row r="783" spans="1:21" ht="24.6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</row>
    <row r="784" spans="1:21" ht="24.6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</row>
    <row r="785" spans="1:21" ht="24.6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</row>
    <row r="786" spans="1:21" ht="24.6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</row>
    <row r="787" spans="1:21" ht="24.6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</row>
    <row r="788" spans="1:21" ht="24.6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</row>
    <row r="789" spans="1:21" ht="24.6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</row>
    <row r="790" spans="1:21" ht="24.6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</row>
    <row r="791" spans="1:21" ht="24.6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</row>
    <row r="792" spans="1:21" ht="24.6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1:21" ht="24.6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</row>
    <row r="794" spans="1:21" ht="24.6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</row>
    <row r="795" spans="1:21" ht="24.6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</row>
    <row r="796" spans="1:21" ht="24.6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</row>
    <row r="797" spans="1:21" ht="24.6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</row>
    <row r="798" spans="1:21" ht="24.6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</row>
    <row r="799" spans="1:21" ht="24.6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</row>
    <row r="800" spans="1:21" ht="24.6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</row>
    <row r="801" spans="1:21" ht="24.6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</row>
    <row r="802" spans="1:21" ht="24.6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</row>
    <row r="803" spans="1:21" ht="24.6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</row>
    <row r="804" spans="1:21" ht="24.6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</row>
    <row r="805" spans="1:21" ht="24.6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</row>
    <row r="806" spans="1:21" ht="24.6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</row>
    <row r="807" spans="1:21" ht="24.6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</row>
    <row r="808" spans="1:21" ht="24.6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</row>
    <row r="809" spans="1:21" ht="24.6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</row>
    <row r="810" spans="1:21" ht="24.6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</row>
    <row r="811" spans="1:21" ht="24.6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</row>
    <row r="812" spans="1:21" ht="24.6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</row>
    <row r="813" spans="1:21" ht="24.6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</row>
    <row r="814" spans="1:21" ht="24.6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</row>
    <row r="815" spans="1:21" ht="24.6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</row>
    <row r="816" spans="1:21" ht="24.6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</row>
    <row r="817" spans="1:21" ht="24.6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</row>
    <row r="818" spans="1:21" ht="24.6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</row>
    <row r="819" spans="1:21" ht="24.6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</row>
    <row r="820" spans="1:21" ht="24.6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</row>
    <row r="821" spans="1:21" ht="24.6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</row>
    <row r="822" spans="1:21" ht="24.6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</row>
    <row r="823" spans="1:21" ht="24.6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</row>
    <row r="824" spans="1:21" ht="24.6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</row>
    <row r="825" spans="1:21" ht="24.6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</row>
    <row r="826" spans="1:21" ht="24.6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</row>
    <row r="827" spans="1:21" ht="24.6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</row>
    <row r="828" spans="1:21" ht="24.6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</row>
    <row r="829" spans="1:21" ht="24.6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</row>
    <row r="830" spans="1:21" ht="24.6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</row>
    <row r="831" spans="1:21" ht="24.6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</row>
    <row r="832" spans="1:21" ht="24.6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</row>
    <row r="833" spans="1:21" ht="24.6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</row>
    <row r="834" spans="1:21" ht="24.6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</row>
    <row r="835" spans="1:21" ht="24.6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</row>
    <row r="836" spans="1:21" ht="24.6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</row>
    <row r="837" spans="1:21" ht="24.6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</row>
    <row r="838" spans="1:21" ht="24.6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</row>
    <row r="839" spans="1:21" ht="24.6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</row>
    <row r="840" spans="1:21" ht="24.6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</row>
    <row r="841" spans="1:21" ht="24.6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</row>
    <row r="842" spans="1:21" ht="24.6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</row>
    <row r="843" spans="1:21" ht="24.6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</row>
    <row r="844" spans="1:21" ht="24.6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</row>
    <row r="845" spans="1:21" ht="24.6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</row>
    <row r="846" spans="1:21" ht="24.6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</row>
    <row r="847" spans="1:21" ht="24.6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</row>
    <row r="848" spans="1:21" ht="24.6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</row>
    <row r="849" spans="1:21" ht="24.6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</row>
    <row r="850" spans="1:21" ht="24.6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</row>
    <row r="851" spans="1:21" ht="24.6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</row>
    <row r="852" spans="1:21" ht="24.6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</row>
    <row r="853" spans="1:21" ht="24.6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</row>
    <row r="854" spans="1:21" ht="24.6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</row>
    <row r="855" spans="1:21" ht="24.6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</row>
    <row r="856" spans="1:21" ht="24.6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</row>
    <row r="857" spans="1:21" ht="24.6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</row>
    <row r="858" spans="1:21" ht="24.6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</row>
    <row r="859" spans="1:21" ht="24.6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</row>
    <row r="860" spans="1:21" ht="24.6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</row>
    <row r="861" spans="1:21" ht="24.6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</row>
    <row r="862" spans="1:21" ht="24.6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</row>
    <row r="863" spans="1:21" ht="24.6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</row>
    <row r="864" spans="1:21" ht="24.6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</row>
    <row r="865" spans="1:21" ht="24.6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</row>
    <row r="866" spans="1:21" ht="24.6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</row>
    <row r="867" spans="1:21" ht="24.6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</row>
    <row r="868" spans="1:21" ht="24.6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</row>
    <row r="869" spans="1:21" ht="24.6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</row>
    <row r="870" spans="1:21" ht="24.6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</row>
    <row r="871" spans="1:21" ht="24.6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</row>
    <row r="872" spans="1:21" ht="24.6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</row>
    <row r="873" spans="1:21" ht="24.6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</row>
    <row r="874" spans="1:21" ht="24.6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</row>
    <row r="875" spans="1:21" ht="24.6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</row>
    <row r="876" spans="1:21" ht="24.6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</row>
    <row r="877" spans="1:21" ht="24.6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</row>
    <row r="878" spans="1:21" ht="24.6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</row>
    <row r="879" spans="1:21" ht="24.6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</row>
    <row r="880" spans="1:21" ht="24.6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</row>
    <row r="881" spans="1:21" ht="24.6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</row>
  </sheetData>
  <autoFilter ref="W1:W881" xr:uid="{00000000-0009-0000-0000-000004000000}"/>
  <mergeCells count="7">
    <mergeCell ref="C1:D1"/>
    <mergeCell ref="N3:P3"/>
    <mergeCell ref="R3:S3"/>
    <mergeCell ref="D3:E3"/>
    <mergeCell ref="F3:G3"/>
    <mergeCell ref="H3:I3"/>
    <mergeCell ref="J3:K3"/>
  </mergeCells>
  <pageMargins left="0.7" right="0.7" top="0.75" bottom="0.75" header="0.3" footer="0.3"/>
  <pageSetup paperSize="9" scale="51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7"/>
  <sheetViews>
    <sheetView zoomScaleNormal="100" workbookViewId="0">
      <selection activeCell="H9" sqref="H9"/>
    </sheetView>
  </sheetViews>
  <sheetFormatPr defaultRowHeight="12.75" x14ac:dyDescent="0.15"/>
  <cols>
    <col min="1" max="1" width="11.4609375" style="426" bestFit="1" customWidth="1"/>
    <col min="11" max="11" width="11.32421875" style="426" customWidth="1"/>
  </cols>
  <sheetData>
    <row r="1" spans="1:18" ht="18.75" customHeight="1" x14ac:dyDescent="0.15">
      <c r="B1" s="466" t="s">
        <v>9</v>
      </c>
      <c r="C1" s="465"/>
      <c r="D1" s="466" t="s">
        <v>10</v>
      </c>
      <c r="E1" s="465"/>
      <c r="F1" s="466" t="s">
        <v>11</v>
      </c>
      <c r="G1" s="465"/>
      <c r="H1" s="466" t="s">
        <v>12</v>
      </c>
      <c r="I1" s="465"/>
      <c r="J1" s="89" t="s">
        <v>160</v>
      </c>
      <c r="K1" s="411"/>
      <c r="L1" s="423" t="s">
        <v>161</v>
      </c>
      <c r="M1" s="423" t="s">
        <v>162</v>
      </c>
      <c r="N1" s="423" t="s">
        <v>163</v>
      </c>
      <c r="O1" s="423" t="s">
        <v>14</v>
      </c>
      <c r="P1" s="423" t="s">
        <v>164</v>
      </c>
      <c r="Q1" s="423" t="s">
        <v>165</v>
      </c>
    </row>
    <row r="2" spans="1:18" x14ac:dyDescent="0.15">
      <c r="A2" t="s">
        <v>166</v>
      </c>
      <c r="B2" s="80">
        <f>+'A1 KTRA-IND'!D34</f>
        <v>20</v>
      </c>
      <c r="C2" s="80">
        <f>'A1 KTRA-IND'!E34</f>
        <v>0</v>
      </c>
      <c r="D2" s="80">
        <f>'A1 KTRA-IND'!F34</f>
        <v>0</v>
      </c>
      <c r="E2" s="80">
        <f>'A1 KTRA-IND'!G34</f>
        <v>0</v>
      </c>
      <c r="F2" s="80">
        <f>'A1 KTRA-IND'!H34</f>
        <v>10</v>
      </c>
      <c r="G2" s="80">
        <f>'A1 KTRA-IND'!I34</f>
        <v>0</v>
      </c>
      <c r="H2" s="80">
        <f>'A1 KTRA-IND'!J34</f>
        <v>0</v>
      </c>
      <c r="I2" s="80">
        <f>'A1 KTRA-IND'!K34</f>
        <v>0</v>
      </c>
      <c r="J2" s="80">
        <f>'A1 KTRA-IND'!L34</f>
        <v>0</v>
      </c>
      <c r="K2" s="80">
        <f>'A1 KTRA-IND'!M34</f>
        <v>20</v>
      </c>
      <c r="L2" s="80">
        <f>'A1 KTRA-IND'!N34</f>
        <v>0</v>
      </c>
      <c r="M2" s="80">
        <f>'A1 KTRA-IND'!O34</f>
        <v>0</v>
      </c>
      <c r="N2" s="80">
        <f>'A1 KTRA-IND'!P34</f>
        <v>0</v>
      </c>
      <c r="O2" s="80">
        <f>'A1 KTRA-IND'!Q34</f>
        <v>0</v>
      </c>
      <c r="P2" s="80">
        <f>'A1 KTRA-IND'!R34</f>
        <v>0</v>
      </c>
      <c r="Q2" s="80">
        <f>'A1 KTRA-IND'!S34</f>
        <v>0</v>
      </c>
    </row>
    <row r="3" spans="1:18" x14ac:dyDescent="0.15">
      <c r="A3" t="s">
        <v>167</v>
      </c>
      <c r="B3" s="434">
        <f>+'A2 GANJ'!D34</f>
        <v>0</v>
      </c>
      <c r="C3" s="434">
        <f>+'A2 GANJ'!E34</f>
        <v>0</v>
      </c>
      <c r="D3" s="434">
        <f>+'A2 GANJ'!F34</f>
        <v>0</v>
      </c>
      <c r="E3" s="434">
        <f>+'A2 GANJ'!G34</f>
        <v>0</v>
      </c>
      <c r="F3" s="434">
        <f>+'A2 GANJ'!H34</f>
        <v>0</v>
      </c>
      <c r="G3" s="434">
        <f>+'A2 GANJ'!I34</f>
        <v>0</v>
      </c>
      <c r="H3" s="434">
        <f>+'A2 GANJ'!J34</f>
        <v>0</v>
      </c>
      <c r="I3" s="434">
        <f>+'A2 GANJ'!K34</f>
        <v>0</v>
      </c>
      <c r="J3" s="434">
        <f>+'A2 GANJ'!L34</f>
        <v>0</v>
      </c>
      <c r="K3" s="434">
        <f>+'A2 GANJ'!M34</f>
        <v>0</v>
      </c>
      <c r="L3" s="434">
        <f>+'A2 GANJ'!N34</f>
        <v>0</v>
      </c>
      <c r="M3" s="434">
        <f>+'A2 GANJ'!O34</f>
        <v>0</v>
      </c>
      <c r="N3" s="434">
        <f>+'A2 GANJ'!P34</f>
        <v>0</v>
      </c>
      <c r="O3" s="434">
        <f>+'A2 GANJ'!Q34</f>
        <v>0</v>
      </c>
      <c r="P3" s="434">
        <f>+'A2 GANJ'!R34</f>
        <v>0</v>
      </c>
      <c r="Q3" s="434">
        <f>+'A2 GANJ'!S34</f>
        <v>0</v>
      </c>
    </row>
    <row r="4" spans="1:18" x14ac:dyDescent="0.15">
      <c r="A4" s="67" t="s">
        <v>168</v>
      </c>
      <c r="B4" s="377">
        <f>+'A3 BIDUPUR'!D34</f>
        <v>0</v>
      </c>
      <c r="C4" s="377">
        <f>+'A3 BIDUPUR'!E34</f>
        <v>0</v>
      </c>
      <c r="D4" s="377">
        <f>+'A3 BIDUPUR'!F34</f>
        <v>0</v>
      </c>
      <c r="E4" s="377">
        <f>+'A3 BIDUPUR'!G34</f>
        <v>0</v>
      </c>
      <c r="F4" s="377">
        <f>+'A3 BIDUPUR'!H34</f>
        <v>0</v>
      </c>
      <c r="G4" s="377">
        <f>+'A3 BIDUPUR'!I34</f>
        <v>0</v>
      </c>
      <c r="H4" s="377">
        <f>+'A3 BIDUPUR'!J34</f>
        <v>0</v>
      </c>
      <c r="I4" s="377">
        <f>+'A3 BIDUPUR'!K34</f>
        <v>0</v>
      </c>
      <c r="J4" s="377">
        <f>+'A3 BIDUPUR'!L34</f>
        <v>0</v>
      </c>
      <c r="K4" s="377">
        <f>+'A3 BIDUPUR'!M34</f>
        <v>0</v>
      </c>
      <c r="L4" s="377">
        <f>+'A3 BIDUPUR'!N34</f>
        <v>0</v>
      </c>
      <c r="M4" s="377">
        <f>+'A3 BIDUPUR'!O34</f>
        <v>0</v>
      </c>
      <c r="N4" s="377">
        <f>+'A3 BIDUPUR'!P34</f>
        <v>0</v>
      </c>
      <c r="O4" s="377">
        <f>+'A3 BIDUPUR'!Q34</f>
        <v>0</v>
      </c>
      <c r="P4" s="377">
        <f>+'A3 BIDUPUR'!R34</f>
        <v>0</v>
      </c>
      <c r="Q4" s="377">
        <f>+'A3 BIDUPUR'!S34</f>
        <v>0</v>
      </c>
    </row>
    <row r="5" spans="1:18" x14ac:dyDescent="0.15">
      <c r="A5" s="67" t="s">
        <v>169</v>
      </c>
      <c r="B5" s="118">
        <f>+'A4 MARAI'!D34</f>
        <v>0</v>
      </c>
      <c r="C5" s="118">
        <f>+'A4 MARAI'!E34</f>
        <v>0</v>
      </c>
      <c r="D5" s="118">
        <f>+'A4 MARAI'!F34</f>
        <v>0</v>
      </c>
      <c r="E5" s="118">
        <f>+'A4 MARAI'!G34</f>
        <v>0</v>
      </c>
      <c r="F5" s="118">
        <f>+'A4 MARAI'!H34</f>
        <v>0</v>
      </c>
      <c r="G5" s="118">
        <f>+'A4 MARAI'!I34</f>
        <v>0</v>
      </c>
      <c r="H5" s="118">
        <f>+'A4 MARAI'!J34</f>
        <v>0</v>
      </c>
      <c r="I5" s="118">
        <f>+'A4 MARAI'!K34</f>
        <v>0</v>
      </c>
      <c r="J5" s="118">
        <f>+'A4 MARAI'!L34</f>
        <v>0</v>
      </c>
      <c r="K5" s="118">
        <f>+'A4 MARAI'!M34</f>
        <v>0</v>
      </c>
      <c r="L5" s="118">
        <f>+'A4 MARAI'!N34</f>
        <v>0</v>
      </c>
      <c r="M5" s="118">
        <f>+'A4 MARAI'!O34</f>
        <v>0</v>
      </c>
      <c r="N5" s="118">
        <f>+'A4 MARAI'!P34</f>
        <v>0</v>
      </c>
      <c r="O5" s="118">
        <f>+'A4 MARAI'!Q34</f>
        <v>0</v>
      </c>
      <c r="P5" s="118">
        <f>+'A4 MARAI'!R34</f>
        <v>0</v>
      </c>
      <c r="Q5" s="118">
        <f>+'A4 MARAI'!S34</f>
        <v>0</v>
      </c>
    </row>
    <row r="6" spans="1:18" ht="17.25" customHeight="1" x14ac:dyDescent="0.15">
      <c r="A6" s="378" t="s">
        <v>170</v>
      </c>
      <c r="B6" s="379">
        <f>SUM(B2:B5)</f>
        <v>20</v>
      </c>
      <c r="C6" s="379">
        <f>SUM(C2:C5)</f>
        <v>0</v>
      </c>
      <c r="D6" s="379">
        <f>SUM(D2:D5)</f>
        <v>0</v>
      </c>
      <c r="E6" s="379">
        <f>SUM(E2:E5)</f>
        <v>0</v>
      </c>
      <c r="F6" s="379">
        <f>SUM(F2:F5)</f>
        <v>10</v>
      </c>
      <c r="G6" s="379">
        <f>SUM(G2:G5)</f>
        <v>0</v>
      </c>
      <c r="H6" s="379">
        <f>SUM(H2:H5)</f>
        <v>0</v>
      </c>
      <c r="I6" s="379">
        <f>SUM(I2:I5)</f>
        <v>0</v>
      </c>
      <c r="J6" s="379">
        <f>SUM(J2:J5)</f>
        <v>0</v>
      </c>
      <c r="K6" s="379">
        <f>SUM(K2:K5)</f>
        <v>20</v>
      </c>
      <c r="L6" s="379">
        <f>SUM(L2:L5)</f>
        <v>0</v>
      </c>
      <c r="M6" s="379">
        <f>SUM(M2:M5)</f>
        <v>0</v>
      </c>
      <c r="N6" s="379">
        <f>SUM(N2:N5)</f>
        <v>0</v>
      </c>
      <c r="O6" s="379">
        <f>SUM(O2:O5)</f>
        <v>0</v>
      </c>
      <c r="P6" s="379">
        <f>SUM(P2:P5)</f>
        <v>0</v>
      </c>
      <c r="Q6" s="379">
        <f>SUM(Q2:Q5)</f>
        <v>0</v>
      </c>
    </row>
    <row r="7" spans="1:18" x14ac:dyDescent="0.15">
      <c r="B7" s="111"/>
      <c r="C7" s="111"/>
      <c r="D7" s="111">
        <v>39</v>
      </c>
      <c r="E7" s="111">
        <v>1</v>
      </c>
      <c r="F7" s="111">
        <v>10</v>
      </c>
      <c r="G7" s="111"/>
      <c r="H7" s="111"/>
      <c r="I7" s="111"/>
      <c r="J7" s="111"/>
      <c r="K7" s="111"/>
      <c r="L7" s="111">
        <v>26</v>
      </c>
      <c r="M7" s="111">
        <f>17+9</f>
        <v>26</v>
      </c>
      <c r="N7" s="111">
        <v>7</v>
      </c>
      <c r="O7" s="111"/>
      <c r="P7" s="111"/>
      <c r="Q7" s="111"/>
    </row>
    <row r="8" spans="1:18" x14ac:dyDescent="0.15">
      <c r="A8" s="66" t="s">
        <v>171</v>
      </c>
      <c r="B8" s="81">
        <f>B6-B7</f>
        <v>20</v>
      </c>
      <c r="C8" s="81">
        <f>C6-C7</f>
        <v>0</v>
      </c>
      <c r="D8" s="81">
        <f>D6-D7</f>
        <v>-39</v>
      </c>
      <c r="E8" s="81">
        <f>E6-E7</f>
        <v>-1</v>
      </c>
      <c r="F8" s="81">
        <f>F6-F7</f>
        <v>0</v>
      </c>
      <c r="G8" s="81">
        <f>G6-G7</f>
        <v>0</v>
      </c>
      <c r="H8" s="81">
        <f>H6-H7</f>
        <v>0</v>
      </c>
      <c r="I8" s="81">
        <f>I6-I7</f>
        <v>0</v>
      </c>
      <c r="J8" s="81">
        <f>J6-J7</f>
        <v>0</v>
      </c>
      <c r="K8" s="81">
        <f>K6-K7</f>
        <v>20</v>
      </c>
      <c r="L8" s="81">
        <f>L6-L7</f>
        <v>-26</v>
      </c>
      <c r="M8" s="81">
        <f>M6-M7</f>
        <v>-26</v>
      </c>
      <c r="N8" s="81">
        <f>N6-N7</f>
        <v>-7</v>
      </c>
      <c r="O8" s="81">
        <f>O6-O7</f>
        <v>0</v>
      </c>
      <c r="P8" s="81">
        <f>SUM(P2:P5)</f>
        <v>0</v>
      </c>
      <c r="Q8" s="81">
        <f>Q6-Q7</f>
        <v>0</v>
      </c>
    </row>
    <row r="9" spans="1:18" ht="21.75" customHeight="1" x14ac:dyDescent="0.15">
      <c r="A9" s="380" t="s">
        <v>172</v>
      </c>
      <c r="B9" s="381">
        <f>B8/24</f>
        <v>0.83333333333333337</v>
      </c>
      <c r="C9" s="381">
        <f>C8/12</f>
        <v>0</v>
      </c>
      <c r="D9" s="381">
        <f>D8/24</f>
        <v>-1.625</v>
      </c>
      <c r="E9" s="381">
        <f>E8/12</f>
        <v>-8.3333333333333329E-2</v>
      </c>
      <c r="F9" s="381">
        <f>F8/24</f>
        <v>0</v>
      </c>
      <c r="G9" s="381">
        <f>G8/12</f>
        <v>0</v>
      </c>
      <c r="H9" s="381">
        <f>H8/24</f>
        <v>0</v>
      </c>
      <c r="I9" s="381">
        <f>I8/12</f>
        <v>0</v>
      </c>
      <c r="J9" s="381">
        <f>J8/24</f>
        <v>0</v>
      </c>
      <c r="K9" s="381"/>
      <c r="L9" s="381">
        <f>L8/50</f>
        <v>-0.52</v>
      </c>
      <c r="M9" s="381">
        <f>M8/24</f>
        <v>-1.0833333333333333</v>
      </c>
      <c r="N9" s="381">
        <f>N8/10</f>
        <v>-0.7</v>
      </c>
      <c r="O9" s="381">
        <f>O8/55</f>
        <v>0</v>
      </c>
      <c r="P9" s="381">
        <f>P8/50</f>
        <v>0</v>
      </c>
      <c r="Q9" s="381">
        <f>Q8/14</f>
        <v>0</v>
      </c>
      <c r="R9">
        <f>SUM(B9:Q9)</f>
        <v>-3.1783333333333337</v>
      </c>
    </row>
    <row r="10" spans="1:18" x14ac:dyDescent="0.15">
      <c r="A10" t="s">
        <v>173</v>
      </c>
    </row>
    <row r="11" spans="1:18" x14ac:dyDescent="0.15">
      <c r="A11" t="e">
        <f>#REF!</f>
        <v>#REF!</v>
      </c>
    </row>
    <row r="12" spans="1:18" x14ac:dyDescent="0.15">
      <c r="A12" s="67" t="s">
        <v>174</v>
      </c>
      <c r="B12">
        <f>D9</f>
        <v>-1.625</v>
      </c>
    </row>
    <row r="13" spans="1:18" x14ac:dyDescent="0.15">
      <c r="A13" s="67" t="s">
        <v>175</v>
      </c>
      <c r="B13">
        <f>E9</f>
        <v>-8.3333333333333329E-2</v>
      </c>
      <c r="K13" s="140" t="s">
        <v>176</v>
      </c>
      <c r="L13" s="140">
        <f>SUM(B9:I9)</f>
        <v>-0.875</v>
      </c>
      <c r="O13">
        <v>11</v>
      </c>
    </row>
    <row r="14" spans="1:18" x14ac:dyDescent="0.15">
      <c r="A14" s="67" t="s">
        <v>177</v>
      </c>
      <c r="B14">
        <f>F9</f>
        <v>0</v>
      </c>
      <c r="K14" s="140" t="s">
        <v>178</v>
      </c>
      <c r="L14" s="140">
        <f>SUM(L9:N9)</f>
        <v>-2.3033333333333332</v>
      </c>
      <c r="M14" s="317"/>
      <c r="O14">
        <v>3</v>
      </c>
    </row>
    <row r="15" spans="1:18" x14ac:dyDescent="0.15">
      <c r="A15" s="67" t="s">
        <v>179</v>
      </c>
      <c r="B15">
        <f>G9</f>
        <v>0</v>
      </c>
      <c r="K15" s="140" t="s">
        <v>180</v>
      </c>
      <c r="L15" s="140">
        <f>O9</f>
        <v>0</v>
      </c>
    </row>
    <row r="16" spans="1:18" x14ac:dyDescent="0.15">
      <c r="A16" s="67" t="s">
        <v>181</v>
      </c>
      <c r="B16">
        <f>B9</f>
        <v>0.83333333333333337</v>
      </c>
      <c r="K16" s="140" t="s">
        <v>182</v>
      </c>
      <c r="L16" s="140">
        <f>SUM(P9:Q9)</f>
        <v>0</v>
      </c>
      <c r="O16">
        <v>8</v>
      </c>
    </row>
    <row r="17" spans="1:17" x14ac:dyDescent="0.15">
      <c r="A17" s="67" t="s">
        <v>183</v>
      </c>
      <c r="B17">
        <f>C9</f>
        <v>0</v>
      </c>
      <c r="K17" s="140"/>
      <c r="L17" s="140">
        <f>SUM(L13:L16)</f>
        <v>-3.1783333333333332</v>
      </c>
      <c r="O17">
        <v>2</v>
      </c>
    </row>
    <row r="18" spans="1:17" x14ac:dyDescent="0.15">
      <c r="A18" s="67" t="s">
        <v>184</v>
      </c>
      <c r="B18">
        <f>H9</f>
        <v>0</v>
      </c>
      <c r="O18">
        <v>18</v>
      </c>
    </row>
    <row r="19" spans="1:17" x14ac:dyDescent="0.15">
      <c r="A19" s="67" t="s">
        <v>185</v>
      </c>
      <c r="B19">
        <f>I9</f>
        <v>0</v>
      </c>
      <c r="O19">
        <v>1</v>
      </c>
    </row>
    <row r="20" spans="1:17" x14ac:dyDescent="0.15">
      <c r="A20" s="67" t="s">
        <v>186</v>
      </c>
      <c r="M20" t="s">
        <v>187</v>
      </c>
      <c r="O20">
        <v>19</v>
      </c>
    </row>
    <row r="21" spans="1:17" x14ac:dyDescent="0.15">
      <c r="A21" s="67" t="s">
        <v>188</v>
      </c>
      <c r="B21">
        <f>L9</f>
        <v>-0.52</v>
      </c>
      <c r="H21" s="67" t="s">
        <v>189</v>
      </c>
      <c r="O21">
        <v>5</v>
      </c>
    </row>
    <row r="22" spans="1:17" x14ac:dyDescent="0.15">
      <c r="A22" s="67" t="s">
        <v>190</v>
      </c>
      <c r="B22">
        <f>M9</f>
        <v>-1.0833333333333333</v>
      </c>
      <c r="O22">
        <v>3</v>
      </c>
      <c r="Q22" t="s">
        <v>187</v>
      </c>
    </row>
    <row r="23" spans="1:17" x14ac:dyDescent="0.15">
      <c r="A23" s="67" t="s">
        <v>191</v>
      </c>
      <c r="B23">
        <f>N9</f>
        <v>-0.7</v>
      </c>
    </row>
    <row r="24" spans="1:17" x14ac:dyDescent="0.15">
      <c r="A24" s="67" t="s">
        <v>192</v>
      </c>
      <c r="B24">
        <f>Q9</f>
        <v>0</v>
      </c>
      <c r="O24">
        <v>3</v>
      </c>
    </row>
    <row r="25" spans="1:17" x14ac:dyDescent="0.15">
      <c r="A25" s="67" t="s">
        <v>193</v>
      </c>
      <c r="B25">
        <f>N9</f>
        <v>-0.7</v>
      </c>
      <c r="O25">
        <v>4</v>
      </c>
    </row>
    <row r="26" spans="1:17" x14ac:dyDescent="0.15">
      <c r="O26">
        <v>12</v>
      </c>
    </row>
    <row r="27" spans="1:17" x14ac:dyDescent="0.15">
      <c r="B27">
        <f>SUM(B12:B25)</f>
        <v>-3.8783333333333339</v>
      </c>
      <c r="O27">
        <f>SUM(O13:O26)</f>
        <v>89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61"/>
  <sheetViews>
    <sheetView zoomScale="85" zoomScaleNormal="85" workbookViewId="0">
      <selection activeCell="J7" sqref="J7"/>
    </sheetView>
  </sheetViews>
  <sheetFormatPr defaultRowHeight="12.75" x14ac:dyDescent="0.15"/>
  <cols>
    <col min="1" max="1" width="13.484375" style="426" customWidth="1"/>
    <col min="2" max="3" width="5.66015625" style="426" customWidth="1"/>
    <col min="4" max="4" width="4.98828125" style="426" customWidth="1"/>
    <col min="5" max="5" width="5.52734375" style="426" customWidth="1"/>
    <col min="6" max="6" width="6.3359375" style="426" customWidth="1"/>
    <col min="7" max="7" width="5.52734375" style="426" customWidth="1"/>
    <col min="8" max="8" width="9.4375" style="426" customWidth="1"/>
    <col min="9" max="9" width="9.03515625" style="426" customWidth="1"/>
    <col min="10" max="10" width="9.70703125" style="426" customWidth="1"/>
    <col min="11" max="11" width="10.515625" style="426" customWidth="1"/>
    <col min="13" max="13" width="16.046875" style="426" customWidth="1"/>
  </cols>
  <sheetData>
    <row r="1" spans="1:15" ht="19.5" customHeight="1" x14ac:dyDescent="0.15">
      <c r="A1" s="164" t="s">
        <v>194</v>
      </c>
      <c r="B1" s="115"/>
      <c r="C1" s="115"/>
      <c r="D1" s="434"/>
      <c r="E1" s="434"/>
      <c r="F1" s="434"/>
      <c r="G1" s="437"/>
      <c r="H1" s="437"/>
      <c r="I1" s="438"/>
      <c r="J1" s="439"/>
      <c r="K1" s="117" t="str">
        <f>'A1 KTRA-IND'!L1</f>
        <v>DATE:  14 JUNE 2021</v>
      </c>
      <c r="L1" s="434"/>
      <c r="M1" s="434"/>
    </row>
    <row r="2" spans="1:15" ht="15.6" customHeight="1" x14ac:dyDescent="0.15">
      <c r="A2" s="434" t="s">
        <v>195</v>
      </c>
      <c r="B2" s="467" t="s">
        <v>196</v>
      </c>
      <c r="C2" s="465"/>
      <c r="D2" s="467" t="s">
        <v>197</v>
      </c>
      <c r="E2" s="465"/>
      <c r="F2" s="468" t="s">
        <v>198</v>
      </c>
      <c r="G2" s="465"/>
      <c r="H2" s="428" t="s">
        <v>199</v>
      </c>
      <c r="I2" s="427" t="s">
        <v>200</v>
      </c>
      <c r="J2" s="427" t="s">
        <v>201</v>
      </c>
      <c r="K2" s="434" t="s">
        <v>202</v>
      </c>
      <c r="L2" s="434"/>
      <c r="M2" s="434" t="s">
        <v>203</v>
      </c>
    </row>
    <row r="3" spans="1:15" ht="15.6" customHeight="1" x14ac:dyDescent="0.15">
      <c r="B3" s="119" t="s">
        <v>204</v>
      </c>
      <c r="C3" s="119" t="s">
        <v>205</v>
      </c>
      <c r="D3" s="119" t="s">
        <v>205</v>
      </c>
      <c r="E3" s="119" t="s">
        <v>204</v>
      </c>
      <c r="F3" s="120" t="s">
        <v>205</v>
      </c>
      <c r="G3" s="120" t="s">
        <v>204</v>
      </c>
      <c r="H3" s="120"/>
      <c r="I3" s="119"/>
      <c r="J3" s="119"/>
      <c r="K3" s="434"/>
      <c r="L3" s="434"/>
      <c r="M3" s="434"/>
    </row>
    <row r="4" spans="1:15" ht="15" customHeight="1" x14ac:dyDescent="0.15">
      <c r="A4" s="112" t="s">
        <v>206</v>
      </c>
      <c r="B4" s="111">
        <v>7</v>
      </c>
      <c r="C4" s="113">
        <f>B4*24</f>
        <v>168</v>
      </c>
      <c r="D4" s="111"/>
      <c r="E4" s="121">
        <f>D4/24</f>
        <v>0</v>
      </c>
      <c r="F4" s="111">
        <f>P48</f>
        <v>0</v>
      </c>
      <c r="G4" s="121">
        <f>F4/24</f>
        <v>0</v>
      </c>
      <c r="H4" s="113">
        <f>SUM(C4:D4)-F4</f>
        <v>168</v>
      </c>
      <c r="I4" s="113">
        <f>P46</f>
        <v>0</v>
      </c>
      <c r="J4" s="113">
        <f>H4-I4</f>
        <v>168</v>
      </c>
      <c r="K4" s="434"/>
      <c r="L4" s="434"/>
      <c r="M4" s="81">
        <f>(H4-I4)-K4</f>
        <v>168</v>
      </c>
      <c r="O4" s="111"/>
    </row>
    <row r="5" spans="1:15" x14ac:dyDescent="0.15">
      <c r="A5" s="107" t="s">
        <v>207</v>
      </c>
      <c r="B5" s="434">
        <v>4</v>
      </c>
      <c r="C5" s="435">
        <f>B5*12</f>
        <v>48</v>
      </c>
      <c r="D5" s="434"/>
      <c r="E5" s="121">
        <f>D5/12</f>
        <v>0</v>
      </c>
      <c r="F5" s="111">
        <f>Q48</f>
        <v>0</v>
      </c>
      <c r="G5" s="121">
        <f>F5/12</f>
        <v>0</v>
      </c>
      <c r="H5" s="113">
        <f>SUM(C5:D5)-F5</f>
        <v>48</v>
      </c>
      <c r="I5" s="435">
        <f>Q46</f>
        <v>0</v>
      </c>
      <c r="J5" s="435">
        <f>H5-I5</f>
        <v>48</v>
      </c>
      <c r="K5" s="434"/>
      <c r="L5" s="434"/>
      <c r="M5" s="81">
        <f>(H5-I5)-K5</f>
        <v>48</v>
      </c>
      <c r="N5" s="67"/>
      <c r="O5" s="434"/>
    </row>
    <row r="6" spans="1:15" x14ac:dyDescent="0.15">
      <c r="A6" s="108" t="s">
        <v>208</v>
      </c>
      <c r="B6" s="434">
        <v>7</v>
      </c>
      <c r="C6" s="435">
        <f>B6*24</f>
        <v>168</v>
      </c>
      <c r="D6" s="434"/>
      <c r="E6" s="121">
        <f>D6/24</f>
        <v>0</v>
      </c>
      <c r="F6" s="111">
        <f>R48</f>
        <v>0</v>
      </c>
      <c r="G6" s="121">
        <f>F6/24</f>
        <v>0</v>
      </c>
      <c r="H6" s="113">
        <f>SUM(C6:D6)-F6</f>
        <v>168</v>
      </c>
      <c r="I6" s="435">
        <f>R46</f>
        <v>10</v>
      </c>
      <c r="J6" s="435">
        <f>H6-I6</f>
        <v>158</v>
      </c>
      <c r="K6" s="434"/>
      <c r="L6" s="434"/>
      <c r="M6" s="81">
        <f>(H6-I6)-K6</f>
        <v>158</v>
      </c>
      <c r="O6" s="434"/>
    </row>
    <row r="7" spans="1:15" x14ac:dyDescent="0.15">
      <c r="A7" s="110" t="s">
        <v>209</v>
      </c>
      <c r="B7" s="434">
        <v>1</v>
      </c>
      <c r="C7" s="435">
        <f>B7*12</f>
        <v>12</v>
      </c>
      <c r="D7" s="434"/>
      <c r="E7" s="121">
        <f>D7/12</f>
        <v>0</v>
      </c>
      <c r="F7" s="111">
        <f>S48</f>
        <v>0</v>
      </c>
      <c r="G7" s="121">
        <f>F7/12</f>
        <v>0</v>
      </c>
      <c r="H7" s="113">
        <f>SUM(C7:D7)-F7</f>
        <v>12</v>
      </c>
      <c r="I7" s="435">
        <f>S46</f>
        <v>0</v>
      </c>
      <c r="J7" s="435">
        <f>H7-I7</f>
        <v>12</v>
      </c>
      <c r="K7" s="434"/>
      <c r="L7" s="434"/>
      <c r="M7" s="81">
        <f>(H7-I7)-K7</f>
        <v>12</v>
      </c>
      <c r="O7" s="434"/>
    </row>
    <row r="8" spans="1:15" x14ac:dyDescent="0.15">
      <c r="A8" s="108" t="s">
        <v>210</v>
      </c>
      <c r="B8" s="434">
        <v>19</v>
      </c>
      <c r="C8" s="435">
        <f>B8*24</f>
        <v>456</v>
      </c>
      <c r="D8" s="434"/>
      <c r="E8" s="121">
        <f>D8/24</f>
        <v>0</v>
      </c>
      <c r="F8" s="111">
        <f>T48</f>
        <v>0</v>
      </c>
      <c r="G8" s="121">
        <f>F8/24</f>
        <v>0</v>
      </c>
      <c r="H8" s="113">
        <f>SUM(C8:D8)-F8</f>
        <v>456</v>
      </c>
      <c r="I8" s="435">
        <f>T46</f>
        <v>0</v>
      </c>
      <c r="J8" s="435">
        <f>H8-I8</f>
        <v>456</v>
      </c>
      <c r="K8" s="434"/>
      <c r="L8" s="434"/>
      <c r="M8" s="81">
        <f>(H8-I8)-K8</f>
        <v>456</v>
      </c>
      <c r="O8" s="434"/>
    </row>
    <row r="9" spans="1:15" x14ac:dyDescent="0.15">
      <c r="A9" s="110" t="s">
        <v>211</v>
      </c>
      <c r="B9" s="434">
        <v>1</v>
      </c>
      <c r="C9" s="435">
        <f>B9*12</f>
        <v>12</v>
      </c>
      <c r="D9" s="434"/>
      <c r="E9" s="121">
        <f>D9/12</f>
        <v>0</v>
      </c>
      <c r="F9" s="111">
        <f>U48</f>
        <v>0</v>
      </c>
      <c r="G9" s="121">
        <f>F9/12</f>
        <v>0</v>
      </c>
      <c r="H9" s="113">
        <f>SUM(C9:D9)-F9</f>
        <v>12</v>
      </c>
      <c r="I9" s="435">
        <f>U46</f>
        <v>0</v>
      </c>
      <c r="J9" s="435">
        <f>H9-I9</f>
        <v>12</v>
      </c>
      <c r="K9" s="434"/>
      <c r="L9" s="434"/>
      <c r="M9" s="81">
        <f>(H9-I9)-K9</f>
        <v>12</v>
      </c>
      <c r="O9" s="434"/>
    </row>
    <row r="10" spans="1:15" x14ac:dyDescent="0.15">
      <c r="A10" s="108" t="s">
        <v>212</v>
      </c>
      <c r="B10" s="434">
        <v>19</v>
      </c>
      <c r="C10" s="435">
        <f>B10*24</f>
        <v>456</v>
      </c>
      <c r="D10" s="434"/>
      <c r="E10" s="121">
        <f>D10/24</f>
        <v>0</v>
      </c>
      <c r="F10" s="111">
        <f>N48</f>
        <v>0</v>
      </c>
      <c r="G10" s="121">
        <f>F10/24</f>
        <v>0</v>
      </c>
      <c r="H10" s="113">
        <f>SUM(C10:D10)-F10</f>
        <v>456</v>
      </c>
      <c r="I10" s="435">
        <f>N46</f>
        <v>20</v>
      </c>
      <c r="J10" s="435">
        <f>H10-I10</f>
        <v>436</v>
      </c>
      <c r="K10" s="434"/>
      <c r="L10" s="434"/>
      <c r="M10" s="81">
        <f>(H10-I10)-K10</f>
        <v>436</v>
      </c>
      <c r="O10" s="434"/>
    </row>
    <row r="11" spans="1:15" x14ac:dyDescent="0.15">
      <c r="A11" s="110" t="s">
        <v>213</v>
      </c>
      <c r="B11" s="434">
        <v>5</v>
      </c>
      <c r="C11" s="435">
        <f>B11*12</f>
        <v>60</v>
      </c>
      <c r="D11" s="434"/>
      <c r="E11" s="121">
        <f>D11/12</f>
        <v>0</v>
      </c>
      <c r="F11" s="111">
        <f>O48</f>
        <v>0</v>
      </c>
      <c r="G11" s="121">
        <f>F11/12</f>
        <v>0</v>
      </c>
      <c r="H11" s="113">
        <f>SUM(C11:D11)-F11</f>
        <v>60</v>
      </c>
      <c r="I11" s="435">
        <f>O46</f>
        <v>0</v>
      </c>
      <c r="J11" s="435">
        <f>H11-I11</f>
        <v>60</v>
      </c>
      <c r="K11" s="434"/>
      <c r="L11" s="434"/>
      <c r="M11" s="81">
        <f>(H11-I11)-K11</f>
        <v>60</v>
      </c>
      <c r="O11" s="434"/>
    </row>
    <row r="12" spans="1:15" x14ac:dyDescent="0.15">
      <c r="A12" s="108" t="s">
        <v>214</v>
      </c>
      <c r="B12" s="434">
        <v>5</v>
      </c>
      <c r="C12" s="435">
        <f>B12*50</f>
        <v>250</v>
      </c>
      <c r="D12" s="434"/>
      <c r="E12" s="121">
        <f>D12/50</f>
        <v>0</v>
      </c>
      <c r="F12" s="111">
        <f>X48</f>
        <v>0</v>
      </c>
      <c r="G12" s="121">
        <f>F12/50</f>
        <v>0</v>
      </c>
      <c r="H12" s="113">
        <f>SUM(C12:D12)-F12</f>
        <v>250</v>
      </c>
      <c r="I12" s="435">
        <f>X46</f>
        <v>0</v>
      </c>
      <c r="J12" s="435">
        <f>H12-I12</f>
        <v>250</v>
      </c>
      <c r="K12" s="434"/>
      <c r="L12" s="434"/>
      <c r="M12" s="81">
        <f>(H12-I12)-K12</f>
        <v>250</v>
      </c>
    </row>
    <row r="13" spans="1:15" x14ac:dyDescent="0.15">
      <c r="A13" s="110" t="s">
        <v>215</v>
      </c>
      <c r="B13" s="434">
        <v>7</v>
      </c>
      <c r="C13" s="435">
        <f>B13*24</f>
        <v>168</v>
      </c>
      <c r="D13" s="434"/>
      <c r="E13" s="121">
        <f>D13/24</f>
        <v>0</v>
      </c>
      <c r="F13" s="111">
        <f>Y48</f>
        <v>0</v>
      </c>
      <c r="G13" s="121">
        <f>F13/24</f>
        <v>0</v>
      </c>
      <c r="H13" s="113">
        <f>SUM(C13:D13)-F13</f>
        <v>168</v>
      </c>
      <c r="I13" s="435">
        <f>Y46</f>
        <v>0</v>
      </c>
      <c r="J13" s="435">
        <f>H13-I13</f>
        <v>168</v>
      </c>
      <c r="K13" s="434"/>
      <c r="L13" s="434"/>
      <c r="M13" s="81">
        <f>(H13-I13)-K13</f>
        <v>168</v>
      </c>
    </row>
    <row r="14" spans="1:15" x14ac:dyDescent="0.15">
      <c r="A14" s="108" t="s">
        <v>216</v>
      </c>
      <c r="B14" s="434">
        <v>5</v>
      </c>
      <c r="C14" s="435">
        <f>B14*10</f>
        <v>50</v>
      </c>
      <c r="D14" s="434"/>
      <c r="E14" s="121">
        <f>D14/10</f>
        <v>0</v>
      </c>
      <c r="F14" s="111">
        <f>Z48</f>
        <v>0</v>
      </c>
      <c r="G14" s="121">
        <f>F14/10</f>
        <v>0</v>
      </c>
      <c r="H14" s="113">
        <f>SUM(C14:D14)-F14</f>
        <v>50</v>
      </c>
      <c r="I14" s="435">
        <f>Z46</f>
        <v>0</v>
      </c>
      <c r="J14" s="435">
        <f>H14-I14</f>
        <v>50</v>
      </c>
      <c r="K14" s="434"/>
      <c r="L14" s="434"/>
      <c r="M14" s="81">
        <f>(H14-I14)-K14</f>
        <v>50</v>
      </c>
    </row>
    <row r="15" spans="1:15" x14ac:dyDescent="0.15">
      <c r="A15" s="110" t="s">
        <v>217</v>
      </c>
      <c r="B15" s="434"/>
      <c r="C15" s="435">
        <f>B15*24</f>
        <v>0</v>
      </c>
      <c r="D15" s="434"/>
      <c r="E15" s="121">
        <f>D15/24</f>
        <v>0</v>
      </c>
      <c r="F15" s="111">
        <f>V48</f>
        <v>0</v>
      </c>
      <c r="G15" s="121">
        <f>F15/24</f>
        <v>0</v>
      </c>
      <c r="H15" s="113">
        <f>SUM(C15:D15)-F15</f>
        <v>0</v>
      </c>
      <c r="I15" s="435">
        <f>V46</f>
        <v>0</v>
      </c>
      <c r="J15" s="435">
        <f>H15-I15</f>
        <v>0</v>
      </c>
      <c r="K15" s="434"/>
      <c r="L15" s="434"/>
      <c r="M15" s="81">
        <f>(H15-I15)-K15</f>
        <v>0</v>
      </c>
    </row>
    <row r="16" spans="1:15" x14ac:dyDescent="0.15">
      <c r="A16" s="107" t="s">
        <v>218</v>
      </c>
      <c r="B16" s="434">
        <v>15</v>
      </c>
      <c r="C16" s="435">
        <f>B16*55</f>
        <v>825</v>
      </c>
      <c r="D16" s="434"/>
      <c r="E16" s="121">
        <f>D16/55</f>
        <v>0</v>
      </c>
      <c r="F16" s="111">
        <f>AA48</f>
        <v>0</v>
      </c>
      <c r="G16" s="121">
        <f>F16/55</f>
        <v>0</v>
      </c>
      <c r="H16" s="113">
        <f>SUM(C16:D16)-F16</f>
        <v>825</v>
      </c>
      <c r="I16" s="435">
        <f>AA46</f>
        <v>0</v>
      </c>
      <c r="J16" s="435">
        <f>H16-I16</f>
        <v>825</v>
      </c>
      <c r="K16" s="434"/>
      <c r="L16" s="434"/>
      <c r="M16" s="81">
        <f>(H16-I16)-K16</f>
        <v>825</v>
      </c>
    </row>
    <row r="17" spans="1:13" x14ac:dyDescent="0.15">
      <c r="A17" s="108" t="s">
        <v>219</v>
      </c>
      <c r="B17" s="434">
        <f>SUM(B4:B16)</f>
        <v>95</v>
      </c>
      <c r="C17" s="434"/>
      <c r="D17" s="434"/>
      <c r="E17" s="137"/>
      <c r="F17" s="111"/>
      <c r="G17" s="434">
        <f>SUM(G4:G16)</f>
        <v>0</v>
      </c>
      <c r="H17" s="435"/>
      <c r="I17" s="435"/>
      <c r="J17" s="435"/>
      <c r="K17" s="434"/>
      <c r="L17" s="434"/>
      <c r="M17" s="81">
        <f>(H17-I17)-K17</f>
        <v>0</v>
      </c>
    </row>
    <row r="18" spans="1:13" x14ac:dyDescent="0.15">
      <c r="A18" s="107" t="s">
        <v>220</v>
      </c>
      <c r="B18" s="434">
        <v>6</v>
      </c>
      <c r="C18" s="434">
        <f>B18*45</f>
        <v>270</v>
      </c>
      <c r="D18" s="434"/>
      <c r="E18" s="137">
        <f>D18/45</f>
        <v>0</v>
      </c>
      <c r="F18" s="111">
        <f>AB48</f>
        <v>0</v>
      </c>
      <c r="G18" s="121">
        <f>F18/45</f>
        <v>0</v>
      </c>
      <c r="H18" s="113">
        <f>SUM(C18:D18)-F18</f>
        <v>270</v>
      </c>
      <c r="I18" s="435">
        <f>AB46</f>
        <v>0</v>
      </c>
      <c r="J18" s="435">
        <f>H18-I18</f>
        <v>270</v>
      </c>
      <c r="K18" s="434"/>
      <c r="L18" s="434"/>
      <c r="M18" s="81">
        <f>(H18-I18)-K18</f>
        <v>270</v>
      </c>
    </row>
    <row r="19" spans="1:13" x14ac:dyDescent="0.15">
      <c r="A19" s="109" t="s">
        <v>221</v>
      </c>
      <c r="B19" s="434"/>
      <c r="C19" s="434">
        <f>B19*14</f>
        <v>0</v>
      </c>
      <c r="D19" s="434"/>
      <c r="E19" s="137">
        <f>D19/14</f>
        <v>0</v>
      </c>
      <c r="F19" s="434">
        <f>AC48</f>
        <v>0</v>
      </c>
      <c r="G19" s="111">
        <f>F19/14</f>
        <v>0</v>
      </c>
      <c r="H19" s="113">
        <f>SUM(C19:D19)-F19</f>
        <v>0</v>
      </c>
      <c r="I19" s="435">
        <f>AC46</f>
        <v>0</v>
      </c>
      <c r="J19" s="435">
        <f>H19-I19</f>
        <v>0</v>
      </c>
      <c r="K19" s="434"/>
      <c r="L19" s="434"/>
      <c r="M19" s="81">
        <f>(H19-I19)-K19</f>
        <v>0</v>
      </c>
    </row>
    <row r="20" spans="1:13" x14ac:dyDescent="0.15">
      <c r="A20" s="434" t="s">
        <v>222</v>
      </c>
      <c r="B20" s="434">
        <f>SUM(B18:B19)</f>
        <v>6</v>
      </c>
      <c r="C20" s="434"/>
      <c r="D20" s="434"/>
      <c r="E20" s="137"/>
      <c r="F20" s="434"/>
      <c r="G20" s="434">
        <f>SUM(G18:G19)</f>
        <v>0</v>
      </c>
      <c r="H20" s="435"/>
      <c r="I20" s="435"/>
      <c r="J20" s="435"/>
      <c r="K20" s="434"/>
      <c r="L20" s="434"/>
      <c r="M20" s="81">
        <f>(H20-I20)-K20</f>
        <v>0</v>
      </c>
    </row>
    <row r="21" spans="1:13" x14ac:dyDescent="0.15">
      <c r="A21" s="434" t="s">
        <v>223</v>
      </c>
      <c r="B21" s="434">
        <f>SUM(B20,B17)</f>
        <v>101</v>
      </c>
      <c r="C21" s="434"/>
      <c r="D21" s="434"/>
      <c r="E21" s="137"/>
      <c r="F21" s="434">
        <f>SUM(F4:F19)</f>
        <v>0</v>
      </c>
      <c r="G21" s="434">
        <f>SUM(G20,G17)</f>
        <v>0</v>
      </c>
      <c r="H21" s="435"/>
      <c r="I21" s="435"/>
      <c r="J21" s="435"/>
      <c r="K21" s="434"/>
      <c r="L21" s="434"/>
      <c r="M21" s="81">
        <f>(H21-I21)-K21</f>
        <v>0</v>
      </c>
    </row>
    <row r="22" spans="1:13" ht="19.149999999999999" customHeight="1" x14ac:dyDescent="0.15">
      <c r="A22" s="469" t="s">
        <v>224</v>
      </c>
      <c r="B22" s="470"/>
      <c r="C22" s="470"/>
      <c r="D22" s="470"/>
      <c r="E22" s="470"/>
      <c r="F22" s="470"/>
      <c r="G22" s="470"/>
      <c r="H22" s="470"/>
      <c r="I22" s="470"/>
      <c r="J22" s="116"/>
      <c r="K22" s="434"/>
      <c r="L22" s="434"/>
      <c r="M22" s="81">
        <f>(H22-I22)-K22</f>
        <v>0</v>
      </c>
    </row>
    <row r="23" spans="1:13" x14ac:dyDescent="0.15">
      <c r="A23" s="109" t="s">
        <v>225</v>
      </c>
      <c r="B23" s="435"/>
      <c r="C23" s="435"/>
      <c r="D23" s="434"/>
      <c r="E23" s="137">
        <f>D23/30</f>
        <v>0</v>
      </c>
      <c r="F23" s="434"/>
      <c r="G23" s="121">
        <f>F23/45</f>
        <v>0</v>
      </c>
      <c r="H23" s="435">
        <f>D23</f>
        <v>0</v>
      </c>
      <c r="I23" s="435">
        <f>T55</f>
        <v>0</v>
      </c>
      <c r="J23" s="435">
        <f>H23-I23</f>
        <v>0</v>
      </c>
      <c r="K23" s="434"/>
      <c r="L23" s="434"/>
      <c r="M23" s="81">
        <f>(H23-I23)-K23</f>
        <v>0</v>
      </c>
    </row>
    <row r="24" spans="1:13" x14ac:dyDescent="0.15">
      <c r="A24" s="106" t="s">
        <v>226</v>
      </c>
      <c r="B24" s="435"/>
      <c r="C24" s="435"/>
      <c r="D24" s="434"/>
      <c r="E24" s="137">
        <f>D24/12</f>
        <v>0</v>
      </c>
      <c r="F24" s="434"/>
      <c r="G24" s="121">
        <f>F24/45</f>
        <v>0</v>
      </c>
      <c r="H24" s="435">
        <f>D24</f>
        <v>0</v>
      </c>
      <c r="I24" s="435">
        <f>V55</f>
        <v>0</v>
      </c>
      <c r="J24" s="435">
        <f>H24-I24</f>
        <v>0</v>
      </c>
      <c r="K24" s="434"/>
      <c r="L24" s="434"/>
      <c r="M24" s="81">
        <f>(H24-I24)-K24</f>
        <v>0</v>
      </c>
    </row>
    <row r="25" spans="1:13" x14ac:dyDescent="0.15">
      <c r="A25" s="109" t="s">
        <v>227</v>
      </c>
      <c r="B25" s="435"/>
      <c r="C25" s="435"/>
      <c r="D25" s="434"/>
      <c r="E25" s="137">
        <f>D25/30</f>
        <v>0</v>
      </c>
      <c r="F25" s="434"/>
      <c r="G25" s="121">
        <f>F25/45</f>
        <v>0</v>
      </c>
      <c r="H25" s="435">
        <f>D25</f>
        <v>0</v>
      </c>
      <c r="I25" s="435"/>
      <c r="J25" s="435">
        <f>H25-I25</f>
        <v>0</v>
      </c>
      <c r="K25" s="434"/>
      <c r="L25" s="434"/>
      <c r="M25" s="81">
        <f>(H25-I25)-K25</f>
        <v>0</v>
      </c>
    </row>
    <row r="26" spans="1:13" x14ac:dyDescent="0.15">
      <c r="A26" s="106" t="s">
        <v>228</v>
      </c>
      <c r="B26" s="435"/>
      <c r="C26" s="435"/>
      <c r="D26" s="434"/>
      <c r="E26" s="137">
        <f>D26/20</f>
        <v>0</v>
      </c>
      <c r="F26" s="434"/>
      <c r="G26" s="121">
        <f>F26/45</f>
        <v>0</v>
      </c>
      <c r="H26" s="435">
        <f>D26</f>
        <v>0</v>
      </c>
      <c r="I26" s="435">
        <f>U55</f>
        <v>0</v>
      </c>
      <c r="J26" s="435">
        <f>H26-I26</f>
        <v>0</v>
      </c>
      <c r="K26" s="434"/>
      <c r="L26" s="434"/>
      <c r="M26" s="81">
        <f>(H26-I26)-K26</f>
        <v>0</v>
      </c>
    </row>
    <row r="27" spans="1:13" x14ac:dyDescent="0.15">
      <c r="A27" s="109" t="s">
        <v>229</v>
      </c>
      <c r="B27" s="435"/>
      <c r="C27" s="435"/>
      <c r="D27" s="434"/>
      <c r="E27" s="137">
        <f>D27/30</f>
        <v>0</v>
      </c>
      <c r="F27" s="434"/>
      <c r="G27" s="121">
        <f>F27/45</f>
        <v>0</v>
      </c>
      <c r="H27" s="435">
        <f>D27</f>
        <v>0</v>
      </c>
      <c r="I27" s="435"/>
      <c r="J27" s="435">
        <f>H27-I27</f>
        <v>0</v>
      </c>
      <c r="K27" s="434"/>
      <c r="L27" s="434"/>
      <c r="M27" s="81">
        <f>(H27-I27)-K27</f>
        <v>0</v>
      </c>
    </row>
    <row r="28" spans="1:13" x14ac:dyDescent="0.15">
      <c r="A28" s="106" t="s">
        <v>230</v>
      </c>
      <c r="B28" s="435"/>
      <c r="C28" s="435"/>
      <c r="D28" s="434"/>
      <c r="E28" s="137">
        <f>D28/12</f>
        <v>0</v>
      </c>
      <c r="F28" s="434"/>
      <c r="G28" s="121"/>
      <c r="H28" s="435">
        <f>D28</f>
        <v>0</v>
      </c>
      <c r="I28" s="435"/>
      <c r="J28" s="435">
        <f>H28-I28</f>
        <v>0</v>
      </c>
      <c r="K28" s="434"/>
      <c r="L28" s="434"/>
      <c r="M28" s="81">
        <f>(H28-I28)-K28</f>
        <v>0</v>
      </c>
    </row>
    <row r="29" spans="1:13" x14ac:dyDescent="0.15">
      <c r="A29" s="109" t="s">
        <v>231</v>
      </c>
      <c r="B29" s="435"/>
      <c r="C29" s="435"/>
      <c r="D29" s="434"/>
      <c r="E29" s="137">
        <f>D29/24</f>
        <v>0</v>
      </c>
      <c r="F29" s="434"/>
      <c r="G29" s="121"/>
      <c r="H29" s="435">
        <f>D29</f>
        <v>0</v>
      </c>
      <c r="I29" s="435"/>
      <c r="J29" s="435">
        <f>H29-I29</f>
        <v>0</v>
      </c>
      <c r="K29" s="434"/>
      <c r="L29" s="434"/>
      <c r="M29" s="81">
        <f>(H29-I29)-K29</f>
        <v>0</v>
      </c>
    </row>
    <row r="30" spans="1:13" x14ac:dyDescent="0.15">
      <c r="A30" s="434"/>
      <c r="B30" s="435"/>
      <c r="C30" s="435"/>
      <c r="D30" s="434"/>
      <c r="E30" s="137">
        <f>D30/45</f>
        <v>0</v>
      </c>
      <c r="F30" s="434"/>
      <c r="G30" s="121">
        <f>F30/45</f>
        <v>0</v>
      </c>
      <c r="H30" s="435"/>
      <c r="I30" s="435"/>
      <c r="J30" s="435">
        <f>H30-I30</f>
        <v>0</v>
      </c>
      <c r="K30" s="434"/>
      <c r="L30" s="434"/>
      <c r="M30" s="81">
        <f>(H30-I30)-K30</f>
        <v>0</v>
      </c>
    </row>
    <row r="32" spans="1:13" x14ac:dyDescent="0.15">
      <c r="D32" s="428" t="s">
        <v>232</v>
      </c>
      <c r="E32" s="428" t="s">
        <v>233</v>
      </c>
      <c r="F32" s="428" t="s">
        <v>198</v>
      </c>
      <c r="G32" s="428" t="s">
        <v>234</v>
      </c>
    </row>
    <row r="33" spans="1:33" x14ac:dyDescent="0.15">
      <c r="A33" s="117" t="s">
        <v>235</v>
      </c>
      <c r="B33" s="434"/>
      <c r="C33" s="434"/>
      <c r="D33" s="137">
        <f>B17</f>
        <v>95</v>
      </c>
      <c r="E33" s="434"/>
      <c r="F33" s="434"/>
      <c r="G33" s="141">
        <f>(D33+E33)-F33</f>
        <v>95</v>
      </c>
    </row>
    <row r="34" spans="1:33" x14ac:dyDescent="0.15">
      <c r="A34" s="117" t="s">
        <v>236</v>
      </c>
      <c r="B34" s="117"/>
      <c r="C34" s="434"/>
      <c r="D34" s="137"/>
      <c r="E34" s="138"/>
      <c r="F34" s="138"/>
      <c r="G34" s="141">
        <f>(D34+E34)-F34</f>
        <v>0</v>
      </c>
    </row>
    <row r="35" spans="1:33" x14ac:dyDescent="0.15">
      <c r="A35" s="142" t="s">
        <v>237</v>
      </c>
      <c r="B35" s="143"/>
      <c r="C35" s="143"/>
      <c r="D35" s="144"/>
      <c r="E35" s="143"/>
      <c r="F35" s="143"/>
      <c r="G35" s="145"/>
    </row>
    <row r="36" spans="1:33" x14ac:dyDescent="0.15">
      <c r="A36" s="140"/>
      <c r="G36" s="62"/>
    </row>
    <row r="37" spans="1:33" x14ac:dyDescent="0.15">
      <c r="D37" s="67"/>
      <c r="E37" s="67" t="s">
        <v>238</v>
      </c>
      <c r="F37" s="67"/>
      <c r="G37" s="139">
        <f>G33+G34-G35</f>
        <v>95</v>
      </c>
    </row>
    <row r="39" spans="1:33" ht="21" customHeight="1" x14ac:dyDescent="0.2">
      <c r="M39" s="78"/>
      <c r="N39" s="76" t="s">
        <v>239</v>
      </c>
      <c r="O39" s="76"/>
      <c r="P39" s="76"/>
      <c r="Q39" s="76"/>
      <c r="R39" s="76"/>
      <c r="S39" s="76"/>
      <c r="T39" s="76"/>
      <c r="U39" s="76"/>
      <c r="V39" s="79"/>
      <c r="W39" s="76"/>
      <c r="X39" s="76"/>
      <c r="Y39" s="76"/>
      <c r="Z39" s="76"/>
      <c r="AA39" s="79"/>
      <c r="AB39" s="76"/>
      <c r="AC39" s="76"/>
      <c r="AD39" s="91"/>
      <c r="AE39" s="91"/>
      <c r="AF39" s="76"/>
      <c r="AG39" s="77"/>
    </row>
    <row r="40" spans="1:33" ht="18.75" customHeight="1" x14ac:dyDescent="0.25">
      <c r="M40" s="98" t="s">
        <v>240</v>
      </c>
      <c r="N40" s="3">
        <v>26.18</v>
      </c>
      <c r="O40" s="3">
        <v>51.35</v>
      </c>
      <c r="P40" s="3">
        <v>23.2</v>
      </c>
      <c r="Q40" s="3">
        <v>45.35</v>
      </c>
      <c r="R40" s="3">
        <v>22.18</v>
      </c>
      <c r="S40" s="3">
        <v>43.35</v>
      </c>
      <c r="T40" s="3">
        <v>21.18</v>
      </c>
      <c r="U40" s="3">
        <v>41.35</v>
      </c>
      <c r="V40" s="3">
        <v>21.18</v>
      </c>
      <c r="W40" s="3">
        <v>11</v>
      </c>
      <c r="X40" s="3">
        <v>13.86</v>
      </c>
      <c r="Y40" s="3">
        <v>24.63</v>
      </c>
      <c r="Z40" s="3">
        <v>56.8</v>
      </c>
      <c r="AA40" s="3">
        <v>9.1</v>
      </c>
      <c r="AB40" s="3"/>
      <c r="AC40" s="90"/>
      <c r="AD40" s="99">
        <v>23</v>
      </c>
      <c r="AE40" s="99">
        <v>23.5</v>
      </c>
      <c r="AF40" s="104"/>
      <c r="AG40" s="4"/>
    </row>
    <row r="41" spans="1:33" ht="18.75" customHeight="1" x14ac:dyDescent="0.25">
      <c r="M41" s="97"/>
      <c r="N41" s="471" t="s">
        <v>9</v>
      </c>
      <c r="O41" s="465"/>
      <c r="P41" s="471" t="s">
        <v>10</v>
      </c>
      <c r="Q41" s="465"/>
      <c r="R41" s="471" t="s">
        <v>11</v>
      </c>
      <c r="S41" s="465"/>
      <c r="T41" s="471" t="s">
        <v>12</v>
      </c>
      <c r="U41" s="465"/>
      <c r="V41" s="102" t="s">
        <v>241</v>
      </c>
      <c r="W41" s="424" t="s">
        <v>134</v>
      </c>
      <c r="X41" s="424" t="s">
        <v>161</v>
      </c>
      <c r="Y41" s="424" t="s">
        <v>162</v>
      </c>
      <c r="Z41" s="424" t="s">
        <v>163</v>
      </c>
      <c r="AA41" s="424" t="s">
        <v>14</v>
      </c>
      <c r="AB41" s="424" t="s">
        <v>15</v>
      </c>
      <c r="AC41" s="424" t="s">
        <v>15</v>
      </c>
      <c r="AD41" s="424" t="s">
        <v>55</v>
      </c>
      <c r="AE41" s="424" t="s">
        <v>242</v>
      </c>
      <c r="AF41" s="103"/>
      <c r="AG41" s="6"/>
    </row>
    <row r="42" spans="1:33" ht="18.75" customHeight="1" x14ac:dyDescent="0.25">
      <c r="M42" s="100" t="s">
        <v>243</v>
      </c>
      <c r="N42" s="84">
        <f>'A1 KTRA-IND'!D34</f>
        <v>20</v>
      </c>
      <c r="O42" s="84">
        <f>'A1 KTRA-IND'!E34</f>
        <v>0</v>
      </c>
      <c r="P42" s="84">
        <f>'A1 KTRA-IND'!F34</f>
        <v>0</v>
      </c>
      <c r="Q42" s="84">
        <f>'A1 KTRA-IND'!G34</f>
        <v>0</v>
      </c>
      <c r="R42" s="84">
        <f>'A1 KTRA-IND'!H34</f>
        <v>10</v>
      </c>
      <c r="S42" s="84">
        <f>'A1 KTRA-IND'!I34</f>
        <v>0</v>
      </c>
      <c r="T42" s="84">
        <f>'A1 KTRA-IND'!J34</f>
        <v>0</v>
      </c>
      <c r="U42" s="84">
        <f>'A1 KTRA-IND'!K34</f>
        <v>0</v>
      </c>
      <c r="V42" s="84">
        <f>'A1 KTRA-IND'!L34</f>
        <v>0</v>
      </c>
      <c r="W42" s="84">
        <f>'A1 KTRA-IND'!M34</f>
        <v>20</v>
      </c>
      <c r="X42" s="84">
        <f>'A1 KTRA-IND'!N34</f>
        <v>0</v>
      </c>
      <c r="Y42" s="84">
        <f>'A1 KTRA-IND'!O34</f>
        <v>0</v>
      </c>
      <c r="Z42" s="84">
        <f>'A1 KTRA-IND'!P34</f>
        <v>0</v>
      </c>
      <c r="AA42" s="84">
        <f>'A1 KTRA-IND'!Q34</f>
        <v>0</v>
      </c>
      <c r="AB42" s="84">
        <f>'A1 KTRA-IND'!R34</f>
        <v>0</v>
      </c>
      <c r="AC42" s="84">
        <f>'A1 KTRA-IND'!S34</f>
        <v>0</v>
      </c>
      <c r="AD42" s="84"/>
      <c r="AE42" s="84"/>
      <c r="AF42" s="8"/>
      <c r="AG42" s="9"/>
    </row>
    <row r="43" spans="1:33" ht="18.75" customHeight="1" x14ac:dyDescent="0.25">
      <c r="M43" s="7" t="s">
        <v>244</v>
      </c>
      <c r="N43" s="433"/>
      <c r="O43" s="433"/>
      <c r="P43" s="433"/>
      <c r="Q43" s="433"/>
      <c r="R43" s="433"/>
      <c r="S43" s="433"/>
      <c r="T43" s="433"/>
      <c r="U43" s="433"/>
      <c r="V43" s="433"/>
      <c r="W43" s="433"/>
      <c r="X43" s="433"/>
      <c r="Y43" s="433"/>
      <c r="Z43" s="433"/>
      <c r="AA43" s="433"/>
      <c r="AB43" s="433"/>
      <c r="AC43" s="414"/>
      <c r="AD43" s="433"/>
      <c r="AE43" s="433"/>
      <c r="AF43" s="8"/>
      <c r="AG43" s="9"/>
    </row>
    <row r="44" spans="1:33" ht="18.75" customHeight="1" x14ac:dyDescent="0.25">
      <c r="M44" s="7" t="s">
        <v>245</v>
      </c>
      <c r="N44" s="432">
        <f>'A3 BIDUPUR'!D34</f>
        <v>0</v>
      </c>
      <c r="O44" s="432">
        <f>'A3 BIDUPUR'!E34</f>
        <v>0</v>
      </c>
      <c r="P44" s="432">
        <f>'A3 BIDUPUR'!F34</f>
        <v>0</v>
      </c>
      <c r="Q44" s="432">
        <f>'A3 BIDUPUR'!G34</f>
        <v>0</v>
      </c>
      <c r="R44" s="432">
        <f>'A3 BIDUPUR'!H34</f>
        <v>0</v>
      </c>
      <c r="S44" s="432">
        <f>'A3 BIDUPUR'!I34</f>
        <v>0</v>
      </c>
      <c r="T44" s="432">
        <f>'A3 BIDUPUR'!J34</f>
        <v>0</v>
      </c>
      <c r="U44" s="432">
        <f>'A3 BIDUPUR'!K34</f>
        <v>0</v>
      </c>
      <c r="V44" s="432">
        <f>'A3 BIDUPUR'!L34</f>
        <v>0</v>
      </c>
      <c r="W44" s="432">
        <f>'A3 BIDUPUR'!M34</f>
        <v>0</v>
      </c>
      <c r="X44" s="432">
        <f>'A3 BIDUPUR'!N34</f>
        <v>0</v>
      </c>
      <c r="Y44" s="432">
        <f>'A3 BIDUPUR'!O34</f>
        <v>0</v>
      </c>
      <c r="Z44" s="432">
        <f>'A3 BIDUPUR'!P34</f>
        <v>0</v>
      </c>
      <c r="AA44" s="432">
        <f>'A3 BIDUPUR'!Q34</f>
        <v>0</v>
      </c>
      <c r="AB44" s="432">
        <f>'A3 BIDUPUR'!R34</f>
        <v>0</v>
      </c>
      <c r="AC44" s="432">
        <f>'A3 BIDUPUR'!S34</f>
        <v>0</v>
      </c>
      <c r="AD44" s="432"/>
      <c r="AE44" s="432"/>
      <c r="AF44" s="8"/>
      <c r="AG44" s="9"/>
    </row>
    <row r="45" spans="1:33" ht="18.75" customHeight="1" x14ac:dyDescent="0.25">
      <c r="G45" s="434"/>
      <c r="M45" s="7" t="s">
        <v>246</v>
      </c>
      <c r="N45" s="433">
        <f>'A4 MARAI'!D34</f>
        <v>0</v>
      </c>
      <c r="O45" s="433">
        <f>'A4 MARAI'!E34</f>
        <v>0</v>
      </c>
      <c r="P45" s="433">
        <f>'A4 MARAI'!F34</f>
        <v>0</v>
      </c>
      <c r="Q45" s="433">
        <f>'A4 MARAI'!G34</f>
        <v>0</v>
      </c>
      <c r="R45" s="433">
        <f>'A4 MARAI'!H34</f>
        <v>0</v>
      </c>
      <c r="S45" s="433">
        <f>'A4 MARAI'!I34</f>
        <v>0</v>
      </c>
      <c r="T45" s="433">
        <f>'A4 MARAI'!J34</f>
        <v>0</v>
      </c>
      <c r="U45" s="433">
        <f>'A4 MARAI'!K34</f>
        <v>0</v>
      </c>
      <c r="V45" s="433">
        <f>'A4 MARAI'!L34</f>
        <v>0</v>
      </c>
      <c r="W45" s="433">
        <f>'A4 MARAI'!M34</f>
        <v>0</v>
      </c>
      <c r="X45" s="433">
        <f>'A4 MARAI'!N34</f>
        <v>0</v>
      </c>
      <c r="Y45" s="433">
        <f>'A4 MARAI'!O34</f>
        <v>0</v>
      </c>
      <c r="Z45" s="433">
        <f>'A4 MARAI'!P34</f>
        <v>0</v>
      </c>
      <c r="AA45" s="433">
        <f>'A4 MARAI'!Q34</f>
        <v>0</v>
      </c>
      <c r="AB45" s="433">
        <f>'A4 MARAI'!R34</f>
        <v>0</v>
      </c>
      <c r="AC45" s="433">
        <f>'A4 MARAI'!S34</f>
        <v>0</v>
      </c>
      <c r="AD45" s="433"/>
      <c r="AE45" s="433">
        <f>'A4 MARAI'!U34</f>
        <v>25959</v>
      </c>
      <c r="AF45" s="8"/>
      <c r="AG45" s="9"/>
    </row>
    <row r="46" spans="1:33" ht="18.75" customHeight="1" x14ac:dyDescent="0.25">
      <c r="M46" s="7"/>
      <c r="N46" s="432">
        <f>SUM(N42:N45)</f>
        <v>20</v>
      </c>
      <c r="O46" s="432">
        <f>SUM(O42:O45)</f>
        <v>0</v>
      </c>
      <c r="P46" s="432">
        <f>SUM(P42:P45)</f>
        <v>0</v>
      </c>
      <c r="Q46" s="432">
        <f>SUM(Q42:Q45)</f>
        <v>0</v>
      </c>
      <c r="R46" s="432">
        <f>SUM(R42:R45)</f>
        <v>10</v>
      </c>
      <c r="S46" s="432">
        <f>SUM(S42:S45)</f>
        <v>0</v>
      </c>
      <c r="T46" s="432">
        <f>SUM(T42:T45)</f>
        <v>0</v>
      </c>
      <c r="U46" s="432">
        <f>SUM(U42:U45)</f>
        <v>0</v>
      </c>
      <c r="V46" s="432">
        <f>SUM(V42:V45)</f>
        <v>0</v>
      </c>
      <c r="W46" s="432">
        <f>SUM(W42:W45)</f>
        <v>20</v>
      </c>
      <c r="X46" s="432">
        <f>SUM(X42:X45)</f>
        <v>0</v>
      </c>
      <c r="Y46" s="432">
        <f>SUM(Y42:Y45)</f>
        <v>0</v>
      </c>
      <c r="Z46" s="432">
        <f>SUM(Z42:Z45)</f>
        <v>0</v>
      </c>
      <c r="AA46" s="432">
        <f>SUM(AA42:AA45)</f>
        <v>0</v>
      </c>
      <c r="AB46" s="432">
        <f>SUM(AB42:AB45)</f>
        <v>0</v>
      </c>
      <c r="AC46" s="432">
        <f>SUM(AC42:AC45)</f>
        <v>0</v>
      </c>
      <c r="AD46" s="432"/>
      <c r="AE46" s="432"/>
      <c r="AF46" s="8"/>
      <c r="AG46" s="9"/>
    </row>
    <row r="47" spans="1:33" ht="18.75" customHeight="1" x14ac:dyDescent="0.25">
      <c r="M47" s="7"/>
      <c r="N47" s="433"/>
      <c r="O47" s="433"/>
      <c r="P47" s="433"/>
      <c r="Q47" s="433"/>
      <c r="R47" s="433"/>
      <c r="S47" s="433"/>
      <c r="T47" s="433"/>
      <c r="U47" s="433"/>
      <c r="V47" s="433"/>
      <c r="W47" s="433"/>
      <c r="X47" s="433"/>
      <c r="Y47" s="433"/>
      <c r="Z47" s="433"/>
      <c r="AA47" s="433"/>
      <c r="AB47" s="433"/>
      <c r="AC47" s="433"/>
      <c r="AD47" s="433"/>
      <c r="AE47" s="433"/>
      <c r="AF47" s="8"/>
      <c r="AG47" s="11"/>
    </row>
    <row r="48" spans="1:33" x14ac:dyDescent="0.1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63" t="s">
        <v>247</v>
      </c>
      <c r="N48" s="127">
        <f>'A2 GANJ'!D34</f>
        <v>0</v>
      </c>
      <c r="O48" s="127">
        <f>'A2 GANJ'!E34</f>
        <v>0</v>
      </c>
      <c r="P48" s="127">
        <f>'A2 GANJ'!F34</f>
        <v>0</v>
      </c>
      <c r="Q48" s="127">
        <f>'A2 GANJ'!G34</f>
        <v>0</v>
      </c>
      <c r="R48" s="127">
        <f>'A2 GANJ'!H34</f>
        <v>0</v>
      </c>
      <c r="S48" s="127">
        <f>'A2 GANJ'!I34</f>
        <v>0</v>
      </c>
      <c r="T48" s="127">
        <f>'A2 GANJ'!J34</f>
        <v>0</v>
      </c>
      <c r="U48" s="127">
        <f>'A2 GANJ'!K34</f>
        <v>0</v>
      </c>
      <c r="V48" s="127">
        <f>'A2 GANJ'!L34</f>
        <v>0</v>
      </c>
      <c r="W48" s="127">
        <f>'A2 GANJ'!M34</f>
        <v>0</v>
      </c>
      <c r="X48" s="127">
        <f>'A2 GANJ'!N34</f>
        <v>0</v>
      </c>
      <c r="Y48" s="127">
        <f>'A2 GANJ'!O34</f>
        <v>0</v>
      </c>
      <c r="Z48" s="127">
        <f>'A2 GANJ'!P34</f>
        <v>0</v>
      </c>
      <c r="AA48" s="127">
        <f>'A2 GANJ'!Q34</f>
        <v>0</v>
      </c>
      <c r="AB48" s="127">
        <f>'A2 GANJ'!R34</f>
        <v>0</v>
      </c>
      <c r="AC48" s="127">
        <f>'A2 GANJ'!S34</f>
        <v>0</v>
      </c>
      <c r="AD48" s="127">
        <f>'A2 GANJ'!T34</f>
        <v>0</v>
      </c>
      <c r="AE48" s="127">
        <f>'A2 GANJ'!U34</f>
        <v>7300</v>
      </c>
    </row>
    <row r="49" spans="1:22" x14ac:dyDescent="0.15">
      <c r="A49" s="128"/>
      <c r="V49" s="129"/>
    </row>
    <row r="50" spans="1:22" ht="18.75" customHeight="1" x14ac:dyDescent="0.15">
      <c r="A50" s="130"/>
      <c r="B50" s="425"/>
      <c r="C50" s="425"/>
      <c r="D50" s="472"/>
      <c r="E50" s="473"/>
      <c r="F50" s="473"/>
      <c r="G50" s="473"/>
      <c r="H50" s="473"/>
      <c r="I50" s="472"/>
      <c r="J50" s="473"/>
      <c r="K50" s="412"/>
      <c r="L50" s="472"/>
      <c r="M50" s="473"/>
      <c r="N50" s="425"/>
      <c r="O50" s="425"/>
      <c r="P50" s="425"/>
      <c r="Q50" s="425"/>
      <c r="R50" s="425"/>
      <c r="S50" s="425"/>
      <c r="T50" s="425"/>
      <c r="U50" s="425"/>
      <c r="V50" s="131"/>
    </row>
    <row r="51" spans="1:22" ht="18.75" customHeight="1" x14ac:dyDescent="0.15">
      <c r="A51" s="132"/>
      <c r="B51" s="122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33"/>
    </row>
    <row r="52" spans="1:22" ht="18.75" customHeight="1" x14ac:dyDescent="0.15">
      <c r="A52" s="132"/>
      <c r="B52" s="122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33"/>
    </row>
    <row r="53" spans="1:22" ht="18.75" customHeight="1" x14ac:dyDescent="0.15">
      <c r="A53" s="132"/>
      <c r="B53" s="122"/>
      <c r="C53" s="122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33"/>
    </row>
    <row r="54" spans="1:22" ht="18.75" customHeight="1" x14ac:dyDescent="0.15">
      <c r="A54" s="132"/>
      <c r="B54" s="124"/>
      <c r="C54" s="124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33"/>
    </row>
    <row r="55" spans="1:22" ht="18.75" customHeight="1" x14ac:dyDescent="0.25">
      <c r="A55" s="132"/>
      <c r="B55" s="125"/>
      <c r="C55" s="125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33"/>
    </row>
    <row r="56" spans="1:22" x14ac:dyDescent="0.15">
      <c r="A56" s="128"/>
      <c r="V56" s="129"/>
    </row>
    <row r="57" spans="1:22" x14ac:dyDescent="0.15">
      <c r="A57" s="128"/>
      <c r="V57" s="129"/>
    </row>
    <row r="58" spans="1:22" x14ac:dyDescent="0.15">
      <c r="A58" s="128"/>
      <c r="V58" s="129"/>
    </row>
    <row r="59" spans="1:22" x14ac:dyDescent="0.15">
      <c r="A59" s="128"/>
      <c r="V59" s="129"/>
    </row>
    <row r="60" spans="1:22" x14ac:dyDescent="0.15">
      <c r="A60" s="128"/>
      <c r="V60" s="129"/>
    </row>
    <row r="61" spans="1:22" x14ac:dyDescent="0.15">
      <c r="A61" s="134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6"/>
    </row>
  </sheetData>
  <autoFilter ref="A1:K30" xr:uid="{00000000-0009-0000-0000-000006000000}"/>
  <mergeCells count="11">
    <mergeCell ref="R41:S41"/>
    <mergeCell ref="T41:U41"/>
    <mergeCell ref="D50:H50"/>
    <mergeCell ref="I50:J50"/>
    <mergeCell ref="L50:M50"/>
    <mergeCell ref="P41:Q41"/>
    <mergeCell ref="B2:C2"/>
    <mergeCell ref="D2:E2"/>
    <mergeCell ref="F2:G2"/>
    <mergeCell ref="A22:I22"/>
    <mergeCell ref="N41:O41"/>
  </mergeCells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61"/>
  <sheetViews>
    <sheetView zoomScale="85" zoomScaleNormal="85" workbookViewId="0">
      <selection activeCell="A5" sqref="A5"/>
    </sheetView>
  </sheetViews>
  <sheetFormatPr defaultRowHeight="12.75" x14ac:dyDescent="0.15"/>
  <cols>
    <col min="1" max="1" width="13.484375" style="426" customWidth="1"/>
    <col min="2" max="3" width="5.66015625" style="426" customWidth="1"/>
    <col min="4" max="4" width="4.98828125" style="426" customWidth="1"/>
    <col min="5" max="5" width="5.52734375" style="426" customWidth="1"/>
    <col min="6" max="6" width="6.3359375" style="426" customWidth="1"/>
    <col min="7" max="7" width="5.52734375" style="426" customWidth="1"/>
    <col min="8" max="8" width="9.4375" style="426" customWidth="1"/>
    <col min="9" max="9" width="9.03515625" style="426" customWidth="1"/>
    <col min="10" max="10" width="9.70703125" style="426" customWidth="1"/>
    <col min="11" max="11" width="10.515625" style="426" customWidth="1"/>
    <col min="13" max="13" width="16.046875" style="426" customWidth="1"/>
  </cols>
  <sheetData>
    <row r="1" spans="1:14" ht="19.5" customHeight="1" x14ac:dyDescent="0.15">
      <c r="A1" s="164" t="s">
        <v>194</v>
      </c>
      <c r="B1" s="115"/>
      <c r="C1" s="115"/>
      <c r="D1" s="434"/>
      <c r="E1" s="434"/>
      <c r="F1" s="434"/>
      <c r="G1" s="437"/>
      <c r="H1" s="437"/>
      <c r="I1" s="438"/>
      <c r="J1" s="439"/>
      <c r="K1" s="117" t="str">
        <f>'A1 KTRA-IND'!L1</f>
        <v>DATE:  14 JUNE 2021</v>
      </c>
      <c r="L1" s="434"/>
      <c r="M1" s="434"/>
    </row>
    <row r="2" spans="1:14" ht="15.6" customHeight="1" x14ac:dyDescent="0.15">
      <c r="A2" s="434" t="s">
        <v>195</v>
      </c>
      <c r="B2" s="467" t="s">
        <v>196</v>
      </c>
      <c r="C2" s="465"/>
      <c r="D2" s="467" t="s">
        <v>197</v>
      </c>
      <c r="E2" s="465"/>
      <c r="F2" s="468" t="s">
        <v>198</v>
      </c>
      <c r="G2" s="465"/>
      <c r="H2" s="428" t="s">
        <v>199</v>
      </c>
      <c r="I2" s="427" t="s">
        <v>200</v>
      </c>
      <c r="J2" s="427" t="s">
        <v>201</v>
      </c>
      <c r="K2" s="434" t="s">
        <v>202</v>
      </c>
      <c r="L2" s="434"/>
      <c r="M2" s="434" t="s">
        <v>203</v>
      </c>
    </row>
    <row r="3" spans="1:14" ht="15.6" customHeight="1" x14ac:dyDescent="0.15">
      <c r="B3" s="119" t="s">
        <v>204</v>
      </c>
      <c r="C3" s="119" t="s">
        <v>205</v>
      </c>
      <c r="D3" s="119" t="s">
        <v>205</v>
      </c>
      <c r="E3" s="119" t="s">
        <v>204</v>
      </c>
      <c r="F3" s="120" t="s">
        <v>205</v>
      </c>
      <c r="G3" s="120" t="s">
        <v>204</v>
      </c>
      <c r="H3" s="120"/>
      <c r="I3" s="119"/>
      <c r="J3" s="119"/>
      <c r="K3" s="434"/>
      <c r="L3" s="434"/>
      <c r="M3" s="434"/>
    </row>
    <row r="4" spans="1:14" ht="15" customHeight="1" thickBot="1" x14ac:dyDescent="0.2">
      <c r="A4" s="112" t="s">
        <v>248</v>
      </c>
      <c r="B4" s="111">
        <v>11</v>
      </c>
      <c r="C4" s="113">
        <f>B4*24</f>
        <v>264</v>
      </c>
      <c r="D4" s="111"/>
      <c r="E4" s="121">
        <f>D4/24</f>
        <v>0</v>
      </c>
      <c r="F4" s="111">
        <f>'VHS2'!I4</f>
        <v>0</v>
      </c>
      <c r="G4" s="121">
        <f>F4/24</f>
        <v>0</v>
      </c>
      <c r="H4" s="113">
        <f>SUM(C4:D4)-F4</f>
        <v>264</v>
      </c>
      <c r="I4" s="113">
        <f>P46</f>
        <v>0</v>
      </c>
      <c r="J4" s="113">
        <f>H4-I4</f>
        <v>264</v>
      </c>
      <c r="K4" s="434"/>
      <c r="L4" s="434"/>
      <c r="M4" s="81">
        <f>(H4-I4)-K4</f>
        <v>264</v>
      </c>
    </row>
    <row r="5" spans="1:14" ht="13.5" customHeight="1" thickBot="1" x14ac:dyDescent="0.2">
      <c r="A5" s="107" t="s">
        <v>207</v>
      </c>
      <c r="B5" s="434">
        <v>4</v>
      </c>
      <c r="C5" s="435">
        <f>B5*12</f>
        <v>48</v>
      </c>
      <c r="D5" s="434"/>
      <c r="E5" s="121">
        <f>D5/12</f>
        <v>0</v>
      </c>
      <c r="F5" s="111">
        <f>'VHS2'!I5</f>
        <v>0</v>
      </c>
      <c r="G5" s="121">
        <f>F5/12</f>
        <v>0</v>
      </c>
      <c r="H5" s="113">
        <f>SUM(C5:D5)-F5</f>
        <v>48</v>
      </c>
      <c r="I5" s="435">
        <f>Q46</f>
        <v>0</v>
      </c>
      <c r="J5" s="435">
        <f>H5-I5</f>
        <v>48</v>
      </c>
      <c r="K5" s="434"/>
      <c r="L5" s="434"/>
      <c r="M5" s="81">
        <f>(H5-I5)-K5</f>
        <v>48</v>
      </c>
      <c r="N5" s="67"/>
    </row>
    <row r="6" spans="1:14" ht="13.5" customHeight="1" thickBot="1" x14ac:dyDescent="0.2">
      <c r="A6" s="108" t="s">
        <v>208</v>
      </c>
      <c r="B6" s="434">
        <v>8</v>
      </c>
      <c r="C6" s="435">
        <f>B6*24</f>
        <v>192</v>
      </c>
      <c r="D6" s="434"/>
      <c r="E6" s="121">
        <f>D6/24</f>
        <v>0</v>
      </c>
      <c r="F6" s="111">
        <f>'VHS2'!I6</f>
        <v>0</v>
      </c>
      <c r="G6" s="121">
        <f>F6/24</f>
        <v>0</v>
      </c>
      <c r="H6" s="113">
        <f>SUM(C6:D6)-F6</f>
        <v>192</v>
      </c>
      <c r="I6" s="435">
        <f>R46</f>
        <v>10</v>
      </c>
      <c r="J6" s="435">
        <f>H6-I6</f>
        <v>182</v>
      </c>
      <c r="K6" s="434"/>
      <c r="L6" s="434"/>
      <c r="M6" s="81">
        <f>(H6-I6)-K6</f>
        <v>182</v>
      </c>
    </row>
    <row r="7" spans="1:14" ht="13.5" customHeight="1" thickBot="1" x14ac:dyDescent="0.2">
      <c r="A7" s="110" t="s">
        <v>209</v>
      </c>
      <c r="B7" s="434">
        <v>2</v>
      </c>
      <c r="C7" s="435">
        <f>B7*12</f>
        <v>24</v>
      </c>
      <c r="D7" s="434"/>
      <c r="E7" s="121">
        <f>D7/12</f>
        <v>0</v>
      </c>
      <c r="F7" s="111">
        <f>'VHS2'!I7</f>
        <v>0</v>
      </c>
      <c r="G7" s="121">
        <f>F7/12</f>
        <v>0</v>
      </c>
      <c r="H7" s="113">
        <f>SUM(C7:D7)-F7</f>
        <v>24</v>
      </c>
      <c r="I7" s="435">
        <f>S46</f>
        <v>0</v>
      </c>
      <c r="J7" s="435">
        <f>H7-I7</f>
        <v>24</v>
      </c>
      <c r="K7" s="434"/>
      <c r="L7" s="434"/>
      <c r="M7" s="81">
        <f>(H7-I7)-K7</f>
        <v>24</v>
      </c>
    </row>
    <row r="8" spans="1:14" ht="13.5" customHeight="1" thickBot="1" x14ac:dyDescent="0.2">
      <c r="A8" s="108" t="s">
        <v>210</v>
      </c>
      <c r="B8" s="434">
        <v>19</v>
      </c>
      <c r="C8" s="435">
        <f>B8*24</f>
        <v>456</v>
      </c>
      <c r="D8" s="434"/>
      <c r="E8" s="121">
        <f>D8/24</f>
        <v>0</v>
      </c>
      <c r="F8" s="111">
        <f>'VHS2'!I8</f>
        <v>0</v>
      </c>
      <c r="G8" s="121">
        <f>F8/24</f>
        <v>0</v>
      </c>
      <c r="H8" s="113">
        <f>SUM(C8:D8)-F8</f>
        <v>456</v>
      </c>
      <c r="I8" s="435">
        <f>T46</f>
        <v>0</v>
      </c>
      <c r="J8" s="435">
        <f>H8-I8</f>
        <v>456</v>
      </c>
      <c r="K8" s="434"/>
      <c r="L8" s="434"/>
      <c r="M8" s="81">
        <f>(H8-I8)-K8</f>
        <v>456</v>
      </c>
    </row>
    <row r="9" spans="1:14" ht="13.5" customHeight="1" thickBot="1" x14ac:dyDescent="0.2">
      <c r="A9" s="110" t="s">
        <v>211</v>
      </c>
      <c r="B9" s="434">
        <v>2</v>
      </c>
      <c r="C9" s="435">
        <f>B9*12</f>
        <v>24</v>
      </c>
      <c r="D9" s="434"/>
      <c r="E9" s="121">
        <f>D9/12</f>
        <v>0</v>
      </c>
      <c r="F9" s="111">
        <f>'VHS2'!I9</f>
        <v>0</v>
      </c>
      <c r="G9" s="121">
        <f>F9/12</f>
        <v>0</v>
      </c>
      <c r="H9" s="113">
        <f>SUM(C9:D9)-F9</f>
        <v>24</v>
      </c>
      <c r="I9" s="435">
        <f>U46</f>
        <v>0</v>
      </c>
      <c r="J9" s="435">
        <f>H9-I9</f>
        <v>24</v>
      </c>
      <c r="K9" s="434"/>
      <c r="L9" s="434"/>
      <c r="M9" s="81">
        <f>(H9-I9)-K9</f>
        <v>24</v>
      </c>
    </row>
    <row r="10" spans="1:14" ht="13.5" customHeight="1" thickBot="1" x14ac:dyDescent="0.2">
      <c r="A10" s="108" t="s">
        <v>212</v>
      </c>
      <c r="B10" s="434">
        <v>26</v>
      </c>
      <c r="C10" s="435">
        <f>B10*24</f>
        <v>624</v>
      </c>
      <c r="D10" s="434"/>
      <c r="E10" s="121">
        <f>D10/24</f>
        <v>0</v>
      </c>
      <c r="F10" s="111">
        <f>'VHS2'!I10</f>
        <v>0</v>
      </c>
      <c r="G10" s="121">
        <f>F10/24</f>
        <v>0</v>
      </c>
      <c r="H10" s="113">
        <f>SUM(C10:D10)-F10</f>
        <v>624</v>
      </c>
      <c r="I10" s="435">
        <f>N46</f>
        <v>20</v>
      </c>
      <c r="J10" s="435">
        <f>H10-I10</f>
        <v>604</v>
      </c>
      <c r="K10" s="434"/>
      <c r="L10" s="434"/>
      <c r="M10" s="81">
        <f>(H10-I10)-K10</f>
        <v>604</v>
      </c>
    </row>
    <row r="11" spans="1:14" ht="13.5" customHeight="1" thickBot="1" x14ac:dyDescent="0.2">
      <c r="A11" s="110" t="s">
        <v>213</v>
      </c>
      <c r="B11" s="434">
        <v>18</v>
      </c>
      <c r="C11" s="435">
        <f>B11*12</f>
        <v>216</v>
      </c>
      <c r="D11" s="434"/>
      <c r="E11" s="121">
        <f>D11/12</f>
        <v>0</v>
      </c>
      <c r="F11" s="111">
        <f>'VHS2'!I11</f>
        <v>0</v>
      </c>
      <c r="G11" s="121">
        <f>F11/12</f>
        <v>0</v>
      </c>
      <c r="H11" s="113">
        <f>SUM(C11:D11)-F11</f>
        <v>216</v>
      </c>
      <c r="I11" s="435">
        <f>O46</f>
        <v>0</v>
      </c>
      <c r="J11" s="435">
        <f>H11-I11</f>
        <v>216</v>
      </c>
      <c r="K11" s="434"/>
      <c r="L11" s="434"/>
      <c r="M11" s="81">
        <f>(H11-I11)-K11</f>
        <v>216</v>
      </c>
    </row>
    <row r="12" spans="1:14" ht="13.5" customHeight="1" thickBot="1" x14ac:dyDescent="0.2">
      <c r="A12" s="108" t="s">
        <v>214</v>
      </c>
      <c r="B12" s="434">
        <v>2</v>
      </c>
      <c r="C12" s="435">
        <f>B12*50</f>
        <v>100</v>
      </c>
      <c r="D12" s="434"/>
      <c r="E12" s="121">
        <f>D12/50</f>
        <v>0</v>
      </c>
      <c r="F12" s="111">
        <f>'VHS2'!I12</f>
        <v>0</v>
      </c>
      <c r="G12" s="121">
        <f>F12/50</f>
        <v>0</v>
      </c>
      <c r="H12" s="113">
        <f>SUM(C12:D12)-F12</f>
        <v>100</v>
      </c>
      <c r="I12" s="435">
        <f>X46</f>
        <v>0</v>
      </c>
      <c r="J12" s="435">
        <f>H12-I12</f>
        <v>100</v>
      </c>
      <c r="K12" s="434"/>
      <c r="L12" s="434"/>
      <c r="M12" s="81">
        <f>(H12-I12)-K12</f>
        <v>100</v>
      </c>
    </row>
    <row r="13" spans="1:14" ht="13.5" customHeight="1" thickBot="1" x14ac:dyDescent="0.2">
      <c r="A13" s="110" t="s">
        <v>215</v>
      </c>
      <c r="B13" s="434">
        <v>4</v>
      </c>
      <c r="C13" s="435">
        <f>B13*24</f>
        <v>96</v>
      </c>
      <c r="D13" s="434"/>
      <c r="E13" s="121">
        <f>D13/24</f>
        <v>0</v>
      </c>
      <c r="F13" s="111">
        <f>'VHS2'!I13</f>
        <v>0</v>
      </c>
      <c r="G13" s="121">
        <f>F13/24</f>
        <v>0</v>
      </c>
      <c r="H13" s="113">
        <f>SUM(C13:D13)-F13</f>
        <v>96</v>
      </c>
      <c r="I13" s="435">
        <f>Y46</f>
        <v>0</v>
      </c>
      <c r="J13" s="435">
        <f>H13-I13</f>
        <v>96</v>
      </c>
      <c r="K13" s="434"/>
      <c r="L13" s="434"/>
      <c r="M13" s="81">
        <f>(H13-I13)-K13</f>
        <v>96</v>
      </c>
    </row>
    <row r="14" spans="1:14" ht="13.5" customHeight="1" thickBot="1" x14ac:dyDescent="0.2">
      <c r="A14" s="108" t="s">
        <v>216</v>
      </c>
      <c r="B14" s="434">
        <v>6</v>
      </c>
      <c r="C14" s="435">
        <f>B14*10</f>
        <v>60</v>
      </c>
      <c r="D14" s="434"/>
      <c r="E14" s="121">
        <f>D14/10</f>
        <v>0</v>
      </c>
      <c r="F14" s="111">
        <f>'VHS2'!I14</f>
        <v>0</v>
      </c>
      <c r="G14" s="121">
        <f>F14/10</f>
        <v>0</v>
      </c>
      <c r="H14" s="113">
        <f>SUM(C14:D14)-F14</f>
        <v>60</v>
      </c>
      <c r="I14" s="435">
        <f>Z46</f>
        <v>0</v>
      </c>
      <c r="J14" s="435">
        <f>H14-I14</f>
        <v>60</v>
      </c>
      <c r="K14" s="434"/>
      <c r="L14" s="434"/>
      <c r="M14" s="81">
        <f>(H14-I14)-K14</f>
        <v>60</v>
      </c>
    </row>
    <row r="15" spans="1:14" x14ac:dyDescent="0.15">
      <c r="A15" s="110" t="s">
        <v>217</v>
      </c>
      <c r="B15" s="434"/>
      <c r="C15" s="435">
        <f>B15*24</f>
        <v>0</v>
      </c>
      <c r="D15" s="434"/>
      <c r="E15" s="121">
        <f>D15/24</f>
        <v>0</v>
      </c>
      <c r="F15" s="111">
        <f>'VHS2'!I15</f>
        <v>0</v>
      </c>
      <c r="G15" s="121">
        <f>F15/24</f>
        <v>0</v>
      </c>
      <c r="H15" s="113">
        <f>SUM(C15:D15)-F15</f>
        <v>0</v>
      </c>
      <c r="I15" s="435">
        <f>V46</f>
        <v>0</v>
      </c>
      <c r="J15" s="435">
        <f>H15-I15</f>
        <v>0</v>
      </c>
      <c r="K15" s="434"/>
      <c r="L15" s="434"/>
      <c r="M15" s="81">
        <f>(H15-I15)-K15</f>
        <v>0</v>
      </c>
    </row>
    <row r="16" spans="1:14" ht="13.5" customHeight="1" thickBot="1" x14ac:dyDescent="0.2">
      <c r="A16" s="107" t="s">
        <v>218</v>
      </c>
      <c r="B16" s="434">
        <v>11</v>
      </c>
      <c r="C16" s="435">
        <f>B16*55</f>
        <v>605</v>
      </c>
      <c r="D16" s="434"/>
      <c r="E16" s="121">
        <f>D16/55</f>
        <v>0</v>
      </c>
      <c r="F16" s="111">
        <f>'VHS2'!I16</f>
        <v>0</v>
      </c>
      <c r="G16" s="121">
        <f>F16/55</f>
        <v>0</v>
      </c>
      <c r="H16" s="113">
        <f>SUM(C16:D16)-F16</f>
        <v>605</v>
      </c>
      <c r="I16" s="435">
        <f>AA46</f>
        <v>0</v>
      </c>
      <c r="J16" s="435">
        <f>H16-I16</f>
        <v>605</v>
      </c>
      <c r="K16" s="434"/>
      <c r="L16" s="434"/>
      <c r="M16" s="81">
        <f>(H16-I16)-K16</f>
        <v>605</v>
      </c>
    </row>
    <row r="17" spans="1:13" ht="13.5" customHeight="1" thickBot="1" x14ac:dyDescent="0.2">
      <c r="A17" s="108" t="s">
        <v>219</v>
      </c>
      <c r="B17" s="434">
        <f>SUM(B4:B16)</f>
        <v>113</v>
      </c>
      <c r="C17" s="434"/>
      <c r="D17" s="434"/>
      <c r="E17" s="137"/>
      <c r="F17" s="111">
        <f>'VHS2'!I17</f>
        <v>0</v>
      </c>
      <c r="G17" s="434">
        <f>SUM(G4:G16)</f>
        <v>0</v>
      </c>
      <c r="H17" s="435"/>
      <c r="I17" s="435"/>
      <c r="J17" s="435"/>
      <c r="K17" s="434"/>
      <c r="L17" s="434"/>
      <c r="M17" s="81">
        <f>(H17-I17)-K17</f>
        <v>0</v>
      </c>
    </row>
    <row r="18" spans="1:13" ht="13.5" customHeight="1" thickBot="1" x14ac:dyDescent="0.2">
      <c r="A18" s="107" t="s">
        <v>220</v>
      </c>
      <c r="B18" s="434">
        <v>2</v>
      </c>
      <c r="C18" s="434">
        <f>B18*45</f>
        <v>90</v>
      </c>
      <c r="D18" s="434"/>
      <c r="E18" s="137">
        <f>D18/45</f>
        <v>0</v>
      </c>
      <c r="F18" s="111">
        <f>'VHS2'!I18</f>
        <v>0</v>
      </c>
      <c r="G18" s="121">
        <f>F18/45</f>
        <v>0</v>
      </c>
      <c r="H18" s="113">
        <f>SUM(C18:D18)-F18</f>
        <v>90</v>
      </c>
      <c r="I18" s="435">
        <f>AB46</f>
        <v>0</v>
      </c>
      <c r="J18" s="435">
        <f>H18-I18</f>
        <v>90</v>
      </c>
      <c r="K18" s="434"/>
      <c r="L18" s="434"/>
      <c r="M18" s="81">
        <f>(H18-I18)-K18</f>
        <v>90</v>
      </c>
    </row>
    <row r="19" spans="1:13" x14ac:dyDescent="0.15">
      <c r="A19" s="109" t="s">
        <v>221</v>
      </c>
      <c r="B19" s="434"/>
      <c r="C19" s="434">
        <f>B19*14</f>
        <v>0</v>
      </c>
      <c r="D19" s="434"/>
      <c r="E19" s="137">
        <f>D19/14</f>
        <v>0</v>
      </c>
      <c r="F19" s="434"/>
      <c r="G19" s="111">
        <f>F19/14</f>
        <v>0</v>
      </c>
      <c r="H19" s="113">
        <f>SUM(C19:D19)-F19</f>
        <v>0</v>
      </c>
      <c r="I19" s="435">
        <f>AC46</f>
        <v>0</v>
      </c>
      <c r="J19" s="435">
        <f>H19-I19</f>
        <v>0</v>
      </c>
      <c r="K19" s="434"/>
      <c r="L19" s="434"/>
      <c r="M19" s="81">
        <f>(H19-I19)-K19</f>
        <v>0</v>
      </c>
    </row>
    <row r="20" spans="1:13" x14ac:dyDescent="0.15">
      <c r="A20" s="434" t="s">
        <v>222</v>
      </c>
      <c r="B20" s="434">
        <f>SUM(B18:B19)</f>
        <v>2</v>
      </c>
      <c r="C20" s="434"/>
      <c r="D20" s="434"/>
      <c r="E20" s="137"/>
      <c r="F20" s="434"/>
      <c r="G20" s="434"/>
      <c r="H20" s="435"/>
      <c r="I20" s="435"/>
      <c r="J20" s="435"/>
      <c r="K20" s="434"/>
      <c r="L20" s="434"/>
      <c r="M20" s="81">
        <f>(H20-I20)-K20</f>
        <v>0</v>
      </c>
    </row>
    <row r="21" spans="1:13" x14ac:dyDescent="0.15">
      <c r="A21" s="434" t="s">
        <v>223</v>
      </c>
      <c r="B21" s="434">
        <f>SUM(B20,B17)</f>
        <v>115</v>
      </c>
      <c r="C21" s="434"/>
      <c r="D21" s="434"/>
      <c r="E21" s="137"/>
      <c r="F21" s="434"/>
      <c r="G21" s="434"/>
      <c r="H21" s="435"/>
      <c r="I21" s="435"/>
      <c r="J21" s="435"/>
      <c r="K21" s="434"/>
      <c r="L21" s="434"/>
      <c r="M21" s="81">
        <f>(H21-I21)-K21</f>
        <v>0</v>
      </c>
    </row>
    <row r="22" spans="1:13" ht="19.149999999999999" customHeight="1" thickBot="1" x14ac:dyDescent="0.2">
      <c r="A22" s="469" t="s">
        <v>224</v>
      </c>
      <c r="B22" s="470"/>
      <c r="C22" s="470"/>
      <c r="D22" s="470"/>
      <c r="E22" s="470"/>
      <c r="F22" s="470"/>
      <c r="G22" s="470"/>
      <c r="H22" s="470"/>
      <c r="I22" s="470"/>
      <c r="J22" s="116"/>
      <c r="K22" s="434"/>
      <c r="L22" s="434"/>
      <c r="M22" s="81">
        <f>(H22-I22)-K22</f>
        <v>0</v>
      </c>
    </row>
    <row r="23" spans="1:13" x14ac:dyDescent="0.15">
      <c r="A23" s="109" t="s">
        <v>225</v>
      </c>
      <c r="B23" s="435"/>
      <c r="C23" s="435"/>
      <c r="D23" s="434">
        <v>150</v>
      </c>
      <c r="E23" s="137">
        <f>D23/30</f>
        <v>5</v>
      </c>
      <c r="F23" s="434"/>
      <c r="G23" s="121">
        <f>F23/45</f>
        <v>0</v>
      </c>
      <c r="H23" s="435">
        <f>D23</f>
        <v>150</v>
      </c>
      <c r="I23" s="435">
        <f>T55</f>
        <v>0</v>
      </c>
      <c r="J23" s="435">
        <f>H23-I23</f>
        <v>150</v>
      </c>
      <c r="K23" s="434"/>
      <c r="L23" s="434"/>
      <c r="M23" s="81">
        <f>(H23-I23)-K23</f>
        <v>150</v>
      </c>
    </row>
    <row r="24" spans="1:13" ht="13.5" customHeight="1" thickBot="1" x14ac:dyDescent="0.2">
      <c r="A24" s="106" t="s">
        <v>226</v>
      </c>
      <c r="B24" s="435"/>
      <c r="C24" s="435"/>
      <c r="D24" s="434">
        <v>12</v>
      </c>
      <c r="E24" s="137">
        <f>D24/12</f>
        <v>1</v>
      </c>
      <c r="F24" s="434"/>
      <c r="G24" s="121">
        <f>F24/45</f>
        <v>0</v>
      </c>
      <c r="H24" s="435">
        <f>D24</f>
        <v>12</v>
      </c>
      <c r="I24" s="435">
        <f>V55</f>
        <v>0</v>
      </c>
      <c r="J24" s="435">
        <f>H24-I24</f>
        <v>12</v>
      </c>
      <c r="K24" s="434"/>
      <c r="L24" s="434"/>
      <c r="M24" s="81">
        <f>(H24-I24)-K24</f>
        <v>12</v>
      </c>
    </row>
    <row r="25" spans="1:13" x14ac:dyDescent="0.15">
      <c r="A25" s="109" t="s">
        <v>227</v>
      </c>
      <c r="B25" s="435"/>
      <c r="C25" s="435"/>
      <c r="D25" s="434">
        <v>150</v>
      </c>
      <c r="E25" s="137">
        <f>D25/30</f>
        <v>5</v>
      </c>
      <c r="F25" s="434"/>
      <c r="G25" s="121">
        <f>F25/45</f>
        <v>0</v>
      </c>
      <c r="H25" s="435">
        <f>D25</f>
        <v>150</v>
      </c>
      <c r="I25" s="435"/>
      <c r="J25" s="435">
        <f>H25-I25</f>
        <v>150</v>
      </c>
      <c r="K25" s="434"/>
      <c r="L25" s="434"/>
      <c r="M25" s="81">
        <f>(H25-I25)-K25</f>
        <v>150</v>
      </c>
    </row>
    <row r="26" spans="1:13" ht="13.5" customHeight="1" thickBot="1" x14ac:dyDescent="0.2">
      <c r="A26" s="106" t="s">
        <v>228</v>
      </c>
      <c r="B26" s="435"/>
      <c r="C26" s="435"/>
      <c r="D26" s="434">
        <v>100</v>
      </c>
      <c r="E26" s="137">
        <f>D26/20</f>
        <v>5</v>
      </c>
      <c r="F26" s="434"/>
      <c r="G26" s="121">
        <f>F26/45</f>
        <v>0</v>
      </c>
      <c r="H26" s="435">
        <f>D26</f>
        <v>100</v>
      </c>
      <c r="I26" s="435">
        <f>U55</f>
        <v>0</v>
      </c>
      <c r="J26" s="435">
        <f>H26-I26</f>
        <v>100</v>
      </c>
      <c r="K26" s="434"/>
      <c r="L26" s="434"/>
      <c r="M26" s="81">
        <f>(H26-I26)-K26</f>
        <v>100</v>
      </c>
    </row>
    <row r="27" spans="1:13" x14ac:dyDescent="0.15">
      <c r="A27" s="109" t="s">
        <v>229</v>
      </c>
      <c r="B27" s="435"/>
      <c r="C27" s="435"/>
      <c r="D27" s="434">
        <v>30</v>
      </c>
      <c r="E27" s="137">
        <f>D27/30</f>
        <v>1</v>
      </c>
      <c r="F27" s="434"/>
      <c r="G27" s="121">
        <f>F27/45</f>
        <v>0</v>
      </c>
      <c r="H27" s="435">
        <f>D27</f>
        <v>30</v>
      </c>
      <c r="I27" s="435"/>
      <c r="J27" s="435">
        <f>H27-I27</f>
        <v>30</v>
      </c>
      <c r="K27" s="434"/>
      <c r="L27" s="434"/>
      <c r="M27" s="81">
        <f>(H27-I27)-K27</f>
        <v>30</v>
      </c>
    </row>
    <row r="28" spans="1:13" ht="13.5" customHeight="1" thickBot="1" x14ac:dyDescent="0.2">
      <c r="A28" s="106" t="s">
        <v>230</v>
      </c>
      <c r="B28" s="435"/>
      <c r="C28" s="435"/>
      <c r="D28" s="434">
        <v>36</v>
      </c>
      <c r="E28" s="137">
        <f>D28/12</f>
        <v>3</v>
      </c>
      <c r="F28" s="434"/>
      <c r="G28" s="121"/>
      <c r="H28" s="435">
        <f>D28</f>
        <v>36</v>
      </c>
      <c r="I28" s="435"/>
      <c r="J28" s="435">
        <f>H28-I28</f>
        <v>36</v>
      </c>
      <c r="K28" s="434"/>
      <c r="L28" s="434"/>
      <c r="M28" s="81">
        <f>(H28-I28)-K28</f>
        <v>36</v>
      </c>
    </row>
    <row r="29" spans="1:13" x14ac:dyDescent="0.15">
      <c r="A29" s="109" t="s">
        <v>231</v>
      </c>
      <c r="B29" s="435"/>
      <c r="C29" s="435"/>
      <c r="D29" s="434">
        <v>24</v>
      </c>
      <c r="E29" s="137">
        <f>D29/24</f>
        <v>1</v>
      </c>
      <c r="F29" s="434"/>
      <c r="G29" s="121"/>
      <c r="H29" s="435">
        <f>D29</f>
        <v>24</v>
      </c>
      <c r="I29" s="435"/>
      <c r="J29" s="435">
        <f>H29-I29</f>
        <v>24</v>
      </c>
      <c r="K29" s="434"/>
      <c r="L29" s="434"/>
      <c r="M29" s="81">
        <f>(H29-I29)-K29</f>
        <v>24</v>
      </c>
    </row>
    <row r="30" spans="1:13" x14ac:dyDescent="0.15">
      <c r="A30" s="434"/>
      <c r="B30" s="435"/>
      <c r="C30" s="435"/>
      <c r="D30" s="434"/>
      <c r="E30" s="137">
        <f>D30/45</f>
        <v>0</v>
      </c>
      <c r="F30" s="434"/>
      <c r="G30" s="121">
        <f>F30/45</f>
        <v>0</v>
      </c>
      <c r="H30" s="435"/>
      <c r="I30" s="435"/>
      <c r="J30" s="435">
        <f>H30-I30</f>
        <v>0</v>
      </c>
      <c r="K30" s="434"/>
      <c r="L30" s="434"/>
      <c r="M30" s="81">
        <f>(H30-I30)-K30</f>
        <v>0</v>
      </c>
    </row>
    <row r="32" spans="1:13" x14ac:dyDescent="0.15">
      <c r="D32" s="428" t="s">
        <v>232</v>
      </c>
      <c r="E32" s="428" t="s">
        <v>233</v>
      </c>
      <c r="F32" s="428" t="s">
        <v>198</v>
      </c>
      <c r="G32" s="428" t="s">
        <v>234</v>
      </c>
    </row>
    <row r="33" spans="1:33" x14ac:dyDescent="0.15">
      <c r="A33" s="117" t="s">
        <v>235</v>
      </c>
      <c r="B33" s="434"/>
      <c r="C33" s="434"/>
      <c r="D33" s="137">
        <f>B17</f>
        <v>113</v>
      </c>
      <c r="E33" s="434"/>
      <c r="F33" s="434"/>
      <c r="G33" s="141">
        <f>(D33+E33)-F33</f>
        <v>113</v>
      </c>
    </row>
    <row r="34" spans="1:33" x14ac:dyDescent="0.15">
      <c r="A34" s="117" t="s">
        <v>236</v>
      </c>
      <c r="B34" s="117"/>
      <c r="C34" s="434"/>
      <c r="D34" s="137"/>
      <c r="E34" s="138"/>
      <c r="F34" s="138"/>
      <c r="G34" s="141">
        <f>(D34+E34)-F34</f>
        <v>0</v>
      </c>
    </row>
    <row r="35" spans="1:33" x14ac:dyDescent="0.15">
      <c r="A35" s="142" t="s">
        <v>237</v>
      </c>
      <c r="B35" s="143"/>
      <c r="C35" s="143"/>
      <c r="D35" s="144"/>
      <c r="E35" s="143"/>
      <c r="F35" s="143"/>
      <c r="G35" s="145"/>
    </row>
    <row r="36" spans="1:33" x14ac:dyDescent="0.15">
      <c r="A36" s="140"/>
      <c r="G36" s="62"/>
    </row>
    <row r="37" spans="1:33" x14ac:dyDescent="0.15">
      <c r="D37" s="67"/>
      <c r="E37" s="67" t="s">
        <v>238</v>
      </c>
      <c r="F37" s="67"/>
      <c r="G37" s="139">
        <f>G33+G34-G35</f>
        <v>113</v>
      </c>
    </row>
    <row r="38" spans="1:33" ht="13.5" customHeight="1" thickBot="1" x14ac:dyDescent="0.2"/>
    <row r="39" spans="1:33" ht="21.75" customHeight="1" thickBot="1" x14ac:dyDescent="0.25">
      <c r="M39" s="78"/>
      <c r="N39" s="76" t="s">
        <v>239</v>
      </c>
      <c r="O39" s="76"/>
      <c r="P39" s="76"/>
      <c r="Q39" s="76"/>
      <c r="R39" s="76"/>
      <c r="S39" s="76"/>
      <c r="T39" s="76"/>
      <c r="U39" s="76"/>
      <c r="V39" s="79"/>
      <c r="W39" s="76"/>
      <c r="X39" s="76"/>
      <c r="Y39" s="76"/>
      <c r="Z39" s="76"/>
      <c r="AA39" s="79"/>
      <c r="AB39" s="76"/>
      <c r="AC39" s="76"/>
      <c r="AD39" s="91"/>
      <c r="AE39" s="91"/>
      <c r="AF39" s="76"/>
      <c r="AG39" s="77"/>
    </row>
    <row r="40" spans="1:33" ht="18.75" customHeight="1" x14ac:dyDescent="0.25">
      <c r="M40" s="98" t="s">
        <v>240</v>
      </c>
      <c r="N40" s="3">
        <v>26.18</v>
      </c>
      <c r="O40" s="3">
        <v>51.35</v>
      </c>
      <c r="P40" s="3">
        <v>23.2</v>
      </c>
      <c r="Q40" s="3">
        <v>45.35</v>
      </c>
      <c r="R40" s="3">
        <v>22.18</v>
      </c>
      <c r="S40" s="3">
        <v>43.35</v>
      </c>
      <c r="T40" s="3">
        <v>21.18</v>
      </c>
      <c r="U40" s="3">
        <v>41.35</v>
      </c>
      <c r="V40" s="3">
        <v>21.18</v>
      </c>
      <c r="W40" s="3">
        <v>11</v>
      </c>
      <c r="X40" s="3">
        <v>13.86</v>
      </c>
      <c r="Y40" s="3">
        <v>24.63</v>
      </c>
      <c r="Z40" s="3">
        <v>56.8</v>
      </c>
      <c r="AA40" s="3">
        <v>9.1</v>
      </c>
      <c r="AB40" s="3"/>
      <c r="AC40" s="90"/>
      <c r="AD40" s="99">
        <v>23</v>
      </c>
      <c r="AE40" s="99">
        <v>23.5</v>
      </c>
      <c r="AF40" s="104"/>
      <c r="AG40" s="4"/>
    </row>
    <row r="41" spans="1:33" ht="18.75" customHeight="1" x14ac:dyDescent="0.25">
      <c r="M41" s="97"/>
      <c r="N41" s="471" t="s">
        <v>9</v>
      </c>
      <c r="O41" s="465"/>
      <c r="P41" s="471" t="s">
        <v>10</v>
      </c>
      <c r="Q41" s="465"/>
      <c r="R41" s="471" t="s">
        <v>11</v>
      </c>
      <c r="S41" s="465"/>
      <c r="T41" s="471" t="s">
        <v>12</v>
      </c>
      <c r="U41" s="465"/>
      <c r="V41" s="102" t="s">
        <v>241</v>
      </c>
      <c r="W41" s="424" t="s">
        <v>134</v>
      </c>
      <c r="X41" s="424" t="s">
        <v>161</v>
      </c>
      <c r="Y41" s="424" t="s">
        <v>162</v>
      </c>
      <c r="Z41" s="424" t="s">
        <v>163</v>
      </c>
      <c r="AA41" s="424" t="s">
        <v>14</v>
      </c>
      <c r="AB41" s="424" t="s">
        <v>15</v>
      </c>
      <c r="AC41" s="424" t="s">
        <v>15</v>
      </c>
      <c r="AD41" s="424" t="s">
        <v>55</v>
      </c>
      <c r="AE41" s="424" t="s">
        <v>242</v>
      </c>
      <c r="AF41" s="103"/>
      <c r="AG41" s="6"/>
    </row>
    <row r="42" spans="1:33" ht="18.75" customHeight="1" x14ac:dyDescent="0.25">
      <c r="M42" s="100" t="s">
        <v>243</v>
      </c>
      <c r="N42" s="84">
        <f>'A1 KTRA-IND'!D34</f>
        <v>20</v>
      </c>
      <c r="O42" s="84">
        <f>'A1 KTRA-IND'!E34</f>
        <v>0</v>
      </c>
      <c r="P42" s="84">
        <f>'A1 KTRA-IND'!F34</f>
        <v>0</v>
      </c>
      <c r="Q42" s="84">
        <f>'A1 KTRA-IND'!G34</f>
        <v>0</v>
      </c>
      <c r="R42" s="84">
        <f>'A1 KTRA-IND'!H34</f>
        <v>10</v>
      </c>
      <c r="S42" s="84">
        <f>'A1 KTRA-IND'!I34</f>
        <v>0</v>
      </c>
      <c r="T42" s="84">
        <f>'A1 KTRA-IND'!J34</f>
        <v>0</v>
      </c>
      <c r="U42" s="84">
        <f>'A1 KTRA-IND'!K34</f>
        <v>0</v>
      </c>
      <c r="V42" s="84">
        <f>'A1 KTRA-IND'!L34</f>
        <v>0</v>
      </c>
      <c r="W42" s="84">
        <f>'A1 KTRA-IND'!M34</f>
        <v>20</v>
      </c>
      <c r="X42" s="84">
        <f>'A1 KTRA-IND'!N34</f>
        <v>0</v>
      </c>
      <c r="Y42" s="84">
        <f>'A1 KTRA-IND'!O34</f>
        <v>0</v>
      </c>
      <c r="Z42" s="84">
        <f>'A1 KTRA-IND'!P34</f>
        <v>0</v>
      </c>
      <c r="AA42" s="84">
        <f>'A1 KTRA-IND'!Q34</f>
        <v>0</v>
      </c>
      <c r="AB42" s="84">
        <f>'A1 KTRA-IND'!R34</f>
        <v>0</v>
      </c>
      <c r="AC42" s="84">
        <f>'A1 KTRA-IND'!S34</f>
        <v>0</v>
      </c>
      <c r="AD42" s="84"/>
      <c r="AE42" s="84"/>
      <c r="AF42" s="8"/>
      <c r="AG42" s="9"/>
    </row>
    <row r="43" spans="1:33" ht="18.75" customHeight="1" x14ac:dyDescent="0.25">
      <c r="M43" s="7" t="s">
        <v>244</v>
      </c>
      <c r="N43" s="433"/>
      <c r="O43" s="433"/>
      <c r="P43" s="433"/>
      <c r="Q43" s="433"/>
      <c r="R43" s="433"/>
      <c r="S43" s="433"/>
      <c r="T43" s="433"/>
      <c r="U43" s="433"/>
      <c r="V43" s="433"/>
      <c r="W43" s="433"/>
      <c r="X43" s="433"/>
      <c r="Y43" s="433"/>
      <c r="Z43" s="433"/>
      <c r="AA43" s="433"/>
      <c r="AB43" s="433"/>
      <c r="AC43" s="414"/>
      <c r="AD43" s="433"/>
      <c r="AE43" s="433"/>
      <c r="AF43" s="8"/>
      <c r="AG43" s="9"/>
    </row>
    <row r="44" spans="1:33" ht="18.75" customHeight="1" x14ac:dyDescent="0.25">
      <c r="M44" s="7" t="s">
        <v>245</v>
      </c>
      <c r="N44" s="432">
        <f>'A3 BIDUPUR'!D34</f>
        <v>0</v>
      </c>
      <c r="O44" s="432">
        <f>'A3 BIDUPUR'!E34</f>
        <v>0</v>
      </c>
      <c r="P44" s="432">
        <f>'A3 BIDUPUR'!F34</f>
        <v>0</v>
      </c>
      <c r="Q44" s="432">
        <f>'A3 BIDUPUR'!G34</f>
        <v>0</v>
      </c>
      <c r="R44" s="432">
        <f>'A3 BIDUPUR'!H34</f>
        <v>0</v>
      </c>
      <c r="S44" s="432">
        <f>'A3 BIDUPUR'!I34</f>
        <v>0</v>
      </c>
      <c r="T44" s="432">
        <f>'A3 BIDUPUR'!J34</f>
        <v>0</v>
      </c>
      <c r="U44" s="432">
        <f>'A3 BIDUPUR'!K34</f>
        <v>0</v>
      </c>
      <c r="V44" s="432">
        <f>'A3 BIDUPUR'!L34</f>
        <v>0</v>
      </c>
      <c r="W44" s="432">
        <f>'A3 BIDUPUR'!M34</f>
        <v>0</v>
      </c>
      <c r="X44" s="432">
        <f>'A3 BIDUPUR'!N34</f>
        <v>0</v>
      </c>
      <c r="Y44" s="432">
        <f>'A3 BIDUPUR'!O34</f>
        <v>0</v>
      </c>
      <c r="Z44" s="432">
        <f>'A3 BIDUPUR'!P34</f>
        <v>0</v>
      </c>
      <c r="AA44" s="432">
        <f>'A3 BIDUPUR'!Q34</f>
        <v>0</v>
      </c>
      <c r="AB44" s="432">
        <f>'A3 BIDUPUR'!R34</f>
        <v>0</v>
      </c>
      <c r="AC44" s="432">
        <f>'A3 BIDUPUR'!S34</f>
        <v>0</v>
      </c>
      <c r="AD44" s="432"/>
      <c r="AE44" s="432"/>
      <c r="AF44" s="8"/>
      <c r="AG44" s="9"/>
    </row>
    <row r="45" spans="1:33" ht="18.75" customHeight="1" x14ac:dyDescent="0.25">
      <c r="G45" s="434"/>
      <c r="M45" s="7" t="s">
        <v>246</v>
      </c>
      <c r="N45" s="433"/>
      <c r="O45" s="433"/>
      <c r="P45" s="433"/>
      <c r="Q45" s="433"/>
      <c r="R45" s="433"/>
      <c r="S45" s="433"/>
      <c r="T45" s="433"/>
      <c r="U45" s="433"/>
      <c r="V45" s="433"/>
      <c r="W45" s="433"/>
      <c r="X45" s="433"/>
      <c r="Y45" s="433"/>
      <c r="Z45" s="433"/>
      <c r="AA45" s="433"/>
      <c r="AB45" s="433"/>
      <c r="AC45" s="433"/>
      <c r="AD45" s="433"/>
      <c r="AE45" s="433"/>
      <c r="AF45" s="8"/>
      <c r="AG45" s="9"/>
    </row>
    <row r="46" spans="1:33" ht="18.75" customHeight="1" x14ac:dyDescent="0.25">
      <c r="M46" s="7"/>
      <c r="N46" s="432">
        <f>SUM(N42:N45)</f>
        <v>20</v>
      </c>
      <c r="O46" s="432">
        <f>SUM(O42:O45)</f>
        <v>0</v>
      </c>
      <c r="P46" s="432">
        <f>SUM(P42:P45)</f>
        <v>0</v>
      </c>
      <c r="Q46" s="432">
        <f>SUM(Q42:Q45)</f>
        <v>0</v>
      </c>
      <c r="R46" s="432">
        <f>SUM(R42:R45)</f>
        <v>10</v>
      </c>
      <c r="S46" s="432">
        <f>SUM(S42:S45)</f>
        <v>0</v>
      </c>
      <c r="T46" s="432">
        <f>SUM(T42:T45)</f>
        <v>0</v>
      </c>
      <c r="U46" s="432">
        <f>SUM(U42:U45)</f>
        <v>0</v>
      </c>
      <c r="V46" s="432">
        <f>SUM(V42:V45)</f>
        <v>0</v>
      </c>
      <c r="W46" s="432">
        <f>SUM(W42:W45)</f>
        <v>20</v>
      </c>
      <c r="X46" s="432">
        <f>SUM(X42:X45)</f>
        <v>0</v>
      </c>
      <c r="Y46" s="432">
        <f>SUM(Y42:Y45)</f>
        <v>0</v>
      </c>
      <c r="Z46" s="432">
        <f>SUM(Z42:Z45)</f>
        <v>0</v>
      </c>
      <c r="AA46" s="432">
        <f>SUM(AA42:AA45)</f>
        <v>0</v>
      </c>
      <c r="AB46" s="432">
        <f>SUM(AB42:AB45)</f>
        <v>0</v>
      </c>
      <c r="AC46" s="432">
        <f>SUM(AC42:AC45)</f>
        <v>0</v>
      </c>
      <c r="AD46" s="432">
        <f>SUM(AD42:AD45)</f>
        <v>0</v>
      </c>
      <c r="AE46" s="432"/>
      <c r="AF46" s="8"/>
      <c r="AG46" s="9"/>
    </row>
    <row r="47" spans="1:33" ht="18.75" customHeight="1" x14ac:dyDescent="0.25">
      <c r="M47" s="7"/>
      <c r="N47" s="433"/>
      <c r="O47" s="433"/>
      <c r="P47" s="433"/>
      <c r="Q47" s="433"/>
      <c r="R47" s="433"/>
      <c r="S47" s="433"/>
      <c r="T47" s="433"/>
      <c r="U47" s="433"/>
      <c r="V47" s="433"/>
      <c r="W47" s="433"/>
      <c r="X47" s="433"/>
      <c r="Y47" s="433"/>
      <c r="Z47" s="433"/>
      <c r="AA47" s="433"/>
      <c r="AB47" s="433"/>
      <c r="AC47" s="433"/>
      <c r="AD47" s="433"/>
      <c r="AE47" s="433"/>
      <c r="AF47" s="8"/>
      <c r="AG47" s="11"/>
    </row>
    <row r="48" spans="1:33" x14ac:dyDescent="0.1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63" t="s">
        <v>247</v>
      </c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</row>
    <row r="49" spans="1:22" x14ac:dyDescent="0.15">
      <c r="A49" s="128"/>
      <c r="V49" s="129"/>
    </row>
    <row r="50" spans="1:22" ht="18.75" customHeight="1" x14ac:dyDescent="0.15">
      <c r="A50" s="130"/>
      <c r="B50" s="425"/>
      <c r="C50" s="425"/>
      <c r="D50" s="472"/>
      <c r="E50" s="473"/>
      <c r="F50" s="473"/>
      <c r="G50" s="473"/>
      <c r="H50" s="473"/>
      <c r="I50" s="472"/>
      <c r="J50" s="473"/>
      <c r="K50" s="412"/>
      <c r="L50" s="472"/>
      <c r="M50" s="473"/>
      <c r="N50" s="425"/>
      <c r="O50" s="425"/>
      <c r="P50" s="425"/>
      <c r="Q50" s="425"/>
      <c r="R50" s="425"/>
      <c r="S50" s="425"/>
      <c r="T50" s="425"/>
      <c r="U50" s="425"/>
      <c r="V50" s="131"/>
    </row>
    <row r="51" spans="1:22" ht="18.75" customHeight="1" x14ac:dyDescent="0.15">
      <c r="A51" s="132"/>
      <c r="B51" s="122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33"/>
    </row>
    <row r="52" spans="1:22" ht="18.75" customHeight="1" x14ac:dyDescent="0.15">
      <c r="A52" s="132"/>
      <c r="B52" s="122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33"/>
    </row>
    <row r="53" spans="1:22" ht="18.75" customHeight="1" x14ac:dyDescent="0.15">
      <c r="A53" s="132"/>
      <c r="B53" s="122"/>
      <c r="C53" s="122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33"/>
    </row>
    <row r="54" spans="1:22" ht="18.75" customHeight="1" x14ac:dyDescent="0.15">
      <c r="A54" s="132"/>
      <c r="B54" s="124"/>
      <c r="C54" s="124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33"/>
    </row>
    <row r="55" spans="1:22" ht="18.75" customHeight="1" x14ac:dyDescent="0.25">
      <c r="A55" s="132"/>
      <c r="B55" s="125"/>
      <c r="C55" s="125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33"/>
    </row>
    <row r="56" spans="1:22" x14ac:dyDescent="0.15">
      <c r="A56" s="128"/>
      <c r="V56" s="129"/>
    </row>
    <row r="57" spans="1:22" x14ac:dyDescent="0.15">
      <c r="A57" s="128"/>
      <c r="V57" s="129"/>
    </row>
    <row r="58" spans="1:22" x14ac:dyDescent="0.15">
      <c r="A58" s="128"/>
      <c r="V58" s="129"/>
    </row>
    <row r="59" spans="1:22" x14ac:dyDescent="0.15">
      <c r="A59" s="128"/>
      <c r="V59" s="129"/>
    </row>
    <row r="60" spans="1:22" x14ac:dyDescent="0.15">
      <c r="A60" s="128"/>
      <c r="V60" s="129"/>
    </row>
    <row r="61" spans="1:22" x14ac:dyDescent="0.15">
      <c r="A61" s="134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6"/>
    </row>
  </sheetData>
  <mergeCells count="11">
    <mergeCell ref="D50:H50"/>
    <mergeCell ref="I50:J50"/>
    <mergeCell ref="L50:M50"/>
    <mergeCell ref="R41:S41"/>
    <mergeCell ref="T41:U41"/>
    <mergeCell ref="B2:C2"/>
    <mergeCell ref="D2:E2"/>
    <mergeCell ref="F2:G2"/>
    <mergeCell ref="N41:O41"/>
    <mergeCell ref="P41:Q41"/>
    <mergeCell ref="A22:I22"/>
  </mergeCells>
  <pageMargins left="0.7" right="0.7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A766"/>
  <sheetViews>
    <sheetView zoomScale="60" zoomScaleNormal="60" workbookViewId="0">
      <pane xSplit="4" ySplit="4" topLeftCell="E5" activePane="bottomRight" state="frozen"/>
      <selection pane="bottomLeft" activeCell="A5" sqref="A5"/>
      <selection pane="topRight" activeCell="E1" sqref="E1"/>
      <selection pane="bottomRight" activeCell="E1" sqref="E1"/>
    </sheetView>
  </sheetViews>
  <sheetFormatPr defaultColWidth="14.0234375" defaultRowHeight="12.75" x14ac:dyDescent="0.15"/>
  <cols>
    <col min="1" max="1" width="6.60546875" style="426" customWidth="1"/>
    <col min="2" max="2" width="31.6875" style="426" customWidth="1"/>
    <col min="3" max="3" width="15.5078125" style="426" customWidth="1"/>
    <col min="4" max="4" width="14.42578125" style="426" customWidth="1"/>
    <col min="5" max="5" width="7.68359375" style="426" customWidth="1"/>
    <col min="6" max="6" width="8.22265625" style="426" hidden="1" customWidth="1"/>
    <col min="7" max="7" width="8.22265625" style="426" customWidth="1"/>
    <col min="8" max="8" width="7.4140625" style="426" customWidth="1"/>
    <col min="9" max="9" width="6.60546875" style="426" customWidth="1"/>
    <col min="10" max="10" width="7.28125" style="426" customWidth="1"/>
    <col min="11" max="11" width="9.3046875" style="426" customWidth="1"/>
    <col min="12" max="12" width="9.70703125" style="426" customWidth="1"/>
    <col min="13" max="13" width="8.22265625" style="426" customWidth="1"/>
    <col min="14" max="14" width="7.55078125" style="426" customWidth="1"/>
    <col min="15" max="15" width="7.68359375" style="426" customWidth="1"/>
    <col min="16" max="16" width="8.76171875" style="426" customWidth="1"/>
    <col min="17" max="17" width="9.3046875" style="426" customWidth="1"/>
    <col min="18" max="18" width="9.57421875" style="426" customWidth="1"/>
    <col min="19" max="19" width="7.68359375" style="426" customWidth="1"/>
    <col min="20" max="26" width="10.515625" style="426" customWidth="1"/>
    <col min="27" max="27" width="9.70703125" style="426" customWidth="1"/>
  </cols>
  <sheetData>
    <row r="1" spans="1:27" ht="24.6" customHeight="1" x14ac:dyDescent="0.2">
      <c r="A1" s="189"/>
      <c r="B1" s="190" t="s">
        <v>0</v>
      </c>
      <c r="C1" s="191" t="s">
        <v>1</v>
      </c>
      <c r="D1" s="191"/>
      <c r="E1" s="191" t="s">
        <v>53</v>
      </c>
      <c r="F1" s="411"/>
      <c r="G1" s="411"/>
      <c r="H1" s="411"/>
      <c r="I1" s="411"/>
      <c r="J1" s="411"/>
      <c r="K1" s="411"/>
      <c r="L1" s="411"/>
      <c r="M1" s="191" t="str">
        <f>'A1 KTRA-IND'!L1</f>
        <v>DATE:  14 JUNE 2021</v>
      </c>
      <c r="N1" s="411"/>
      <c r="O1" s="411"/>
      <c r="P1" s="411"/>
      <c r="Q1" s="411"/>
      <c r="R1" s="191" t="s">
        <v>4</v>
      </c>
      <c r="S1" s="411"/>
      <c r="T1" s="411"/>
      <c r="U1" s="411"/>
      <c r="V1" s="411"/>
      <c r="W1" s="411"/>
      <c r="X1" s="411"/>
      <c r="Y1" s="411"/>
      <c r="Z1" s="411"/>
      <c r="AA1" s="411"/>
    </row>
    <row r="2" spans="1:27" ht="24.6" customHeight="1" thickBot="1" x14ac:dyDescent="0.2">
      <c r="A2" s="192" t="s">
        <v>5</v>
      </c>
      <c r="B2" s="192"/>
      <c r="C2" s="193" t="s">
        <v>6</v>
      </c>
      <c r="D2" s="193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</row>
    <row r="3" spans="1:27" ht="24.6" customHeight="1" thickTop="1" thickBot="1" x14ac:dyDescent="0.2">
      <c r="A3" s="205"/>
      <c r="B3" s="431" t="s">
        <v>7</v>
      </c>
      <c r="C3" s="430" t="s">
        <v>8</v>
      </c>
      <c r="D3" s="210" t="s">
        <v>16</v>
      </c>
      <c r="E3" s="474"/>
      <c r="F3" s="475"/>
      <c r="G3" s="476"/>
      <c r="H3" s="477"/>
      <c r="I3" s="477"/>
      <c r="J3" s="477"/>
      <c r="K3" s="477"/>
      <c r="L3" s="195"/>
      <c r="M3" s="431"/>
      <c r="N3" s="478"/>
      <c r="O3" s="477"/>
      <c r="P3" s="477"/>
      <c r="Q3" s="477"/>
      <c r="R3" s="475"/>
      <c r="S3" s="474"/>
      <c r="T3" s="475"/>
      <c r="U3" s="474"/>
      <c r="V3" s="475"/>
      <c r="W3" s="476"/>
      <c r="X3" s="477"/>
      <c r="Y3" s="477"/>
      <c r="Z3" s="461"/>
      <c r="AA3" s="462"/>
    </row>
    <row r="4" spans="1:27" ht="24.6" customHeight="1" thickTop="1" thickBot="1" x14ac:dyDescent="0.2">
      <c r="A4" s="206"/>
      <c r="B4" s="196"/>
      <c r="C4" s="225"/>
      <c r="D4" s="210"/>
      <c r="E4" s="209"/>
      <c r="F4" s="214"/>
      <c r="G4" s="215"/>
      <c r="H4" s="216"/>
      <c r="I4" s="217"/>
      <c r="J4" s="217"/>
      <c r="K4" s="218"/>
      <c r="L4" s="215"/>
      <c r="M4" s="215"/>
      <c r="N4" s="216"/>
      <c r="O4" s="219"/>
      <c r="P4" s="219"/>
      <c r="Q4" s="219"/>
      <c r="R4" s="220"/>
      <c r="S4" s="221"/>
      <c r="T4" s="214"/>
      <c r="U4" s="216"/>
      <c r="V4" s="220"/>
      <c r="W4" s="213"/>
      <c r="X4" s="211"/>
      <c r="Y4" s="203"/>
      <c r="Z4" s="222"/>
      <c r="AA4" s="215"/>
    </row>
    <row r="5" spans="1:27" ht="25.15" customHeight="1" thickTop="1" x14ac:dyDescent="0.25">
      <c r="A5" s="207">
        <v>1</v>
      </c>
      <c r="B5" s="83" t="s">
        <v>249</v>
      </c>
      <c r="C5" s="186"/>
      <c r="D5" s="416">
        <v>108</v>
      </c>
      <c r="E5" s="483" t="s">
        <v>250</v>
      </c>
      <c r="F5" s="484"/>
      <c r="G5" s="484"/>
      <c r="H5" s="484"/>
      <c r="I5" s="484"/>
      <c r="J5" s="484"/>
      <c r="K5" s="484"/>
      <c r="L5" s="484"/>
      <c r="M5" s="484"/>
      <c r="N5" s="484"/>
      <c r="O5" s="484"/>
      <c r="P5" s="484"/>
      <c r="Q5" s="484"/>
      <c r="R5" s="484"/>
      <c r="S5" s="484"/>
      <c r="T5" s="484"/>
      <c r="U5" s="484"/>
      <c r="V5" s="484"/>
      <c r="W5" s="484"/>
      <c r="X5" s="484"/>
      <c r="Y5" s="484"/>
      <c r="Z5" s="484"/>
      <c r="AA5" s="485"/>
    </row>
    <row r="6" spans="1:27" ht="24.6" customHeight="1" x14ac:dyDescent="0.25">
      <c r="A6" s="7">
        <v>2</v>
      </c>
      <c r="B6" s="176" t="s">
        <v>251</v>
      </c>
      <c r="C6" s="162"/>
      <c r="D6" s="416">
        <v>747</v>
      </c>
      <c r="E6" s="486" t="s">
        <v>252</v>
      </c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65"/>
    </row>
    <row r="7" spans="1:27" ht="24.6" customHeight="1" x14ac:dyDescent="0.15">
      <c r="A7" s="7">
        <v>3</v>
      </c>
      <c r="B7" s="57" t="s">
        <v>253</v>
      </c>
      <c r="C7" s="57"/>
      <c r="D7" s="416">
        <v>908</v>
      </c>
      <c r="E7" s="479" t="s">
        <v>254</v>
      </c>
      <c r="F7" s="480"/>
      <c r="G7" s="480"/>
      <c r="H7" s="480"/>
      <c r="I7" s="480"/>
      <c r="J7" s="480"/>
      <c r="K7" s="480"/>
      <c r="L7" s="480"/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65"/>
    </row>
    <row r="8" spans="1:27" ht="24.6" customHeight="1" x14ac:dyDescent="0.25">
      <c r="A8" s="7">
        <v>4</v>
      </c>
      <c r="B8" s="86" t="s">
        <v>255</v>
      </c>
      <c r="C8" s="146"/>
      <c r="D8" s="416">
        <v>202</v>
      </c>
      <c r="E8" s="486" t="s">
        <v>256</v>
      </c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65"/>
    </row>
    <row r="9" spans="1:27" ht="24.6" customHeight="1" x14ac:dyDescent="0.15">
      <c r="A9" s="7">
        <v>5</v>
      </c>
      <c r="B9" s="57" t="s">
        <v>257</v>
      </c>
      <c r="C9" s="57"/>
      <c r="D9" s="419">
        <v>270</v>
      </c>
      <c r="E9" s="479" t="s">
        <v>258</v>
      </c>
      <c r="F9" s="480"/>
      <c r="G9" s="480"/>
      <c r="H9" s="480"/>
      <c r="I9" s="480"/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65"/>
    </row>
    <row r="10" spans="1:27" ht="24.6" customHeight="1" x14ac:dyDescent="0.25">
      <c r="A10" s="286">
        <v>6</v>
      </c>
      <c r="B10" s="294" t="s">
        <v>259</v>
      </c>
      <c r="C10" s="95"/>
      <c r="D10" s="420">
        <v>1417</v>
      </c>
      <c r="E10" s="481" t="s">
        <v>260</v>
      </c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0"/>
      <c r="R10" s="470"/>
      <c r="S10" s="470"/>
      <c r="T10" s="470"/>
      <c r="U10" s="470"/>
      <c r="V10" s="470"/>
      <c r="W10" s="470"/>
      <c r="X10" s="470"/>
      <c r="Y10" s="470"/>
      <c r="Z10" s="470"/>
      <c r="AA10" s="482"/>
    </row>
    <row r="11" spans="1:27" ht="24.6" customHeight="1" x14ac:dyDescent="0.15">
      <c r="A11" s="255">
        <v>7</v>
      </c>
      <c r="B11" s="57" t="s">
        <v>261</v>
      </c>
      <c r="C11" s="57"/>
      <c r="D11" s="420">
        <v>446</v>
      </c>
      <c r="E11" s="479" t="s">
        <v>262</v>
      </c>
      <c r="F11" s="480"/>
      <c r="G11" s="480"/>
      <c r="H11" s="480"/>
      <c r="I11" s="480"/>
      <c r="J11" s="480"/>
      <c r="K11" s="480"/>
      <c r="L11" s="480"/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65"/>
    </row>
    <row r="12" spans="1:27" ht="24.6" customHeight="1" x14ac:dyDescent="0.25">
      <c r="A12" s="298">
        <v>8</v>
      </c>
      <c r="B12" s="93"/>
      <c r="C12" s="299"/>
      <c r="D12" s="420">
        <f>(E12*$E$2)+(F12*$F$2)+(G12*$G$2)+(H12*$H$2)+(I12*$I$2)+(J12*$J$2)+(K12*$K$2)+(L12*$L$2)+(M12*$M$2)+(N12*$N$2)+(O12*$O$2)+(P12*$P$2)+(Q12*$Q$2)+(R12*$R$2)+(S12*$S$2)+(T12*$T$2)+(X12*$X$2)+(AA12*$AA$2)+(U12*$U$2)+(V12*$V$2)+(W12*$W$2)+(Y12*$Y$2)+(Z12*$Z$2)</f>
        <v>0</v>
      </c>
      <c r="E12" s="340"/>
      <c r="F12" s="341"/>
      <c r="G12" s="342"/>
      <c r="H12" s="49"/>
      <c r="I12" s="49"/>
      <c r="J12" s="49"/>
      <c r="K12" s="49"/>
      <c r="L12" s="49"/>
      <c r="M12" s="49"/>
      <c r="N12" s="49"/>
      <c r="O12" s="49"/>
      <c r="P12" s="343"/>
      <c r="Q12" s="49"/>
      <c r="R12" s="340"/>
      <c r="S12" s="341"/>
      <c r="T12" s="342"/>
      <c r="U12" s="342"/>
      <c r="V12" s="342"/>
      <c r="W12" s="342"/>
      <c r="X12" s="341"/>
      <c r="Y12" s="341"/>
      <c r="Z12" s="341"/>
      <c r="AA12" s="341"/>
    </row>
    <row r="13" spans="1:27" ht="24.6" customHeight="1" x14ac:dyDescent="0.15">
      <c r="A13" s="255">
        <v>9</v>
      </c>
      <c r="B13" s="57"/>
      <c r="C13" s="57"/>
      <c r="D13" s="420">
        <f>(E13*$E$2)+(F13*$F$2)+(G13*$G$2)+(H13*$H$2)+(I13*$I$2)+(J13*$J$2)+(K13*$K$2)+(L13*$L$2)+(M13*$M$2)+(N13*$N$2)+(O13*$O$2)+(P13*$P$2)+(Q13*$Q$2)+(R13*$R$2)+(S13*$S$2)+(T13*$T$2)+(X13*$X$2)+(AA13*$AA$2)+(U13*$U$2)+(V13*$V$2)+(W13*$W$2)+(Y13*$Y$2)+(Z13*$Z$2)</f>
        <v>0</v>
      </c>
      <c r="E13" s="337"/>
      <c r="F13" s="338"/>
      <c r="G13" s="344"/>
      <c r="H13" s="339"/>
      <c r="I13" s="339"/>
      <c r="J13" s="339"/>
      <c r="K13" s="339"/>
      <c r="L13" s="339"/>
      <c r="M13" s="339"/>
      <c r="N13" s="339"/>
      <c r="O13" s="339"/>
      <c r="P13" s="339"/>
      <c r="Q13" s="345"/>
      <c r="R13" s="337"/>
      <c r="S13" s="338"/>
      <c r="T13" s="338"/>
      <c r="U13" s="338"/>
      <c r="V13" s="338"/>
      <c r="W13" s="346"/>
      <c r="X13" s="338"/>
      <c r="Y13" s="338"/>
      <c r="Z13" s="338"/>
      <c r="AA13" s="338"/>
    </row>
    <row r="14" spans="1:27" ht="24.6" customHeight="1" x14ac:dyDescent="0.25">
      <c r="A14" s="289"/>
      <c r="B14" s="303"/>
      <c r="C14" s="57"/>
      <c r="D14" s="420">
        <f>(E14*$E$2)+(F14*$F$2)+(G14*$G$2)+(H14*$H$2)+(I14*$I$2)+(J14*$J$2)+(K14*$K$2)+(L14*$L$2)+(M14*$M$2)+(N14*$N$2)+(O14*$O$2)+(P14*$P$2)+(Q14*$Q$2)+(R14*$R$2)+(S14*$S$2)+(T14*$T$2)+(X14*$X$2)+(AA14*$AA$2)+(U14*$U$2)+(V14*$V$2)+(W14*$W$2)+(Y14*$Y$2)+(Z14*$Z$2)</f>
        <v>0</v>
      </c>
      <c r="E14" s="347"/>
      <c r="F14" s="348"/>
      <c r="G14" s="349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348"/>
      <c r="S14" s="348"/>
      <c r="T14" s="349"/>
      <c r="U14" s="349"/>
      <c r="V14" s="349"/>
      <c r="W14" s="349"/>
      <c r="X14" s="348"/>
      <c r="Y14" s="348"/>
      <c r="Z14" s="348"/>
      <c r="AA14" s="348"/>
    </row>
    <row r="15" spans="1:27" ht="24.6" customHeight="1" x14ac:dyDescent="0.25">
      <c r="A15" s="168">
        <v>10</v>
      </c>
      <c r="B15" s="303"/>
      <c r="C15" s="57"/>
      <c r="D15" s="416">
        <f>(E15*$E$2)+(F15*$F$2)+(G15*$G$2)+(H15*$H$2)+(I15*$I$2)+(J15*$J$2)+(K15*$K$2)+(L15*$L$2)+(M15*$M$2)+(N15*$N$2)+(O15*$O$2)+(P15*$P$2)+(Q15*$Q$2)+(R15*$R$2)+(S15*$S$2)+(T15*$T$2)+(X15*$X$2)+(AA15*$AA$2)+(U15*$U$2)+(V15*$V$2)+(W15*$W$2)+(Y15*$Y$2)+(Z15*$Z$2)</f>
        <v>0</v>
      </c>
      <c r="E15" s="350"/>
      <c r="F15" s="345"/>
      <c r="G15" s="351"/>
      <c r="H15" s="351"/>
      <c r="I15" s="350"/>
      <c r="J15" s="345"/>
      <c r="K15" s="350"/>
      <c r="L15" s="352"/>
      <c r="M15" s="350"/>
      <c r="N15" s="352"/>
      <c r="O15" s="352"/>
      <c r="P15" s="352"/>
      <c r="Q15" s="352"/>
      <c r="R15" s="352"/>
      <c r="S15" s="352"/>
      <c r="T15" s="353"/>
      <c r="U15" s="353"/>
      <c r="V15" s="353"/>
      <c r="W15" s="353"/>
      <c r="X15" s="352"/>
      <c r="Y15" s="352"/>
      <c r="Z15" s="352"/>
      <c r="AA15" s="352"/>
    </row>
    <row r="16" spans="1:27" ht="24.6" customHeight="1" x14ac:dyDescent="0.25">
      <c r="A16" s="7">
        <v>11</v>
      </c>
      <c r="B16" s="86"/>
      <c r="C16" s="306"/>
      <c r="D16" s="416">
        <f>(E16*$E$2)+(F16*$F$2)+(G16*$G$2)+(H16*$H$2)+(I16*$I$2)+(J16*$J$2)+(K16*$K$2)+(L16*$L$2)+(M16*$M$2)+(N16*$N$2)+(O16*$O$2)+(P16*$P$2)+(Q16*$Q$2)+(R16*$R$2)+(S16*$S$2)+(T16*$T$2)+(X16*$X$2)+(AA16*$AA$2)+(U16*$U$2)+(V16*$V$2)+(W16*$W$2)+(Y16*$Y$2)+(Z16*$Z$2)</f>
        <v>0</v>
      </c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58"/>
      <c r="P16" s="158"/>
      <c r="Q16" s="158"/>
      <c r="R16" s="158"/>
      <c r="S16" s="158"/>
      <c r="T16" s="354"/>
      <c r="U16" s="354"/>
      <c r="V16" s="354"/>
      <c r="W16" s="354"/>
      <c r="X16" s="158"/>
      <c r="Y16" s="158"/>
      <c r="Z16" s="158"/>
      <c r="AA16" s="158"/>
    </row>
    <row r="17" spans="1:27" ht="24.6" customHeight="1" x14ac:dyDescent="0.15">
      <c r="A17" s="7">
        <v>12</v>
      </c>
      <c r="B17" s="57"/>
      <c r="C17" s="60"/>
      <c r="D17" s="416">
        <f>(E17*$E$2)+(F17*$F$2)+(G17*$G$2)+(H17*$H$2)+(I17*$I$2)+(J17*$J$2)+(K17*$K$2)+(L17*$L$2)+(M17*$M$2)+(N17*$N$2)+(O17*$O$2)+(P17*$P$2)+(Q17*$Q$2)+(R17*$R$2)+(S17*$S$2)+(T17*$T$2)+(X17*$X$2)+(AA17*$AA$2)+(U17*$U$2)+(V17*$V$2)+(W17*$W$2)+(Y17*$Y$2)+(Z17*$Z$2)</f>
        <v>0</v>
      </c>
      <c r="E17" s="355"/>
      <c r="F17" s="355"/>
      <c r="G17" s="355"/>
      <c r="H17" s="355"/>
      <c r="I17" s="355"/>
      <c r="J17" s="355"/>
      <c r="K17" s="355"/>
      <c r="L17" s="355"/>
      <c r="M17" s="355"/>
      <c r="N17" s="355"/>
      <c r="O17" s="355"/>
      <c r="P17" s="355"/>
      <c r="Q17" s="355"/>
      <c r="R17" s="350"/>
      <c r="S17" s="350"/>
      <c r="T17" s="351"/>
      <c r="U17" s="351"/>
      <c r="V17" s="351"/>
      <c r="W17" s="351"/>
      <c r="X17" s="350"/>
      <c r="Y17" s="350"/>
      <c r="Z17" s="350"/>
      <c r="AA17" s="350"/>
    </row>
    <row r="18" spans="1:27" ht="24.6" customHeight="1" x14ac:dyDescent="0.15">
      <c r="A18" s="7">
        <v>13</v>
      </c>
      <c r="B18" s="57"/>
      <c r="D18" s="421">
        <f>(E18*$E$2)+(F18*$F$2)+(G18*$G$2)+(H18*$H$2)+(I18*$I$2)+(J18*$J$2)+(K18*$K$2)+(L18*$L$2)+(M18*$M$2)+(N18*$N$2)+(O18*$O$2)+(P18*$P$2)+(Q18*$Q$2)+(R18*$R$2)+(S18*$S$2)+(T18*$T$2)+(X18*$X$2)+(AA18*$AA$2)+(U18*$U$2)+(V18*$V$2)+(W18*$W$2)+(Y18*$Y$2)+(Z18*$Z$2)</f>
        <v>0</v>
      </c>
      <c r="E18" s="356"/>
      <c r="F18" s="356"/>
      <c r="G18" s="357"/>
      <c r="H18" s="357"/>
      <c r="I18" s="356"/>
      <c r="J18" s="356"/>
      <c r="K18" s="356"/>
      <c r="L18" s="356"/>
      <c r="M18" s="356"/>
      <c r="N18" s="356"/>
      <c r="O18" s="357"/>
      <c r="P18" s="357"/>
      <c r="Q18" s="356"/>
      <c r="R18" s="358"/>
      <c r="S18" s="358"/>
      <c r="T18" s="358"/>
      <c r="U18" s="358"/>
      <c r="V18" s="358"/>
      <c r="W18" s="358"/>
      <c r="X18" s="358"/>
      <c r="Y18" s="358"/>
      <c r="Z18" s="358"/>
      <c r="AA18" s="358"/>
    </row>
    <row r="19" spans="1:27" ht="24.6" customHeight="1" x14ac:dyDescent="0.15">
      <c r="A19" s="7">
        <v>14</v>
      </c>
      <c r="B19" s="57"/>
      <c r="C19" s="57"/>
      <c r="D19" s="416">
        <f>(E19*$E$2)+(F19*$F$2)+(G19*$G$2)+(H19*$H$2)+(I19*$I$2)+(J19*$J$2)+(K19*$K$2)+(L19*$L$2)+(M19*$M$2)+(N19*$N$2)+(O19*$O$2)+(P19*$P$2)+(Q19*$Q$2)+(R19*$R$2)+(S19*$S$2)+(T19*$T$2)+(X19*$X$2)+(AA19*$AA$2)+(U19*$U$2)+(V19*$V$2)+(W19*$W$2)+(Y19*$Y$2)+(Z19*$Z$2)</f>
        <v>0</v>
      </c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0"/>
      <c r="S19" s="350"/>
      <c r="T19" s="351"/>
      <c r="U19" s="351"/>
      <c r="V19" s="351"/>
      <c r="W19" s="351"/>
      <c r="X19" s="350"/>
      <c r="Y19" s="350"/>
      <c r="Z19" s="350"/>
      <c r="AA19" s="350"/>
    </row>
    <row r="20" spans="1:27" ht="24.6" customHeight="1" x14ac:dyDescent="0.15">
      <c r="A20" s="7">
        <v>15</v>
      </c>
      <c r="B20" s="43"/>
      <c r="C20" s="43"/>
      <c r="D20" s="416">
        <f>(E20*$E$2)+(F20*$F$2)+(G20*$G$2)+(H20*$H$2)+(I20*$I$2)+(J20*$J$2)+(K20*$K$2)+(L20*$L$2)+(M20*$M$2)+(N20*$N$2)+(O20*$O$2)+(P20*$P$2)+(Q20*$Q$2)+(R20*$R$2)+(S20*$S$2)+(T20*$T$2)+(X20*$X$2)+(AA20*$AA$2)+(U20*$U$2)+(V20*$V$2)+(W20*$W$2)+(Y20*$Y$2)+(Z20*$Z$2)</f>
        <v>0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354"/>
      <c r="U20" s="354"/>
      <c r="V20" s="354"/>
      <c r="W20" s="354"/>
      <c r="X20" s="158"/>
      <c r="Y20" s="158"/>
      <c r="Z20" s="158"/>
      <c r="AA20" s="158"/>
    </row>
    <row r="21" spans="1:27" ht="24.6" customHeight="1" x14ac:dyDescent="0.15">
      <c r="A21" s="7">
        <v>16</v>
      </c>
      <c r="B21" s="57"/>
      <c r="C21" s="57"/>
      <c r="D21" s="416">
        <f>(E21*$E$2)+(F21*$F$2)+(G21*$G$2)+(H21*$H$2)+(I21*$I$2)+(J21*$J$2)+(K21*$K$2)+(L21*$L$2)+(M21*$M$2)+(N21*$N$2)+(O21*$O$2)+(P21*$P$2)+(Q21*$Q$2)+(R21*$R$2)+(S21*$S$2)+(T21*$T$2)+(X21*$X$2)+(AA21*$AA$2)+(U21*$U$2)+(V21*$V$2)+(W21*$W$2)+(Y21*$Y$2)+(Z21*$Z$2)</f>
        <v>0</v>
      </c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1"/>
      <c r="U21" s="351"/>
      <c r="V21" s="351"/>
      <c r="W21" s="351"/>
      <c r="X21" s="350"/>
      <c r="Y21" s="350"/>
      <c r="Z21" s="350"/>
      <c r="AA21" s="350"/>
    </row>
    <row r="22" spans="1:27" ht="24.6" customHeight="1" x14ac:dyDescent="0.15">
      <c r="A22" s="7">
        <v>17</v>
      </c>
      <c r="B22" s="43"/>
      <c r="C22" s="43"/>
      <c r="D22" s="416">
        <f>(E22*$E$2)+(F22*$F$2)+(G22*$G$2)+(H22*$H$2)+(I22*$I$2)+(J22*$J$2)+(K22*$K$2)+(L22*$L$2)+(M22*$M$2)+(N22*$N$2)+(O22*$O$2)+(P22*$P$2)+(Q22*$Q$2)+(R22*$R$2)+(S22*$S$2)+(T22*$T$2)+(X22*$X$2)+(AA22*$AA$2)+(U22*$U$2)+(V22*$V$2)+(W22*$W$2)+(Y22*$Y$2)+(Z22*$Z$2)</f>
        <v>0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354"/>
      <c r="U22" s="354"/>
      <c r="V22" s="354"/>
      <c r="W22" s="354"/>
      <c r="X22" s="158"/>
      <c r="Y22" s="158"/>
      <c r="Z22" s="158"/>
      <c r="AA22" s="158"/>
    </row>
    <row r="23" spans="1:27" ht="24.6" customHeight="1" x14ac:dyDescent="0.15">
      <c r="A23" s="7">
        <v>18</v>
      </c>
      <c r="B23" s="153"/>
      <c r="C23" s="153"/>
      <c r="D23" s="416">
        <f>(E23*$E$2)+(F23*$F$2)+(G23*$G$2)+(H23*$H$2)+(I23*$I$2)+(J23*$J$2)+(K23*$K$2)+(L23*$L$2)+(M23*$M$2)+(N23*$N$2)+(O23*$O$2)+(P23*$P$2)+(Q23*$Q$2)+(R23*$R$2)+(S23*$S$2)+(T23*$T$2)+(X23*$X$2)+(AA23*$AA$2)+(U23*$U$2)+(V23*$V$2)+(W23*$W$2)+(Y23*$Y$2)+(Z23*$Z$2)</f>
        <v>0</v>
      </c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  <c r="R23" s="350"/>
      <c r="S23" s="350"/>
      <c r="T23" s="351"/>
      <c r="U23" s="351"/>
      <c r="V23" s="351"/>
      <c r="W23" s="351"/>
      <c r="X23" s="350"/>
      <c r="Y23" s="350"/>
      <c r="Z23" s="350"/>
      <c r="AA23" s="350"/>
    </row>
    <row r="24" spans="1:27" ht="24.6" customHeight="1" x14ac:dyDescent="0.15">
      <c r="A24" s="7">
        <v>19</v>
      </c>
      <c r="B24" s="43"/>
      <c r="C24" s="43"/>
      <c r="D24" s="416">
        <f>(E24*$E$2)+(F24*$F$2)+(G24*$G$2)+(H24*$H$2)+(I24*$I$2)+(J24*$J$2)+(K24*$K$2)+(L24*$L$2)+(M24*$M$2)+(N24*$N$2)+(O24*$O$2)+(P24*$P$2)+(Q24*$Q$2)+(R24*$R$2)+(S24*$S$2)+(T24*$T$2)+(X24*$X$2)+(AA24*$AA$2)+(U24*$U$2)+(V24*$V$2)+(W24*$W$2)+(Y24*$Y$2)+(Z24*$Z$2)</f>
        <v>0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354"/>
      <c r="U24" s="354"/>
      <c r="V24" s="354"/>
      <c r="W24" s="354"/>
      <c r="X24" s="158"/>
      <c r="Y24" s="158"/>
      <c r="Z24" s="158"/>
      <c r="AA24" s="158"/>
    </row>
    <row r="25" spans="1:27" ht="24.6" customHeight="1" x14ac:dyDescent="0.15">
      <c r="A25" s="7">
        <v>20</v>
      </c>
      <c r="B25" s="307"/>
      <c r="C25" s="118"/>
      <c r="D25" s="416">
        <f>(E25*$E$2)+(F25*$F$2)+(G25*$G$2)+(H25*$H$2)+(I25*$I$2)+(J25*$J$2)+(K25*$K$2)+(L25*$L$2)+(M25*$M$2)+(N25*$N$2)+(O25*$O$2)+(P25*$P$2)+(Q25*$Q$2)+(R25*$R$2)+(S25*$S$2)+(T25*$T$2)+(X25*$X$2)+(AA25*$AA$2)+(U25*$U$2)+(V25*$V$2)+(W25*$W$2)+(Y25*$Y$2)+(Z25*$Z$2)</f>
        <v>0</v>
      </c>
      <c r="E25" s="350"/>
      <c r="F25" s="345"/>
      <c r="G25" s="352"/>
      <c r="H25" s="345"/>
      <c r="I25" s="345"/>
      <c r="J25" s="345"/>
      <c r="K25" s="350"/>
      <c r="L25" s="345"/>
      <c r="M25" s="345"/>
      <c r="N25" s="345"/>
      <c r="O25" s="350"/>
      <c r="P25" s="350"/>
      <c r="Q25" s="350"/>
      <c r="R25" s="352"/>
      <c r="S25" s="345"/>
      <c r="T25" s="351"/>
      <c r="U25" s="351"/>
      <c r="V25" s="351"/>
      <c r="W25" s="351"/>
      <c r="X25" s="350"/>
      <c r="Y25" s="350"/>
      <c r="Z25" s="350"/>
      <c r="AA25" s="350"/>
    </row>
    <row r="26" spans="1:27" ht="24.6" customHeight="1" x14ac:dyDescent="0.25">
      <c r="A26" s="7">
        <v>21</v>
      </c>
      <c r="B26" s="161"/>
      <c r="C26" s="162"/>
      <c r="D26" s="416">
        <f>(E26*$E$2)+(F26*$F$2)+(G26*$G$2)+(H26*$H$2)+(I26*$I$2)+(J26*$J$2)+(K26*$K$2)+(L26*$L$2)+(M26*$M$2)+(N26*$N$2)+(O26*$O$2)+(P26*$P$2)+(Q26*$Q$2)+(R26*$R$2)+(S26*$S$2)+(T26*$T$2)+(X26*$X$2)+(AA26*$AA$2)+(U26*$U$2)+(V26*$V$2)+(W26*$W$2)+(Y26*$Y$2)+(Z26*$Z$2)</f>
        <v>0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354"/>
      <c r="U26" s="354"/>
      <c r="V26" s="354"/>
      <c r="W26" s="354"/>
      <c r="X26" s="158"/>
      <c r="Y26" s="158"/>
      <c r="Z26" s="158"/>
      <c r="AA26" s="158"/>
    </row>
    <row r="27" spans="1:27" ht="24.6" customHeight="1" x14ac:dyDescent="0.15">
      <c r="A27" s="7">
        <v>22</v>
      </c>
      <c r="B27" s="57"/>
      <c r="C27" s="60"/>
      <c r="D27" s="416">
        <f>(E27*$E$2)+(F27*$F$2)+(G27*$G$2)+(H27*$H$2)+(I27*$I$2)+(J27*$J$2)+(K27*$K$2)+(L27*$L$2)+(M27*$M$2)+(N27*$N$2)+(O27*$O$2)+(P27*$P$2)+(Q27*$Q$2)+(R27*$R$2)+(S27*$S$2)+(T27*$T$2)+(X27*$X$2)+(AA27*$AA$2)+(U27*$U$2)+(V27*$V$2)+(W27*$W$2)+(Y27*$Y$2)+(Z27*$Z$2)</f>
        <v>0</v>
      </c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1"/>
      <c r="U27" s="351"/>
      <c r="V27" s="351"/>
      <c r="W27" s="351"/>
      <c r="X27" s="350"/>
      <c r="Y27" s="350"/>
      <c r="Z27" s="350"/>
      <c r="AA27" s="350"/>
    </row>
    <row r="28" spans="1:27" ht="24.6" customHeight="1" x14ac:dyDescent="0.15">
      <c r="A28" s="61">
        <v>23</v>
      </c>
      <c r="B28" s="43"/>
      <c r="C28" s="45"/>
      <c r="D28" s="416">
        <f>(E28*$E$2)+(F28*$F$2)+(G28*$G$2)+(H28*$H$2)+(I28*$I$2)+(J28*$J$2)+(K28*$K$2)+(L28*$L$2)+(M28*$M$2)+(N28*$N$2)+(O28*$O$2)+(P28*$P$2)+(Q28*$Q$2)+(R28*$R$2)+(S28*$S$2)+(T28*$T$2)+(X28*$X$2)+(AA28*$AA$2)+(U28*$U$2)+(V28*$V$2)+(W28*$W$2)+(Y28*$Y$2)+(Z28*$Z$2)</f>
        <v>0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354"/>
      <c r="U28" s="354"/>
      <c r="V28" s="354"/>
      <c r="W28" s="354"/>
      <c r="X28" s="158"/>
      <c r="Y28" s="158"/>
      <c r="Z28" s="158"/>
      <c r="AA28" s="158"/>
    </row>
    <row r="29" spans="1:27" ht="24.6" customHeight="1" x14ac:dyDescent="0.15">
      <c r="A29" s="7">
        <v>24</v>
      </c>
      <c r="B29" s="65"/>
      <c r="C29" s="96"/>
      <c r="D29" s="416">
        <f>(E29*$E$2)+(F29*$F$2)+(G29*$G$2)+(H29*$H$2)+(I29*$I$2)+(J29*$J$2)+(K29*$K$2)+(L29*$L$2)+(M29*$M$2)+(N29*$N$2)+(O29*$O$2)+(P29*$P$2)+(Q29*$Q$2)+(R29*$R$2)+(S29*$S$2)+(T29*$T$2)+(X29*$X$2)+(AA29*$AA$2)+(U29*$U$2)+(V29*$V$2)+(W29*$W$2)+(Y29*$Y$2)+(Z29*$Z$2)</f>
        <v>0</v>
      </c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R29" s="350"/>
      <c r="S29" s="350"/>
      <c r="T29" s="351"/>
      <c r="U29" s="351"/>
      <c r="V29" s="351"/>
      <c r="W29" s="351"/>
      <c r="X29" s="350"/>
      <c r="Y29" s="350"/>
      <c r="Z29" s="350"/>
      <c r="AA29" s="350"/>
    </row>
    <row r="30" spans="1:27" ht="24.6" customHeight="1" x14ac:dyDescent="0.25">
      <c r="A30" s="7">
        <v>25</v>
      </c>
      <c r="B30" s="157"/>
      <c r="C30" s="158"/>
      <c r="D30" s="416">
        <f>(E30*$E$2)+(F30*$F$2)+(G30*$G$2)+(H30*$H$2)+(I30*$I$2)+(J30*$J$2)+(K30*$K$2)+(L30*$L$2)+(M30*$M$2)+(N30*$N$2)+(O30*$O$2)+(P30*$P$2)+(Q30*$Q$2)+(R30*$R$2)+(S30*$S$2)+(T30*$T$2)+(X30*$X$2)+(AA30*$AA$2)+(U30*$U$2)+(V30*$V$2)+(W30*$W$2)+(Y30*$Y$2)+(Z30*$Z$2)</f>
        <v>0</v>
      </c>
      <c r="E30" s="360"/>
      <c r="F30" s="360"/>
      <c r="G30" s="360"/>
      <c r="H30" s="360"/>
      <c r="I30" s="158"/>
      <c r="J30" s="360"/>
      <c r="K30" s="158"/>
      <c r="L30" s="360"/>
      <c r="M30" s="360"/>
      <c r="N30" s="360"/>
      <c r="O30" s="158"/>
      <c r="P30" s="360"/>
      <c r="Q30" s="158"/>
      <c r="R30" s="360"/>
      <c r="S30" s="360"/>
      <c r="T30" s="158"/>
      <c r="U30" s="158"/>
      <c r="V30" s="158"/>
      <c r="W30" s="158"/>
      <c r="X30" s="158"/>
      <c r="Y30" s="158"/>
      <c r="Z30" s="158"/>
      <c r="AA30" s="158"/>
    </row>
    <row r="31" spans="1:27" ht="24.6" customHeight="1" x14ac:dyDescent="0.15">
      <c r="A31" s="7">
        <v>26</v>
      </c>
      <c r="B31" s="150"/>
      <c r="C31" s="150"/>
      <c r="D31" s="416">
        <f>(E31*$E$2)+(F31*$F$2)+(G31*$G$2)+(H31*$H$2)+(I31*$I$2)+(J31*$J$2)+(K31*$K$2)+(L31*$L$2)+(M31*$M$2)+(N31*$N$2)+(O31*$O$2)+(P31*$P$2)+(Q31*$Q$2)+(R31*$R$2)+(S31*$S$2)+(T31*$T$2)+(X31*$X$2)+(AA31*$AA$2)+(U31*$U$2)+(V31*$V$2)+(W31*$W$2)+(Y31*$Y$2)+(Z31*$Z$2)</f>
        <v>0</v>
      </c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1"/>
      <c r="U31" s="351"/>
      <c r="V31" s="351"/>
      <c r="W31" s="351"/>
      <c r="X31" s="350"/>
      <c r="Y31" s="350"/>
      <c r="Z31" s="350"/>
      <c r="AA31" s="350"/>
    </row>
    <row r="32" spans="1:27" ht="24.6" customHeight="1" x14ac:dyDescent="0.25">
      <c r="A32" s="7">
        <v>27</v>
      </c>
      <c r="B32" s="176"/>
      <c r="C32" s="146"/>
      <c r="D32" s="416">
        <f>(E32*$E$2)+(F32*$F$2)+(G32*$G$2)+(H32*$H$2)+(I32*$I$2)+(J32*$J$2)+(K32*$K$2)+(L32*$L$2)+(M32*$M$2)+(N32*$N$2)+(O32*$O$2)+(P32*$P$2)+(Q32*$Q$2)+(R32*$R$2)+(S32*$S$2)+(T32*$T$2)+(X32*$X$2)+(AA32*$AA$2)+(U32*$U$2)+(V32*$V$2)+(W32*$W$2)+(Y32*$Y$2)+(Z32*$Z$2)</f>
        <v>0</v>
      </c>
      <c r="E32" s="361"/>
      <c r="F32" s="361"/>
      <c r="G32" s="158"/>
      <c r="H32" s="158"/>
      <c r="I32" s="361"/>
      <c r="J32" s="361"/>
      <c r="K32" s="361"/>
      <c r="L32" s="361"/>
      <c r="M32" s="361"/>
      <c r="N32" s="354"/>
      <c r="O32" s="361"/>
      <c r="P32" s="361"/>
      <c r="Q32" s="158"/>
      <c r="R32" s="354"/>
      <c r="S32" s="354"/>
      <c r="T32" s="354"/>
      <c r="U32" s="354"/>
      <c r="V32" s="354"/>
      <c r="W32" s="354"/>
      <c r="X32" s="158"/>
      <c r="Y32" s="158"/>
      <c r="Z32" s="158"/>
      <c r="AA32" s="158"/>
    </row>
    <row r="33" spans="1:27" ht="24.6" customHeight="1" x14ac:dyDescent="0.15">
      <c r="A33" s="18">
        <v>28</v>
      </c>
      <c r="B33" s="186"/>
      <c r="C33" s="150"/>
      <c r="D33" s="416">
        <f>(E33*$E$2)+(F33*$F$2)+(G33*$G$2)+(H33*$H$2)+(I33*$I$2)+(J33*$J$2)+(K33*$K$2)+(L33*$L$2)+(M33*$M$2)+(N33*$N$2)+(O33*$O$2)+(P33*$P$2)+(Q33*$Q$2)+(R33*$R$2)+(S33*$S$2)+(T33*$T$2)+(X33*$X$2)+(AA33*$AA$2)+(U33*$U$2)+(V33*$V$2)+(W33*$W$2)+(Y33*$Y$2)+(Z33*$Z$2)</f>
        <v>0</v>
      </c>
      <c r="E33" s="345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1"/>
      <c r="U33" s="351"/>
      <c r="V33" s="351"/>
      <c r="W33" s="351"/>
      <c r="X33" s="350"/>
      <c r="Y33" s="350"/>
      <c r="Z33" s="350"/>
      <c r="AA33" s="350"/>
    </row>
    <row r="34" spans="1:27" ht="24.6" customHeight="1" x14ac:dyDescent="0.15">
      <c r="A34" s="19"/>
      <c r="B34" s="170" t="s">
        <v>51</v>
      </c>
      <c r="C34" s="171"/>
      <c r="D34" s="20">
        <f>SUM(D5:D33)</f>
        <v>4098</v>
      </c>
      <c r="E34" s="20">
        <f>SUM(E5:E33)</f>
        <v>0</v>
      </c>
      <c r="F34" s="20">
        <f>SUM(F5:F33)</f>
        <v>0</v>
      </c>
      <c r="G34" s="20">
        <f>SUM(G5:G33)</f>
        <v>0</v>
      </c>
      <c r="H34" s="20">
        <f>SUM(H5:H33)</f>
        <v>0</v>
      </c>
      <c r="I34" s="20">
        <f>SUM(I5:I33)</f>
        <v>0</v>
      </c>
      <c r="J34" s="20">
        <f>SUM(J5:J33)</f>
        <v>0</v>
      </c>
      <c r="K34" s="20">
        <f>SUM(K5:K33)</f>
        <v>0</v>
      </c>
      <c r="L34" s="20">
        <f>SUM(L5:L33)</f>
        <v>0</v>
      </c>
      <c r="M34" s="20">
        <f>SUM(M5:M33)</f>
        <v>0</v>
      </c>
      <c r="N34" s="20">
        <f>SUM(N5:N33)</f>
        <v>0</v>
      </c>
      <c r="O34" s="20">
        <f>SUM(O5:O33)</f>
        <v>0</v>
      </c>
      <c r="P34" s="20">
        <f>SUM(P5:P33)</f>
        <v>0</v>
      </c>
      <c r="Q34" s="20">
        <f>SUM(Q5:Q33)</f>
        <v>0</v>
      </c>
      <c r="R34" s="20">
        <f>SUM(R5:R33)</f>
        <v>0</v>
      </c>
      <c r="S34" s="20">
        <f>SUM(S5:S33)</f>
        <v>0</v>
      </c>
      <c r="T34" s="20">
        <f>SUM(T5:T33)</f>
        <v>0</v>
      </c>
      <c r="U34" s="20"/>
      <c r="V34" s="20"/>
      <c r="W34" s="20"/>
      <c r="X34" s="20">
        <f>SUM(X5:X33)</f>
        <v>0</v>
      </c>
      <c r="Y34" s="20"/>
      <c r="Z34" s="20"/>
      <c r="AA34" s="20">
        <f>SUM(AA5:AA33)</f>
        <v>0</v>
      </c>
    </row>
    <row r="35" spans="1:27" ht="24.6" customHeight="1" thickBot="1" x14ac:dyDescent="0.2">
      <c r="A35" s="21"/>
      <c r="B35" s="50" t="s">
        <v>52</v>
      </c>
      <c r="C35" s="51"/>
      <c r="D35" s="51"/>
      <c r="E35" s="22">
        <f>E34/24</f>
        <v>0</v>
      </c>
      <c r="F35" s="22">
        <f>F34/12</f>
        <v>0</v>
      </c>
      <c r="G35" s="22">
        <f>G34/24</f>
        <v>0</v>
      </c>
      <c r="H35" s="22">
        <f>H34/12</f>
        <v>0</v>
      </c>
      <c r="I35" s="22">
        <f>I34/24</f>
        <v>0</v>
      </c>
      <c r="J35" s="22">
        <f>J34/12</f>
        <v>0</v>
      </c>
      <c r="K35" s="22">
        <f>K34/24</f>
        <v>0</v>
      </c>
      <c r="L35" s="22">
        <f>L34/12</f>
        <v>0</v>
      </c>
      <c r="M35" s="22">
        <f>M34/24</f>
        <v>0</v>
      </c>
      <c r="N35" s="22">
        <f>N34/30</f>
        <v>0</v>
      </c>
      <c r="O35" s="22">
        <f>O34/50</f>
        <v>0</v>
      </c>
      <c r="P35" s="22">
        <f>P34/24</f>
        <v>0</v>
      </c>
      <c r="Q35" s="22">
        <f>Q34/10</f>
        <v>0</v>
      </c>
      <c r="R35" s="23">
        <f>R34/55</f>
        <v>0</v>
      </c>
      <c r="S35" s="24">
        <f>S34/14</f>
        <v>0</v>
      </c>
      <c r="T35" s="25">
        <f>T34/45</f>
        <v>0</v>
      </c>
      <c r="U35" s="25"/>
      <c r="V35" s="25"/>
      <c r="W35" s="25"/>
      <c r="X35" s="25">
        <f>X34/30</f>
        <v>0</v>
      </c>
      <c r="Y35" s="25"/>
      <c r="Z35" s="25"/>
      <c r="AA35" s="25">
        <f>AA34/20</f>
        <v>0</v>
      </c>
    </row>
    <row r="36" spans="1:27" ht="24.6" customHeight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24.6" customHeight="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24.6" customHeight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24.6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24.6" customHeigh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24.6" customHeight="1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24.6" customHeight="1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24.6" customHeigh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24.6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24.6" customHeight="1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24.6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24.6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24.6" customHeight="1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24.6" customHeight="1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24.6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24.6" customHeight="1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24.6" customHeight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24.6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24.6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24.6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24.6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24.6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24.6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24.6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24.6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24.6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24.6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24.6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24.6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24.6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24.6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24.6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24.6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24.6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24.6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spans="1:27" ht="24.6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spans="1:27" ht="24.6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spans="1:27" ht="24.6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spans="1:27" ht="24.6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spans="1:27" ht="24.6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spans="1:27" ht="24.6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spans="1:27" ht="24.6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spans="1:27" ht="24.6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spans="1:27" ht="24.6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spans="1:27" ht="24.6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spans="1:27" ht="24.6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spans="1:27" ht="24.6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1:27" ht="24.6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1:27" ht="24.6" customHeight="1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1:27" ht="24.6" customHeight="1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1:27" ht="24.6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1:27" ht="24.6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spans="1:27" ht="24.6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spans="1:27" ht="24.6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spans="1:27" ht="24.6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spans="1:27" ht="24.6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spans="1:27" ht="24.6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spans="1:27" ht="24.6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spans="1:27" ht="24.6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spans="1:27" ht="24.6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spans="1:27" ht="24.6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spans="1:27" ht="24.6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spans="1:27" ht="24.6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spans="1:27" ht="24.6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spans="1:27" ht="24.6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spans="1:27" ht="24.6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spans="1:27" ht="24.6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spans="1:27" ht="24.6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spans="1:27" ht="24.6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spans="1:27" ht="24.6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spans="1:27" ht="24.6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spans="1:27" ht="24.6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24.6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24.6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spans="1:27" ht="24.6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spans="1:27" ht="24.6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spans="1:27" ht="24.6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pans="1:27" ht="24.6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pans="1:27" ht="24.6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spans="1:27" ht="24.6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spans="1:27" ht="24.6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spans="1:27" ht="24.6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spans="1:27" ht="24.6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spans="1:27" ht="24.6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spans="1:27" ht="24.6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spans="1:27" ht="24.6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spans="1:27" ht="24.6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spans="1:27" ht="24.6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spans="1:27" ht="24.6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spans="1:27" ht="24.6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spans="1:27" ht="24.6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spans="1:27" ht="24.6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spans="1:27" ht="24.6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spans="1:27" ht="24.6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spans="1:27" ht="24.6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spans="1:27" ht="24.6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spans="1:27" ht="24.6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spans="1:27" ht="24.6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spans="1:27" ht="24.6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spans="1:27" ht="24.6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spans="1:27" ht="24.6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spans="1:27" ht="24.6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spans="1:27" ht="24.6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spans="1:27" ht="24.6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spans="1:27" ht="24.6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spans="1:27" ht="24.6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spans="1:27" ht="24.6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spans="1:27" ht="24.6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spans="1:27" ht="24.6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spans="1:27" ht="24.6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spans="1:27" ht="24.6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spans="1:27" ht="24.6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spans="1:27" ht="24.6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spans="1:27" ht="24.6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spans="1:27" ht="24.6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spans="1:27" ht="24.6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spans="1:27" ht="24.6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spans="1:27" ht="24.6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spans="1:27" ht="24.6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spans="1:27" ht="24.6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spans="1:27" ht="24.6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spans="1:27" ht="24.6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spans="1:27" ht="24.6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spans="1:27" ht="24.6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spans="1:27" ht="24.6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spans="1:27" ht="24.6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spans="1:27" ht="24.6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spans="1:27" ht="24.6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spans="1:27" ht="24.6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spans="1:27" ht="24.6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spans="1:27" ht="24.6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spans="1:27" ht="24.6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spans="1:27" ht="24.6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spans="1:27" ht="24.6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spans="1:27" ht="24.6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spans="1:27" ht="24.6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spans="1:27" ht="24.6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spans="1:27" ht="24.6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spans="1:27" ht="24.6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spans="1:27" ht="24.6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spans="1:27" ht="24.6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spans="1:27" ht="24.6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spans="1:27" ht="24.6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spans="1:27" ht="24.6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spans="1:27" ht="24.6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spans="1:27" ht="24.6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spans="1:27" ht="24.6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spans="1:27" ht="24.6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spans="1:27" ht="24.6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spans="1:27" ht="24.6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spans="1:27" ht="24.6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spans="1:27" ht="24.6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spans="1:27" ht="24.6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spans="1:27" ht="24.6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spans="1:27" ht="24.6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spans="1:27" ht="24.6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spans="1:27" ht="24.6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spans="1:27" ht="24.6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spans="1:27" ht="24.6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spans="1:27" ht="24.6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spans="1:27" ht="24.6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spans="1:27" ht="24.6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spans="1:27" ht="24.6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spans="1:27" ht="24.6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spans="1:27" ht="24.6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spans="1:27" ht="24.6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spans="1:27" ht="24.6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spans="1:27" ht="24.6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spans="1:27" ht="24.6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spans="1:27" ht="24.6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spans="1:27" ht="24.6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spans="1:27" ht="24.6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spans="1:27" ht="24.6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spans="1:27" ht="24.6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spans="1:27" ht="24.6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spans="1:27" ht="24.6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spans="1:27" ht="24.6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spans="1:27" ht="24.6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spans="1:27" ht="24.6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spans="1:27" ht="24.6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spans="1:27" ht="24.6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spans="1:27" ht="24.6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spans="1:27" ht="24.6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spans="1:27" ht="24.6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spans="1:27" ht="24.6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spans="1:27" ht="24.6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spans="1:27" ht="24.6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spans="1:27" ht="24.6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spans="1:27" ht="24.6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spans="1:27" ht="24.6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spans="1:27" ht="24.6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spans="1:27" ht="24.6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spans="1:27" ht="24.6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spans="1:27" ht="24.6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spans="1:27" ht="24.6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spans="1:27" ht="24.6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spans="1:27" ht="24.6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spans="1:27" ht="24.6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spans="1:27" ht="24.6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spans="1:27" ht="24.6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spans="1:27" ht="24.6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spans="1:27" ht="24.6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spans="1:27" ht="24.6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spans="1:27" ht="24.6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spans="1:27" ht="24.6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spans="1:27" ht="24.6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spans="1:27" ht="24.6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spans="1:27" ht="24.6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spans="1:27" ht="24.6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spans="1:27" ht="24.6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spans="1:27" ht="24.6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spans="1:27" ht="24.6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spans="1:27" ht="24.6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spans="1:27" ht="24.6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spans="1:27" ht="24.6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spans="1:27" ht="24.6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spans="1:27" ht="24.6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spans="1:27" ht="24.6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spans="1:27" ht="24.6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spans="1:27" ht="24.6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spans="1:27" ht="24.6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spans="1:27" ht="24.6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spans="1:27" ht="24.6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spans="1:27" ht="24.6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spans="1:27" ht="24.6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spans="1:27" ht="24.6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spans="1:27" ht="24.6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spans="1:27" ht="24.6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spans="1:27" ht="24.6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spans="1:27" ht="24.6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spans="1:27" ht="24.6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spans="1:27" ht="24.6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spans="1:27" ht="24.6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spans="1:27" ht="24.6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spans="1:27" ht="24.6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spans="1:27" ht="24.6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spans="1:27" ht="24.6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spans="1:27" ht="24.6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spans="1:27" ht="24.6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spans="1:27" ht="24.6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spans="1:27" ht="24.6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spans="1:27" ht="24.6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spans="1:27" ht="24.6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spans="1:27" ht="24.6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spans="1:27" ht="24.6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spans="1:27" ht="24.6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spans="1:27" ht="24.6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spans="1:27" ht="24.6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spans="1:27" ht="24.6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spans="1:27" ht="24.6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spans="1:27" ht="24.6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spans="1:27" ht="24.6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spans="1:27" ht="24.6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spans="1:27" ht="24.6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spans="1:27" ht="24.6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spans="1:27" ht="24.6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spans="1:27" ht="24.6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spans="1:27" ht="24.6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spans="1:27" ht="24.6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spans="1:27" ht="24.6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spans="1:27" ht="24.6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spans="1:27" ht="24.6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spans="1:27" ht="24.6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spans="1:27" ht="24.6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spans="1:27" ht="24.6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spans="1:27" ht="24.6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spans="1:27" ht="24.6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spans="1:27" ht="24.6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spans="1:27" ht="24.6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spans="1:27" ht="24.6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spans="1:27" ht="24.6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spans="1:27" ht="24.6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spans="1:27" ht="24.6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spans="1:27" ht="24.6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spans="1:27" ht="24.6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spans="1:27" ht="24.6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spans="1:27" ht="24.6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spans="1:27" ht="24.6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spans="1:27" ht="24.6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spans="1:27" ht="24.6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spans="1:27" ht="24.6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spans="1:27" ht="24.6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spans="1:27" ht="24.6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spans="1:27" ht="24.6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spans="1:27" ht="24.6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spans="1:27" ht="24.6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spans="1:27" ht="24.6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spans="1:27" ht="24.6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spans="1:27" ht="24.6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spans="1:27" ht="24.6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spans="1:27" ht="24.6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spans="1:27" ht="24.6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spans="1:27" ht="24.6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spans="1:27" ht="24.6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spans="1:27" ht="24.6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spans="1:27" ht="24.6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spans="1:27" ht="24.6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spans="1:27" ht="24.6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spans="1:27" ht="24.6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spans="1:27" ht="24.6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spans="1:27" ht="24.6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spans="1:27" ht="24.6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spans="1:27" ht="24.6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spans="1:27" ht="24.6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spans="1:27" ht="24.6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spans="1:27" ht="24.6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spans="1:27" ht="24.6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spans="1:27" ht="24.6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spans="1:27" ht="24.6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spans="1:27" ht="24.6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spans="1:27" ht="24.6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spans="1:27" ht="24.6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spans="1:27" ht="24.6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spans="1:27" ht="24.6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spans="1:27" ht="24.6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spans="1:27" ht="24.6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spans="1:27" ht="24.6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spans="1:27" ht="24.6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spans="1:27" ht="24.6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spans="1:27" ht="24.6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spans="1:27" ht="24.6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spans="1:27" ht="24.6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spans="1:27" ht="24.6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spans="1:27" ht="24.6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spans="1:27" ht="24.6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spans="1:27" ht="24.6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spans="1:27" ht="24.6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spans="1:27" ht="24.6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spans="1:27" ht="24.6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spans="1:27" ht="24.6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spans="1:27" ht="24.6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spans="1:27" ht="24.6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spans="1:27" ht="24.6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spans="1:27" ht="24.6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spans="1:27" ht="24.6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spans="1:27" ht="24.6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spans="1:27" ht="24.6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spans="1:27" ht="24.6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spans="1:27" ht="24.6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spans="1:27" ht="24.6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spans="1:27" ht="24.6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spans="1:27" ht="24.6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spans="1:27" ht="24.6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spans="1:27" ht="24.6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spans="1:27" ht="24.6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spans="1:27" ht="24.6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spans="1:27" ht="24.6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spans="1:27" ht="24.6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spans="1:27" ht="24.6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spans="1:27" ht="24.6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spans="1:27" ht="24.6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spans="1:27" ht="24.6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spans="1:27" ht="24.6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spans="1:27" ht="24.6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spans="1:27" ht="24.6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spans="1:27" ht="24.6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spans="1:27" ht="24.6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spans="1:27" ht="24.6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spans="1:27" ht="24.6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spans="1:27" ht="24.6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spans="1:27" ht="24.6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spans="1:27" ht="24.6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spans="1:27" ht="24.6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spans="1:27" ht="24.6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spans="1:27" ht="24.6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spans="1:27" ht="24.6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spans="1:27" ht="24.6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spans="1:27" ht="24.6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spans="1:27" ht="24.6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spans="1:27" ht="24.6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spans="1:27" ht="24.6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spans="1:27" ht="24.6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spans="1:27" ht="24.6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spans="1:27" ht="24.6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spans="1:27" ht="24.6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spans="1:27" ht="24.6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spans="1:27" ht="24.6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spans="1:27" ht="24.6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spans="1:27" ht="24.6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spans="1:27" ht="24.6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spans="1:27" ht="24.6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spans="1:27" ht="24.6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spans="1:27" ht="24.6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spans="1:27" ht="24.6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spans="1:27" ht="24.6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spans="1:27" ht="24.6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spans="1:27" ht="24.6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spans="1:27" ht="24.6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spans="1:27" ht="24.6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spans="1:27" ht="24.6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spans="1:27" ht="24.6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spans="1:27" ht="24.6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spans="1:27" ht="24.6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spans="1:27" ht="24.6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spans="1:27" ht="24.6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spans="1:27" ht="24.6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spans="1:27" ht="24.6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spans="1:27" ht="24.6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spans="1:27" ht="24.6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spans="1:27" ht="24.6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spans="1:27" ht="24.6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spans="1:27" ht="24.6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spans="1:27" ht="24.6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spans="1:27" ht="24.6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spans="1:27" ht="24.6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spans="1:27" ht="24.6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spans="1:27" ht="24.6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spans="1:27" ht="24.6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spans="1:27" ht="24.6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spans="1:27" ht="24.6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spans="1:27" ht="24.6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spans="1:27" ht="24.6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spans="1:27" ht="24.6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spans="1:27" ht="24.6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spans="1:27" ht="24.6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spans="1:27" ht="24.6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spans="1:27" ht="24.6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spans="1:27" ht="24.6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spans="1:27" ht="24.6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spans="1:27" ht="24.6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spans="1:27" ht="24.6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spans="1:27" ht="24.6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spans="1:27" ht="24.6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spans="1:27" ht="24.6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spans="1:27" ht="24.6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spans="1:27" ht="24.6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spans="1:27" ht="24.6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spans="1:27" ht="24.6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spans="1:27" ht="24.6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spans="1:27" ht="24.6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spans="1:27" ht="24.6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spans="1:27" ht="24.6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spans="1:27" ht="24.6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spans="1:27" ht="24.6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spans="1:27" ht="24.6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spans="1:27" ht="24.6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spans="1:27" ht="24.6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spans="1:27" ht="24.6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spans="1:27" ht="24.6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spans="1:27" ht="24.6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spans="1:27" ht="24.6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spans="1:27" ht="24.6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spans="1:27" ht="24.6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spans="1:27" ht="24.6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spans="1:27" ht="24.6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spans="1:27" ht="24.6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spans="1:27" ht="24.6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spans="1:27" ht="24.6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spans="1:27" ht="24.6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spans="1:27" ht="24.6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spans="1:27" ht="24.6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spans="1:27" ht="24.6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spans="1:27" ht="24.6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spans="1:27" ht="24.6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spans="1:27" ht="24.6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spans="1:27" ht="24.6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spans="1:27" ht="24.6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spans="1:27" ht="24.6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spans="1:27" ht="24.6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spans="1:27" ht="24.6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spans="1:27" ht="24.6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spans="1:27" ht="24.6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spans="1:27" ht="24.6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spans="1:27" ht="24.6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spans="1:27" ht="24.6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spans="1:27" ht="24.6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spans="1:27" ht="24.6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spans="1:27" ht="24.6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spans="1:27" ht="24.6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spans="1:27" ht="24.6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spans="1:27" ht="24.6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spans="1:27" ht="24.6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spans="1:27" ht="24.6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spans="1:27" ht="24.6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spans="1:27" ht="24.6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spans="1:27" ht="24.6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spans="1:27" ht="24.6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spans="1:27" ht="24.6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spans="1:27" ht="24.6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spans="1:27" ht="24.6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spans="1:27" ht="24.6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spans="1:27" ht="24.6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spans="1:27" ht="24.6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spans="1:27" ht="24.6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spans="1:27" ht="24.6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spans="1:27" ht="24.6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spans="1:27" ht="24.6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spans="1:27" ht="24.6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spans="1:27" ht="24.6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spans="1:27" ht="24.6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spans="1:27" ht="24.6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spans="1:27" ht="24.6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spans="1:27" ht="24.6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spans="1:27" ht="24.6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spans="1:27" ht="24.6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spans="1:27" ht="24.6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spans="1:27" ht="24.6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spans="1:27" ht="24.6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spans="1:27" ht="24.6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spans="1:27" ht="24.6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spans="1:27" ht="24.6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spans="1:27" ht="24.6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spans="1:27" ht="24.6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spans="1:27" ht="24.6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spans="1:27" ht="24.6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spans="1:27" ht="24.6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spans="1:27" ht="24.6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spans="1:27" ht="24.6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spans="1:27" ht="24.6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spans="1:27" ht="24.6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spans="1:27" ht="24.6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spans="1:27" ht="24.6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spans="1:27" ht="24.6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spans="1:27" ht="24.6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spans="1:27" ht="24.6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spans="1:27" ht="24.6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spans="1:27" ht="24.6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spans="1:27" ht="24.6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spans="1:27" ht="24.6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spans="1:27" ht="24.6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spans="1:27" ht="24.6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spans="1:27" ht="24.6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spans="1:27" ht="24.6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spans="1:27" ht="24.6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spans="1:27" ht="24.6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spans="1:27" ht="24.6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spans="1:27" ht="24.6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spans="1:27" ht="24.6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spans="1:27" ht="24.6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spans="1:27" ht="24.6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spans="1:27" ht="24.6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spans="1:27" ht="24.6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spans="1:27" ht="24.6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spans="1:27" ht="24.6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spans="1:27" ht="24.6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spans="1:27" ht="24.6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spans="1:27" ht="24.6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spans="1:27" ht="24.6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spans="1:27" ht="24.6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spans="1:27" ht="24.6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spans="1:27" ht="24.6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spans="1:27" ht="24.6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spans="1:27" ht="24.6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spans="1:27" ht="24.6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spans="1:27" ht="24.6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spans="1:27" ht="24.6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spans="1:27" ht="24.6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spans="1:27" ht="24.6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spans="1:27" ht="24.6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spans="1:27" ht="24.6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spans="1:27" ht="24.6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spans="1:27" ht="24.6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spans="1:27" ht="24.6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spans="1:27" ht="24.6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spans="1:27" ht="24.6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spans="1:27" ht="24.6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spans="1:27" ht="24.6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spans="1:27" ht="24.6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spans="1:27" ht="24.6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spans="1:27" ht="24.6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spans="1:27" ht="24.6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spans="1:27" ht="24.6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spans="1:27" ht="24.6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spans="1:27" ht="24.6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spans="1:27" ht="24.6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spans="1:27" ht="24.6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spans="1:27" ht="24.6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spans="1:27" ht="24.6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spans="1:27" ht="24.6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spans="1:27" ht="24.6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spans="1:27" ht="24.6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spans="1:27" ht="24.6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spans="1:27" ht="24.6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spans="1:27" ht="24.6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spans="1:27" ht="24.6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spans="1:27" ht="24.6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spans="1:27" ht="24.6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spans="1:27" ht="24.6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spans="1:27" ht="24.6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spans="1:27" ht="24.6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spans="1:27" ht="24.6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spans="1:27" ht="24.6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spans="1:27" ht="24.6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spans="1:27" ht="24.6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spans="1:27" ht="24.6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spans="1:27" ht="24.6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spans="1:27" ht="24.6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spans="1:27" ht="24.6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spans="1:27" ht="24.6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spans="1:27" ht="24.6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spans="1:27" ht="24.6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spans="1:27" ht="24.6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spans="1:27" ht="24.6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spans="1:27" ht="24.6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spans="1:27" ht="24.6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spans="1:27" ht="24.6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spans="1:27" ht="24.6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spans="1:27" ht="24.6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spans="1:27" ht="24.6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spans="1:27" ht="24.6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spans="1:27" ht="24.6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spans="1:27" ht="24.6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spans="1:27" ht="24.6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spans="1:27" ht="24.6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spans="1:27" ht="24.6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spans="1:27" ht="24.6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spans="1:27" ht="24.6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spans="1:27" ht="24.6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spans="1:27" ht="24.6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spans="1:27" ht="24.6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spans="1:27" ht="24.6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spans="1:27" ht="24.6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spans="1:27" ht="24.6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spans="1:27" ht="24.6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spans="1:27" ht="24.6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spans="1:27" ht="24.6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spans="1:27" ht="24.6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spans="1:27" ht="24.6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spans="1:27" ht="24.6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spans="1:27" ht="24.6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spans="1:27" ht="24.6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spans="1:27" ht="24.6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spans="1:27" ht="24.6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spans="1:27" ht="24.6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spans="1:27" ht="24.6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spans="1:27" ht="24.6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spans="1:27" ht="24.6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spans="1:27" ht="24.6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spans="1:27" ht="24.6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spans="1:27" ht="24.6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spans="1:27" ht="24.6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spans="1:27" ht="24.6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spans="1:27" ht="24.6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spans="1:27" ht="24.6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spans="1:27" ht="24.6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spans="1:27" ht="24.6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spans="1:27" ht="24.6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spans="1:27" ht="24.6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spans="1:27" ht="24.6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spans="1:27" ht="24.6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spans="1:27" ht="24.6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spans="1:27" ht="24.6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spans="1:27" ht="24.6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spans="1:27" ht="24.6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spans="1:27" ht="24.6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spans="1:27" ht="24.6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spans="1:27" ht="24.6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spans="1:27" ht="24.6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spans="1:27" ht="24.6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spans="1:27" ht="24.6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spans="1:27" ht="24.6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spans="1:27" ht="24.6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spans="1:27" ht="24.6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spans="1:27" ht="24.6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spans="1:27" ht="24.6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spans="1:27" ht="24.6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spans="1:27" ht="24.6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spans="1:27" ht="24.6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spans="1:27" ht="24.6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spans="1:27" ht="24.6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spans="1:27" ht="24.6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spans="1:27" ht="24.6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spans="1:27" ht="24.6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spans="1:27" ht="24.6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spans="1:27" ht="24.6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spans="1:27" ht="24.6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spans="1:27" ht="24.6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spans="1:27" ht="24.6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spans="1:27" ht="24.6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spans="1:27" ht="24.6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spans="1:27" ht="24.6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spans="1:27" ht="24.6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spans="1:27" ht="24.6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spans="1:27" ht="24.6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spans="1:27" ht="24.6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spans="1:27" ht="24.6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spans="1:27" ht="24.6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spans="1:27" ht="24.6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spans="1:27" ht="24.6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spans="1:27" ht="24.6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spans="1:27" ht="24.6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spans="1:27" ht="24.6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spans="1:27" ht="24.6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spans="1:27" ht="24.6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spans="1:27" ht="24.6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spans="1:27" ht="24.6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spans="1:27" ht="24.6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spans="1:27" ht="24.6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spans="1:27" ht="24.6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spans="1:27" ht="24.6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spans="1:27" ht="24.6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spans="1:27" ht="24.6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spans="1:27" ht="24.6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spans="1:27" ht="24.6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spans="1:27" ht="24.6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spans="1:27" ht="24.6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spans="1:27" ht="24.6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spans="1:27" ht="24.6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spans="1:27" ht="24.6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spans="1:27" ht="24.6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spans="1:27" ht="24.6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spans="1:27" ht="24.6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spans="1:27" ht="24.6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spans="1:27" ht="24.6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spans="1:27" ht="24.6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spans="1:27" ht="24.6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spans="1:27" ht="24.6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spans="1:27" ht="24.6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spans="1:27" ht="24.6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spans="1:27" ht="24.6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spans="1:27" ht="24.6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spans="1:27" ht="24.6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spans="1:27" ht="24.6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spans="1:27" ht="24.6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spans="1:27" ht="24.6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spans="1:27" ht="24.6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spans="1:27" ht="24.6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spans="1:27" ht="24.6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spans="1:27" ht="24.6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spans="1:27" ht="24.6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spans="1:27" ht="24.6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spans="1:27" ht="24.6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spans="1:27" ht="24.6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spans="1:27" ht="24.6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spans="1:27" ht="24.6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spans="1:27" ht="24.6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spans="1:27" ht="24.6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spans="1:27" ht="24.6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spans="1:27" ht="24.6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spans="1:27" ht="24.6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spans="1:27" ht="24.6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</sheetData>
  <mergeCells count="14">
    <mergeCell ref="E9:AA9"/>
    <mergeCell ref="E10:AA10"/>
    <mergeCell ref="E11:AA11"/>
    <mergeCell ref="E5:AA5"/>
    <mergeCell ref="E6:AA6"/>
    <mergeCell ref="E7:AA7"/>
    <mergeCell ref="E8:AA8"/>
    <mergeCell ref="Z3:AA3"/>
    <mergeCell ref="E3:F3"/>
    <mergeCell ref="G3:K3"/>
    <mergeCell ref="N3:R3"/>
    <mergeCell ref="S3:T3"/>
    <mergeCell ref="U3:V3"/>
    <mergeCell ref="W3:Y3"/>
  </mergeCells>
  <pageMargins left="0.25" right="0.25" top="0.75" bottom="0.75" header="0.3" footer="0.3"/>
  <pageSetup paperSize="9" scale="5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A2 GANJ (2)</vt:lpstr>
      <vt:lpstr>A1 KTRA-IND</vt:lpstr>
      <vt:lpstr>A2 GANJ</vt:lpstr>
      <vt:lpstr>A3 BIDUPUR</vt:lpstr>
      <vt:lpstr>A4 MARAI</vt:lpstr>
      <vt:lpstr>Report</vt:lpstr>
      <vt:lpstr>VHS1-NOB</vt:lpstr>
      <vt:lpstr>VHS1</vt:lpstr>
      <vt:lpstr>PRODUCT ORDER</vt:lpstr>
      <vt:lpstr>VHS2</vt:lpstr>
      <vt:lpstr>PRODUCT ORDER (3)</vt:lpstr>
      <vt:lpstr>PRODUCT ORDER (2)</vt:lpstr>
      <vt:lpstr>Sheet1</vt:lpstr>
      <vt:lpstr>PRODUCT</vt:lpstr>
      <vt:lpstr>VHS3</vt:lpstr>
      <vt:lpstr>Product Sale</vt:lpstr>
      <vt:lpstr>A1 KTRA-IND!Print_Area</vt:lpstr>
      <vt:lpstr>VHS1-NOB!Print_Area</vt:lpstr>
      <vt:lpstr>VHS1!Print_Area</vt:lpstr>
      <vt:lpstr>VHS2!Print_Area</vt:lpstr>
      <vt:lpstr>VHS3!Print_Area</vt:lpstr>
      <vt:lpstr>Product Sale!Print_Area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2020-10-30T07:28:54Z</dcterms:created>
  <dcterms:modified xsi:type="dcterms:W3CDTF">2021-06-15T21:12:00Z</dcterms:modified>
</cp:coreProperties>
</file>