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cuments\Studium\DTU\2_Semester\BIM\A2\"/>
    </mc:Choice>
  </mc:AlternateContent>
  <xr:revisionPtr revIDLastSave="0" documentId="13_ncr:1_{91F41A2D-1BB7-4649-9B5E-937CD3F08C7A}" xr6:coauthVersionLast="47" xr6:coauthVersionMax="47" xr10:uidLastSave="{00000000-0000-0000-0000-000000000000}"/>
  <bookViews>
    <workbookView xWindow="760" yWindow="760" windowWidth="14400" windowHeight="7270" tabRatio="598" activeTab="1" xr2:uid="{00000000-000D-0000-FFFF-FFFF00000000}"/>
  </bookViews>
  <sheets>
    <sheet name="Input" sheetId="1" r:id="rId1"/>
    <sheet name="RESULTS" sheetId="11" r:id="rId2"/>
    <sheet name="DATA" sheetId="2" r:id="rId3"/>
    <sheet name="SCRIPT" sheetId="6" r:id="rId4"/>
  </sheets>
  <definedNames>
    <definedName name="_xlnm.Print_Area" localSheetId="0">Input!$A$4:$O$32</definedName>
    <definedName name="_xlnm.Print_Area" localSheetId="1">RESULTS!$A$10:$AH$70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1" l="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M37" i="11" s="1"/>
  <c r="N37" i="11" s="1"/>
  <c r="A38" i="11"/>
  <c r="M38" i="11" s="1"/>
  <c r="N38" i="11" s="1"/>
  <c r="A39" i="11"/>
  <c r="A40" i="11"/>
  <c r="A41" i="11"/>
  <c r="A42" i="11"/>
  <c r="B42" i="11" s="1"/>
  <c r="A43" i="11"/>
  <c r="B43" i="11" s="1"/>
  <c r="A44" i="11"/>
  <c r="F44" i="11" s="1"/>
  <c r="G44" i="11" s="1"/>
  <c r="A45" i="11"/>
  <c r="B45" i="11" s="1"/>
  <c r="A46" i="11"/>
  <c r="B46" i="11" s="1"/>
  <c r="A47" i="11"/>
  <c r="F47" i="11" s="1"/>
  <c r="G47" i="11" s="1"/>
  <c r="A48" i="11"/>
  <c r="B48" i="11" s="1"/>
  <c r="C48" i="11" s="1"/>
  <c r="A49" i="11"/>
  <c r="B49" i="11" s="1"/>
  <c r="C49" i="11" s="1"/>
  <c r="A50" i="11"/>
  <c r="M50" i="11" s="1"/>
  <c r="N50" i="11" s="1"/>
  <c r="O51" i="1"/>
  <c r="C33" i="1"/>
  <c r="O33" i="1" s="1"/>
  <c r="I33" i="1"/>
  <c r="K33" i="1"/>
  <c r="M33" i="1"/>
  <c r="C34" i="1"/>
  <c r="I34" i="1"/>
  <c r="K34" i="1"/>
  <c r="M34" i="1"/>
  <c r="C35" i="1"/>
  <c r="I35" i="1"/>
  <c r="K35" i="1"/>
  <c r="M35" i="1"/>
  <c r="C36" i="1"/>
  <c r="O36" i="1" s="1"/>
  <c r="I36" i="1"/>
  <c r="K36" i="1"/>
  <c r="M36" i="1"/>
  <c r="C37" i="1"/>
  <c r="Q37" i="1" s="1"/>
  <c r="I37" i="1"/>
  <c r="K37" i="1"/>
  <c r="M37" i="1"/>
  <c r="C38" i="1"/>
  <c r="F38" i="1" s="1"/>
  <c r="I38" i="1"/>
  <c r="K38" i="1"/>
  <c r="M38" i="1"/>
  <c r="C39" i="1"/>
  <c r="I39" i="1"/>
  <c r="K39" i="1"/>
  <c r="M39" i="1"/>
  <c r="C40" i="1"/>
  <c r="I40" i="1"/>
  <c r="K40" i="1"/>
  <c r="M40" i="1"/>
  <c r="C41" i="1"/>
  <c r="F41" i="1" s="1"/>
  <c r="I41" i="1"/>
  <c r="K41" i="1"/>
  <c r="M41" i="1"/>
  <c r="C42" i="1"/>
  <c r="G42" i="1" s="1"/>
  <c r="F42" i="1"/>
  <c r="I42" i="1"/>
  <c r="K42" i="1"/>
  <c r="M42" i="1"/>
  <c r="C43" i="1"/>
  <c r="F43" i="1" s="1"/>
  <c r="G43" i="1"/>
  <c r="H43" i="1"/>
  <c r="I43" i="1"/>
  <c r="J43" i="1"/>
  <c r="K43" i="1"/>
  <c r="M43" i="1"/>
  <c r="C44" i="1"/>
  <c r="L44" i="1" s="1"/>
  <c r="F44" i="1"/>
  <c r="G44" i="1"/>
  <c r="H44" i="1"/>
  <c r="I44" i="1"/>
  <c r="K44" i="1"/>
  <c r="M44" i="1"/>
  <c r="C45" i="1"/>
  <c r="L45" i="1" s="1"/>
  <c r="F45" i="1"/>
  <c r="G45" i="1"/>
  <c r="H45" i="1"/>
  <c r="I45" i="1"/>
  <c r="J45" i="1"/>
  <c r="K45" i="1"/>
  <c r="M45" i="1"/>
  <c r="C46" i="1"/>
  <c r="H46" i="1" s="1"/>
  <c r="F46" i="1"/>
  <c r="G46" i="1"/>
  <c r="I46" i="1"/>
  <c r="K46" i="1"/>
  <c r="M46" i="1"/>
  <c r="C47" i="1"/>
  <c r="J47" i="1" s="1"/>
  <c r="F47" i="1"/>
  <c r="G47" i="1"/>
  <c r="H47" i="1"/>
  <c r="I47" i="1"/>
  <c r="K47" i="1"/>
  <c r="M47" i="1"/>
  <c r="C48" i="1"/>
  <c r="O48" i="1" s="1"/>
  <c r="I48" i="1"/>
  <c r="K48" i="1"/>
  <c r="M48" i="1"/>
  <c r="C49" i="1"/>
  <c r="F49" i="1"/>
  <c r="G49" i="1"/>
  <c r="I49" i="1"/>
  <c r="K49" i="1"/>
  <c r="M49" i="1"/>
  <c r="C50" i="1"/>
  <c r="F50" i="1" s="1"/>
  <c r="G50" i="1"/>
  <c r="H50" i="1"/>
  <c r="I50" i="1"/>
  <c r="J50" i="1"/>
  <c r="K50" i="1"/>
  <c r="L50" i="1"/>
  <c r="M50" i="1"/>
  <c r="C51" i="1"/>
  <c r="I51" i="1"/>
  <c r="K51" i="1"/>
  <c r="M51" i="1"/>
  <c r="C52" i="1"/>
  <c r="F52" i="1"/>
  <c r="I52" i="1"/>
  <c r="K52" i="1"/>
  <c r="M52" i="1"/>
  <c r="C53" i="1"/>
  <c r="Q53" i="1" s="1"/>
  <c r="F53" i="1"/>
  <c r="G53" i="1"/>
  <c r="H53" i="1"/>
  <c r="I53" i="1"/>
  <c r="K53" i="1"/>
  <c r="M53" i="1"/>
  <c r="C54" i="1"/>
  <c r="F54" i="1"/>
  <c r="I54" i="1"/>
  <c r="J54" i="1"/>
  <c r="K54" i="1"/>
  <c r="M54" i="1"/>
  <c r="C55" i="1"/>
  <c r="Q55" i="1" s="1"/>
  <c r="F55" i="1"/>
  <c r="I55" i="1"/>
  <c r="K55" i="1"/>
  <c r="M55" i="1"/>
  <c r="C56" i="1"/>
  <c r="Q56" i="1" s="1"/>
  <c r="F56" i="1"/>
  <c r="G56" i="1"/>
  <c r="H56" i="1"/>
  <c r="I56" i="1"/>
  <c r="K56" i="1"/>
  <c r="M56" i="1"/>
  <c r="C57" i="1"/>
  <c r="F57" i="1" s="1"/>
  <c r="I57" i="1"/>
  <c r="K57" i="1"/>
  <c r="M57" i="1"/>
  <c r="C58" i="1"/>
  <c r="G58" i="1" s="1"/>
  <c r="F58" i="1"/>
  <c r="I58" i="1"/>
  <c r="K58" i="1"/>
  <c r="M58" i="1"/>
  <c r="Q8" i="1"/>
  <c r="Q9" i="1" s="1"/>
  <c r="Q4" i="1"/>
  <c r="Q5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D8" i="1"/>
  <c r="A14" i="11"/>
  <c r="C15" i="1"/>
  <c r="O15" i="1" s="1"/>
  <c r="C16" i="1"/>
  <c r="C17" i="1"/>
  <c r="C18" i="1"/>
  <c r="C19" i="1"/>
  <c r="C20" i="1"/>
  <c r="C21" i="1"/>
  <c r="J21" i="1" s="1"/>
  <c r="C22" i="1"/>
  <c r="L22" i="1" s="1"/>
  <c r="C23" i="1"/>
  <c r="Q23" i="1" s="1"/>
  <c r="C24" i="1"/>
  <c r="G24" i="1" s="1"/>
  <c r="C25" i="1"/>
  <c r="C26" i="1"/>
  <c r="H26" i="1" s="1"/>
  <c r="C27" i="1"/>
  <c r="H27" i="1" s="1"/>
  <c r="C28" i="1"/>
  <c r="G28" i="1" s="1"/>
  <c r="C29" i="1"/>
  <c r="G29" i="1" s="1"/>
  <c r="C30" i="1"/>
  <c r="G30" i="1" s="1"/>
  <c r="C31" i="1"/>
  <c r="H31" i="1" s="1"/>
  <c r="C32" i="1"/>
  <c r="O32" i="1" s="1"/>
  <c r="C14" i="1"/>
  <c r="G14" i="1" s="1"/>
  <c r="H14" i="1" l="1"/>
  <c r="G37" i="1"/>
  <c r="J41" i="1"/>
  <c r="L41" i="1"/>
  <c r="J38" i="1"/>
  <c r="H38" i="1"/>
  <c r="Q38" i="1"/>
  <c r="G38" i="1"/>
  <c r="J36" i="1"/>
  <c r="G36" i="1"/>
  <c r="F36" i="1"/>
  <c r="H36" i="1"/>
  <c r="B47" i="11"/>
  <c r="C47" i="11" s="1"/>
  <c r="K47" i="11" s="1"/>
  <c r="M49" i="11"/>
  <c r="N49" i="11" s="1"/>
  <c r="M48" i="11"/>
  <c r="N48" i="11" s="1"/>
  <c r="H45" i="11"/>
  <c r="I45" i="11" s="1"/>
  <c r="H42" i="11"/>
  <c r="I42" i="11" s="1"/>
  <c r="M47" i="11"/>
  <c r="N47" i="11" s="1"/>
  <c r="B44" i="11"/>
  <c r="F46" i="11"/>
  <c r="G46" i="11" s="1"/>
  <c r="H50" i="11"/>
  <c r="I50" i="11" s="1"/>
  <c r="F50" i="11"/>
  <c r="G50" i="11" s="1"/>
  <c r="H49" i="11"/>
  <c r="I49" i="11" s="1"/>
  <c r="B50" i="11"/>
  <c r="F49" i="11"/>
  <c r="G49" i="11" s="1"/>
  <c r="K49" i="11" s="1"/>
  <c r="H48" i="11"/>
  <c r="I48" i="11" s="1"/>
  <c r="F48" i="11"/>
  <c r="G48" i="11" s="1"/>
  <c r="K48" i="11" s="1"/>
  <c r="H47" i="11"/>
  <c r="I47" i="11" s="1"/>
  <c r="H46" i="11"/>
  <c r="I46" i="11" s="1"/>
  <c r="F45" i="11"/>
  <c r="G45" i="11" s="1"/>
  <c r="H44" i="11"/>
  <c r="I44" i="11" s="1"/>
  <c r="H43" i="11"/>
  <c r="I43" i="11" s="1"/>
  <c r="F43" i="11"/>
  <c r="G43" i="11" s="1"/>
  <c r="F42" i="11"/>
  <c r="G42" i="11" s="1"/>
  <c r="M36" i="11"/>
  <c r="N36" i="11" s="1"/>
  <c r="C45" i="11"/>
  <c r="M35" i="11"/>
  <c r="N35" i="11" s="1"/>
  <c r="M33" i="11"/>
  <c r="N33" i="11" s="1"/>
  <c r="M32" i="11"/>
  <c r="N32" i="11" s="1"/>
  <c r="C42" i="11"/>
  <c r="M46" i="11"/>
  <c r="N46" i="11" s="1"/>
  <c r="M45" i="11"/>
  <c r="N45" i="11" s="1"/>
  <c r="M44" i="11"/>
  <c r="N44" i="11" s="1"/>
  <c r="M43" i="11"/>
  <c r="N43" i="11" s="1"/>
  <c r="M42" i="11"/>
  <c r="N42" i="11" s="1"/>
  <c r="M40" i="11"/>
  <c r="N40" i="11" s="1"/>
  <c r="M41" i="11"/>
  <c r="N41" i="11" s="1"/>
  <c r="M39" i="11"/>
  <c r="N39" i="11" s="1"/>
  <c r="O43" i="1"/>
  <c r="O31" i="1"/>
  <c r="M31" i="11" s="1"/>
  <c r="N31" i="11" s="1"/>
  <c r="Q45" i="1"/>
  <c r="Q43" i="1"/>
  <c r="Q36" i="1"/>
  <c r="Q22" i="1"/>
  <c r="O35" i="1"/>
  <c r="O27" i="1"/>
  <c r="Q29" i="1"/>
  <c r="O58" i="1"/>
  <c r="O26" i="1"/>
  <c r="Q28" i="1"/>
  <c r="O56" i="1"/>
  <c r="O25" i="1"/>
  <c r="Q27" i="1"/>
  <c r="L43" i="1"/>
  <c r="O47" i="1"/>
  <c r="Q21" i="1"/>
  <c r="O30" i="1"/>
  <c r="Q35" i="1"/>
  <c r="O29" i="1"/>
  <c r="M29" i="11" s="1"/>
  <c r="N29" i="11" s="1"/>
  <c r="Q31" i="1"/>
  <c r="O28" i="1"/>
  <c r="M34" i="11" s="1"/>
  <c r="N34" i="11" s="1"/>
  <c r="Q30" i="1"/>
  <c r="Q58" i="1"/>
  <c r="Q26" i="1"/>
  <c r="O50" i="1"/>
  <c r="Q25" i="1"/>
  <c r="O45" i="1"/>
  <c r="Q47" i="1"/>
  <c r="Q20" i="1"/>
  <c r="Q57" i="1"/>
  <c r="H49" i="1"/>
  <c r="L49" i="1"/>
  <c r="Q49" i="1"/>
  <c r="G19" i="1"/>
  <c r="Q19" i="1"/>
  <c r="G17" i="1"/>
  <c r="Q17" i="1"/>
  <c r="L54" i="1"/>
  <c r="G54" i="1"/>
  <c r="H54" i="1"/>
  <c r="O54" i="1"/>
  <c r="L38" i="1"/>
  <c r="O38" i="1"/>
  <c r="Q32" i="1"/>
  <c r="J56" i="1"/>
  <c r="L56" i="1"/>
  <c r="O46" i="1"/>
  <c r="Q34" i="1"/>
  <c r="O34" i="1"/>
  <c r="O52" i="1"/>
  <c r="G52" i="1"/>
  <c r="H52" i="1"/>
  <c r="O49" i="1"/>
  <c r="G18" i="1"/>
  <c r="Q18" i="1"/>
  <c r="Q52" i="1"/>
  <c r="F48" i="1"/>
  <c r="Q48" i="1"/>
  <c r="Q46" i="1"/>
  <c r="J53" i="1"/>
  <c r="O53" i="1"/>
  <c r="O44" i="1"/>
  <c r="O24" i="1"/>
  <c r="Q44" i="1"/>
  <c r="J40" i="1"/>
  <c r="F40" i="1"/>
  <c r="G40" i="1"/>
  <c r="H40" i="1"/>
  <c r="Q24" i="1"/>
  <c r="O42" i="1"/>
  <c r="O18" i="1"/>
  <c r="Q42" i="1"/>
  <c r="G55" i="1"/>
  <c r="O55" i="1"/>
  <c r="J34" i="1"/>
  <c r="F34" i="11" s="1"/>
  <c r="O23" i="1"/>
  <c r="O57" i="1"/>
  <c r="Q33" i="1"/>
  <c r="Q54" i="1"/>
  <c r="F51" i="1"/>
  <c r="Q51" i="1"/>
  <c r="Q16" i="1"/>
  <c r="L34" i="1"/>
  <c r="H34" i="11" s="1"/>
  <c r="O19" i="1"/>
  <c r="L52" i="1"/>
  <c r="F37" i="1"/>
  <c r="O37" i="1"/>
  <c r="O41" i="1"/>
  <c r="O17" i="1"/>
  <c r="Q41" i="1"/>
  <c r="L57" i="1"/>
  <c r="J52" i="1"/>
  <c r="L36" i="1"/>
  <c r="O40" i="1"/>
  <c r="O16" i="1"/>
  <c r="Q40" i="1"/>
  <c r="J44" i="1"/>
  <c r="F39" i="1"/>
  <c r="O39" i="1"/>
  <c r="H34" i="1"/>
  <c r="B34" i="11" s="1"/>
  <c r="Q39" i="1"/>
  <c r="O22" i="1"/>
  <c r="Q50" i="1"/>
  <c r="O21" i="1"/>
  <c r="O20" i="1"/>
  <c r="M20" i="11" s="1"/>
  <c r="N20" i="11" s="1"/>
  <c r="L39" i="1"/>
  <c r="H57" i="1"/>
  <c r="J55" i="1"/>
  <c r="L53" i="1"/>
  <c r="H41" i="1"/>
  <c r="J39" i="1"/>
  <c r="L37" i="1"/>
  <c r="H37" i="11" s="1"/>
  <c r="I37" i="11" s="1"/>
  <c r="G34" i="1"/>
  <c r="G57" i="1"/>
  <c r="H48" i="1"/>
  <c r="J46" i="1"/>
  <c r="G41" i="1"/>
  <c r="J57" i="1"/>
  <c r="L55" i="1"/>
  <c r="J48" i="1"/>
  <c r="L46" i="1"/>
  <c r="H55" i="1"/>
  <c r="L51" i="1"/>
  <c r="G48" i="1"/>
  <c r="H39" i="1"/>
  <c r="J37" i="1"/>
  <c r="F37" i="11" s="1"/>
  <c r="G37" i="11" s="1"/>
  <c r="L35" i="1"/>
  <c r="H35" i="11" s="1"/>
  <c r="I35" i="11" s="1"/>
  <c r="L48" i="1"/>
  <c r="L58" i="1"/>
  <c r="L42" i="1"/>
  <c r="G39" i="1"/>
  <c r="H37" i="1"/>
  <c r="B37" i="11" s="1"/>
  <c r="J35" i="1"/>
  <c r="L33" i="1"/>
  <c r="H35" i="1"/>
  <c r="J33" i="1"/>
  <c r="J51" i="1"/>
  <c r="J58" i="1"/>
  <c r="J42" i="1"/>
  <c r="L40" i="1"/>
  <c r="H51" i="1"/>
  <c r="J49" i="1"/>
  <c r="L47" i="1"/>
  <c r="H58" i="1"/>
  <c r="G51" i="1"/>
  <c r="H42" i="1"/>
  <c r="G35" i="1"/>
  <c r="H33" i="1"/>
  <c r="B33" i="11" s="1"/>
  <c r="G33" i="1"/>
  <c r="O14" i="1"/>
  <c r="Q14" i="1"/>
  <c r="J14" i="1"/>
  <c r="F14" i="11" s="1"/>
  <c r="J18" i="1"/>
  <c r="J17" i="1"/>
  <c r="J16" i="1"/>
  <c r="F16" i="11" s="1"/>
  <c r="J30" i="1"/>
  <c r="F30" i="11" s="1"/>
  <c r="Q15" i="1"/>
  <c r="H22" i="1"/>
  <c r="B26" i="11" s="1"/>
  <c r="G15" i="1"/>
  <c r="J31" i="1"/>
  <c r="J28" i="1"/>
  <c r="J27" i="1"/>
  <c r="J26" i="1"/>
  <c r="J25" i="1"/>
  <c r="J24" i="1"/>
  <c r="J29" i="1"/>
  <c r="J23" i="1"/>
  <c r="F23" i="11" s="1"/>
  <c r="J22" i="1"/>
  <c r="J20" i="1"/>
  <c r="F20" i="11" s="1"/>
  <c r="J32" i="1"/>
  <c r="F32" i="11" s="1"/>
  <c r="H16" i="1"/>
  <c r="B16" i="11" s="1"/>
  <c r="G16" i="1"/>
  <c r="L16" i="1"/>
  <c r="H16" i="11" s="1"/>
  <c r="G32" i="1"/>
  <c r="H32" i="1"/>
  <c r="L31" i="1"/>
  <c r="G31" i="1"/>
  <c r="H28" i="1"/>
  <c r="G27" i="1"/>
  <c r="G26" i="1"/>
  <c r="L27" i="1"/>
  <c r="L20" i="1"/>
  <c r="H20" i="11" s="1"/>
  <c r="G25" i="1"/>
  <c r="G23" i="1"/>
  <c r="G22" i="1"/>
  <c r="G21" i="1"/>
  <c r="G20" i="1"/>
  <c r="H23" i="1"/>
  <c r="B23" i="11" s="1"/>
  <c r="L26" i="1"/>
  <c r="L24" i="1"/>
  <c r="H30" i="1"/>
  <c r="B30" i="11" s="1"/>
  <c r="H21" i="1"/>
  <c r="H17" i="1"/>
  <c r="L29" i="1"/>
  <c r="H29" i="1"/>
  <c r="L28" i="1"/>
  <c r="H24" i="1"/>
  <c r="L21" i="1"/>
  <c r="L25" i="1"/>
  <c r="L23" i="1"/>
  <c r="H23" i="11" s="1"/>
  <c r="H25" i="1"/>
  <c r="L18" i="1"/>
  <c r="H18" i="11" s="1"/>
  <c r="L30" i="1"/>
  <c r="H30" i="11" s="1"/>
  <c r="H20" i="1"/>
  <c r="B20" i="11" s="1"/>
  <c r="H18" i="1"/>
  <c r="B18" i="11" s="1"/>
  <c r="L32" i="1"/>
  <c r="L17" i="1"/>
  <c r="L15" i="1"/>
  <c r="H15" i="11" s="1"/>
  <c r="J15" i="1"/>
  <c r="F15" i="11" s="1"/>
  <c r="H15" i="1"/>
  <c r="B15" i="11" s="1"/>
  <c r="H39" i="11" l="1"/>
  <c r="I39" i="11" s="1"/>
  <c r="F40" i="11"/>
  <c r="G40" i="11" s="1"/>
  <c r="H41" i="11"/>
  <c r="I41" i="11" s="1"/>
  <c r="F41" i="11"/>
  <c r="G41" i="11" s="1"/>
  <c r="F39" i="11"/>
  <c r="G39" i="11" s="1"/>
  <c r="H40" i="11"/>
  <c r="I40" i="11" s="1"/>
  <c r="B41" i="11"/>
  <c r="C41" i="11" s="1"/>
  <c r="F22" i="11"/>
  <c r="G22" i="11" s="1"/>
  <c r="B27" i="11"/>
  <c r="C27" i="11" s="1"/>
  <c r="H27" i="11"/>
  <c r="I27" i="11" s="1"/>
  <c r="B24" i="11"/>
  <c r="C24" i="11" s="1"/>
  <c r="B40" i="11"/>
  <c r="C40" i="11" s="1"/>
  <c r="B39" i="11"/>
  <c r="C39" i="11" s="1"/>
  <c r="B35" i="11"/>
  <c r="C35" i="11" s="1"/>
  <c r="F35" i="11"/>
  <c r="G35" i="11" s="1"/>
  <c r="B38" i="11"/>
  <c r="C38" i="11" s="1"/>
  <c r="H38" i="11"/>
  <c r="I38" i="11" s="1"/>
  <c r="F38" i="11"/>
  <c r="G38" i="11" s="1"/>
  <c r="B36" i="11"/>
  <c r="C36" i="11" s="1"/>
  <c r="F36" i="11"/>
  <c r="G36" i="11" s="1"/>
  <c r="H36" i="11"/>
  <c r="I36" i="11" s="1"/>
  <c r="B32" i="11"/>
  <c r="J32" i="11" s="1"/>
  <c r="H33" i="11"/>
  <c r="I33" i="11" s="1"/>
  <c r="F33" i="11"/>
  <c r="G33" i="11" s="1"/>
  <c r="H31" i="11"/>
  <c r="I31" i="11" s="1"/>
  <c r="F31" i="11"/>
  <c r="G31" i="11" s="1"/>
  <c r="B31" i="11"/>
  <c r="C31" i="11" s="1"/>
  <c r="B29" i="11"/>
  <c r="C29" i="11" s="1"/>
  <c r="H29" i="11"/>
  <c r="I29" i="11" s="1"/>
  <c r="F29" i="11"/>
  <c r="G29" i="11" s="1"/>
  <c r="F28" i="11"/>
  <c r="G28" i="11" s="1"/>
  <c r="B28" i="11"/>
  <c r="C28" i="11" s="1"/>
  <c r="F26" i="11"/>
  <c r="G26" i="11" s="1"/>
  <c r="H26" i="11"/>
  <c r="I26" i="11" s="1"/>
  <c r="F25" i="11"/>
  <c r="G25" i="11" s="1"/>
  <c r="H25" i="11"/>
  <c r="I25" i="11" s="1"/>
  <c r="H24" i="11"/>
  <c r="I24" i="11" s="1"/>
  <c r="H22" i="11"/>
  <c r="I22" i="11" s="1"/>
  <c r="H21" i="11"/>
  <c r="I21" i="11" s="1"/>
  <c r="F24" i="11"/>
  <c r="G24" i="11" s="1"/>
  <c r="B21" i="11"/>
  <c r="C21" i="11" s="1"/>
  <c r="B22" i="11"/>
  <c r="C22" i="11" s="1"/>
  <c r="F18" i="11"/>
  <c r="G18" i="11" s="1"/>
  <c r="F21" i="11"/>
  <c r="G21" i="11" s="1"/>
  <c r="B17" i="11"/>
  <c r="H17" i="11"/>
  <c r="I17" i="11" s="1"/>
  <c r="F17" i="11"/>
  <c r="G17" i="11" s="1"/>
  <c r="B14" i="11"/>
  <c r="J47" i="11"/>
  <c r="J50" i="11"/>
  <c r="K45" i="11"/>
  <c r="J45" i="11"/>
  <c r="C50" i="11"/>
  <c r="K50" i="11" s="1"/>
  <c r="J37" i="11"/>
  <c r="J49" i="11"/>
  <c r="J48" i="11"/>
  <c r="C37" i="11"/>
  <c r="K37" i="11" s="1"/>
  <c r="K42" i="11"/>
  <c r="J42" i="11"/>
  <c r="I34" i="11"/>
  <c r="H32" i="11"/>
  <c r="I32" i="11" s="1"/>
  <c r="H28" i="11"/>
  <c r="I28" i="11" s="1"/>
  <c r="F27" i="11"/>
  <c r="G27" i="11" s="1"/>
  <c r="B25" i="11"/>
  <c r="C25" i="11" s="1"/>
  <c r="G32" i="11"/>
  <c r="G34" i="11"/>
  <c r="M23" i="11"/>
  <c r="N23" i="11" s="1"/>
  <c r="M27" i="11"/>
  <c r="N27" i="11" s="1"/>
  <c r="C26" i="11"/>
  <c r="M22" i="11"/>
  <c r="N22" i="11" s="1"/>
  <c r="M24" i="11"/>
  <c r="N24" i="11" s="1"/>
  <c r="G23" i="11"/>
  <c r="M18" i="11"/>
  <c r="N18" i="11" s="1"/>
  <c r="I23" i="11"/>
  <c r="C18" i="11"/>
  <c r="C23" i="11"/>
  <c r="C16" i="11"/>
  <c r="M15" i="11"/>
  <c r="N15" i="11" s="1"/>
  <c r="G16" i="11"/>
  <c r="G30" i="11"/>
  <c r="I18" i="11"/>
  <c r="I30" i="11"/>
  <c r="M30" i="11"/>
  <c r="N30" i="11" s="1"/>
  <c r="M28" i="11"/>
  <c r="N28" i="11" s="1"/>
  <c r="M26" i="11"/>
  <c r="N26" i="11" s="1"/>
  <c r="M25" i="11"/>
  <c r="N25" i="11" s="1"/>
  <c r="M21" i="11"/>
  <c r="N21" i="11" s="1"/>
  <c r="M19" i="11"/>
  <c r="N19" i="11" s="1"/>
  <c r="M17" i="11"/>
  <c r="N17" i="11" s="1"/>
  <c r="M16" i="11"/>
  <c r="N16" i="11" s="1"/>
  <c r="M14" i="11"/>
  <c r="N14" i="11" s="1"/>
  <c r="C15" i="11"/>
  <c r="G15" i="11"/>
  <c r="C44" i="11"/>
  <c r="K44" i="11" s="1"/>
  <c r="J44" i="11"/>
  <c r="C34" i="11"/>
  <c r="J34" i="11"/>
  <c r="C43" i="11"/>
  <c r="K43" i="11" s="1"/>
  <c r="J43" i="11"/>
  <c r="C46" i="11"/>
  <c r="K46" i="11" s="1"/>
  <c r="J46" i="11"/>
  <c r="C33" i="11"/>
  <c r="C30" i="11"/>
  <c r="L19" i="1"/>
  <c r="J19" i="1"/>
  <c r="H19" i="1"/>
  <c r="K41" i="11" l="1"/>
  <c r="J41" i="11"/>
  <c r="K39" i="11"/>
  <c r="K40" i="11"/>
  <c r="J40" i="11"/>
  <c r="J39" i="11"/>
  <c r="K38" i="11"/>
  <c r="J36" i="11"/>
  <c r="K36" i="11"/>
  <c r="J38" i="11"/>
  <c r="C32" i="11"/>
  <c r="K32" i="11" s="1"/>
  <c r="K27" i="11"/>
  <c r="K25" i="11"/>
  <c r="B19" i="11"/>
  <c r="C19" i="11" s="1"/>
  <c r="H19" i="11"/>
  <c r="I19" i="11" s="1"/>
  <c r="F19" i="11"/>
  <c r="G19" i="11" s="1"/>
  <c r="K34" i="11"/>
  <c r="K31" i="11"/>
  <c r="J29" i="11"/>
  <c r="J27" i="11"/>
  <c r="K29" i="11"/>
  <c r="J31" i="11"/>
  <c r="J24" i="11"/>
  <c r="K24" i="11"/>
  <c r="K35" i="11"/>
  <c r="J35" i="11"/>
  <c r="K33" i="11"/>
  <c r="J33" i="11"/>
  <c r="K26" i="11"/>
  <c r="K23" i="11"/>
  <c r="I20" i="11"/>
  <c r="G20" i="11"/>
  <c r="J23" i="11"/>
  <c r="K18" i="11"/>
  <c r="K16" i="11"/>
  <c r="K30" i="11"/>
  <c r="J16" i="11"/>
  <c r="J26" i="11"/>
  <c r="J30" i="11"/>
  <c r="K28" i="11"/>
  <c r="J28" i="11"/>
  <c r="J25" i="11"/>
  <c r="K22" i="11"/>
  <c r="J22" i="11"/>
  <c r="J17" i="11"/>
  <c r="J18" i="11"/>
  <c r="J21" i="11"/>
  <c r="K21" i="11"/>
  <c r="C17" i="11"/>
  <c r="K17" i="11" s="1"/>
  <c r="K15" i="11"/>
  <c r="J15" i="11"/>
  <c r="M51" i="11"/>
  <c r="K19" i="11" l="1"/>
  <c r="J19" i="11"/>
  <c r="C20" i="11"/>
  <c r="K20" i="11" s="1"/>
  <c r="J20" i="11"/>
  <c r="D51" i="11"/>
  <c r="G14" i="11"/>
  <c r="G51" i="11" l="1"/>
  <c r="F51" i="11"/>
  <c r="N51" i="11" l="1"/>
  <c r="L14" i="1" l="1"/>
  <c r="H14" i="11" s="1"/>
  <c r="I15" i="11" l="1"/>
  <c r="I16" i="11"/>
  <c r="C14" i="11"/>
  <c r="C51" i="11" s="1"/>
  <c r="J14" i="11"/>
  <c r="I14" i="11"/>
  <c r="B51" i="11"/>
  <c r="K14" i="11" l="1"/>
  <c r="K51" i="11" s="1"/>
  <c r="H51" i="11"/>
  <c r="I51" i="11"/>
  <c r="J51" i="11"/>
</calcChain>
</file>

<file path=xl/sharedStrings.xml><?xml version="1.0" encoding="utf-8"?>
<sst xmlns="http://schemas.openxmlformats.org/spreadsheetml/2006/main" count="1346" uniqueCount="607">
  <si>
    <t>Global Warming Potential GWP [kg CO² equ. /Bezugsgröße]</t>
  </si>
  <si>
    <t>Wieder- verwertungs- potenzial</t>
  </si>
  <si>
    <t>Herstellung</t>
  </si>
  <si>
    <t>Entsorgung</t>
  </si>
  <si>
    <t>Recycling potenzial</t>
  </si>
  <si>
    <t>Bezeichnung</t>
  </si>
  <si>
    <t>Bezugsgröße</t>
  </si>
  <si>
    <t>Bezugswert</t>
  </si>
  <si>
    <t>Produktionsphase</t>
  </si>
  <si>
    <t>Errichtungsphase</t>
  </si>
  <si>
    <t>A1-5</t>
  </si>
  <si>
    <t>Rückbau</t>
  </si>
  <si>
    <t>[kg/m³]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</si>
  <si>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</si>
  <si>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</si>
  <si>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</si>
  <si>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</si>
  <si>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</si>
  <si>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</si>
  <si>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</si>
  <si>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</si>
  <si>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</si>
  <si>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D</t>
  </si>
  <si>
    <t>C3+C4+D</t>
  </si>
  <si>
    <t>m³</t>
  </si>
  <si>
    <t>Referenzjahr</t>
  </si>
  <si>
    <t>GWP</t>
  </si>
  <si>
    <t>Gültig bis</t>
  </si>
  <si>
    <t>Datensatztypen in der Ökobaudat (Subtyp)</t>
  </si>
  <si>
    <t>average dataset</t>
  </si>
  <si>
    <t>specific dataset</t>
  </si>
  <si>
    <t>Daten, die repräsentativ für ein Land/eine Region sind (zum Beispiel Durchschnitt DE)</t>
  </si>
  <si>
    <t>Unspezifische Datensätze für spezifische Produkte, die auf Basis einer „Muster-EPD“ erstellt wurden</t>
  </si>
  <si>
    <t>Durchschnittliche Datensätze von Industrieverbänden, mehreren Firmen oder mehreren Werken (das heißt auf Grundlage von Daten der Industrieproduktion von Unternehmen)</t>
  </si>
  <si>
    <t>Hersteller-(Unternehmens-)spezifischer Datensatz für ein konkretes Produkt</t>
  </si>
  <si>
    <t>representative dataset</t>
  </si>
  <si>
    <t>template dataset</t>
  </si>
  <si>
    <t>DO NOT CHANGE THIS DATA</t>
  </si>
  <si>
    <t>C1-C4</t>
  </si>
  <si>
    <t>Art des Datensets</t>
  </si>
  <si>
    <t>Eigentümer</t>
  </si>
  <si>
    <t>Quelle falls nicht Ökobaudat</t>
  </si>
  <si>
    <t>Sequestierung</t>
  </si>
  <si>
    <t>in kgCO2</t>
  </si>
  <si>
    <t>A1-A3</t>
  </si>
  <si>
    <t>DIN</t>
  </si>
  <si>
    <t>Annahmen</t>
  </si>
  <si>
    <t>Materialpfad</t>
  </si>
  <si>
    <t>Materialfamilie I</t>
  </si>
  <si>
    <t xml:space="preserve">'Mineralische Baustoffe' </t>
  </si>
  <si>
    <t xml:space="preserve">'Metalle' </t>
  </si>
  <si>
    <t xml:space="preserve">'Komponenten von Fenstern und Vorhangfassaden' </t>
  </si>
  <si>
    <t xml:space="preserve">'Gebäudetechnik' </t>
  </si>
  <si>
    <t xml:space="preserve">'Holz' </t>
  </si>
  <si>
    <t xml:space="preserve">'Kunststoffe' </t>
  </si>
  <si>
    <t xml:space="preserve">'Dämmstoffe' </t>
  </si>
  <si>
    <t xml:space="preserve">'End of Life' </t>
  </si>
  <si>
    <t xml:space="preserve">Please Sort </t>
  </si>
  <si>
    <t>568f2c96-2d04-43ff-bf03-8e48de9f11ff</t>
  </si>
  <si>
    <t>f0f13788-bc1b-44d4-9f37-082a6d22b432</t>
  </si>
  <si>
    <t>1d5bba40-a703-4d90-83fd-15593f5936b4</t>
  </si>
  <si>
    <t>Umweltindikatoren</t>
  </si>
  <si>
    <t>Umweltindikator Tabelle</t>
  </si>
  <si>
    <t>Picked Data</t>
  </si>
  <si>
    <t>kg Ethen-eq</t>
  </si>
  <si>
    <t>kg CFC11-eq</t>
  </si>
  <si>
    <t>kg CO2-eq</t>
  </si>
  <si>
    <t>kg PO4-eq</t>
  </si>
  <si>
    <t>kg SO2-eq</t>
  </si>
  <si>
    <t>MJ</t>
  </si>
  <si>
    <t>ODP - Abbaupotential der stratosphärischen Ozonschicht</t>
  </si>
  <si>
    <t>POCP - Sommersmog</t>
  </si>
  <si>
    <t>AP - Versauerungspotenzial</t>
  </si>
  <si>
    <t>PENRT - Primärenergie nicht erneuerbare Energie</t>
  </si>
  <si>
    <t>FW - Frischwasserverbrauch</t>
  </si>
  <si>
    <t>Brettsperrholz (Durchschnitt DE)</t>
  </si>
  <si>
    <t>UUID</t>
  </si>
  <si>
    <t>6b1052ed-f1f0-4f35-919b-3884df8da950</t>
  </si>
  <si>
    <t>description (engl.)</t>
  </si>
  <si>
    <t>2f04b410-9ca3-4984-a9f2-8475a6e9b5c1</t>
  </si>
  <si>
    <t>6e54b3c4-5399-4579-bb31-397cc271e341</t>
  </si>
  <si>
    <t>34303fdd-b939-450a-9ca5-269773fc9d4d</t>
  </si>
  <si>
    <t>ccee13d3-1e5b-41e2-a867-0d844ee6c1bf</t>
  </si>
  <si>
    <t>30514538-fcb4-483b-b5d5-c108d2037536</t>
  </si>
  <si>
    <t>93a02bbc-e268-4d2f-a8c4-7cda473b7eab</t>
  </si>
  <si>
    <t>2aff655f-5c9b-4d40-8c14-11b366aba6c9</t>
  </si>
  <si>
    <t>dfac45db-fd07-4dcb-9359-2b8b4e882d62</t>
  </si>
  <si>
    <t>34aa0d55-ab02-41f0-84e1-f8a28cc6280e</t>
  </si>
  <si>
    <t>3c6051d0-2062-4a92-9f4c-0d48c911978d</t>
  </si>
  <si>
    <t>72d8921b-8ac0-471b-943a-47871bd8d76a</t>
  </si>
  <si>
    <t>3f9ebd47-f93e-4fee-859a-13700134ee3c</t>
  </si>
  <si>
    <t>f25983c6-104a-4d19-8d2a-c0dccafa2f3b</t>
  </si>
  <si>
    <t>6575f9dd-8a50-440c-90df-30608167c739</t>
  </si>
  <si>
    <t>4ee14334-d724-44ec-a819-92b35500453b</t>
  </si>
  <si>
    <t>47583aa9-56d9-4b39-8cc3-e3513210dd17</t>
  </si>
  <si>
    <t>16e0f5b5-8090-4466-b303-7b8ae71110d8</t>
  </si>
  <si>
    <t>abc6d78d-f274-4400-8f31-fe8d4c2949c9</t>
  </si>
  <si>
    <t>079ed601-8b92-49cd-9c09-ab8e067366cf</t>
  </si>
  <si>
    <t>258b377e-ec3b-4e8c-b3fd-dda1eb370f7d</t>
  </si>
  <si>
    <t>d2ae1721-bb2a-4386-9d9f-abb1c774b0a8</t>
  </si>
  <si>
    <t>923e1c71-f172-4902-a5f5-c4a1e8a773bc</t>
  </si>
  <si>
    <t>899ad6d2-c598-4831-bc0a-8638aa034a69</t>
  </si>
  <si>
    <t>6739667a-49d1-4a9c-a4b2-eb542167710c</t>
  </si>
  <si>
    <t>b38f2dac-fa08-4a9c-ae8d-017f6e2f169f</t>
  </si>
  <si>
    <t>5c89cce2-688c-4fed-aa02-eda80ffba5f7</t>
  </si>
  <si>
    <t>2632f4e8-7671-4d87-a8bc-9defdb54d117</t>
  </si>
  <si>
    <t>55af842c-7d33-4d0c-b33b-ac7564e573bf</t>
  </si>
  <si>
    <t>b29a4886-1bcf-4c3c-9df3-206ef1075fd6</t>
  </si>
  <si>
    <t>d4f9c71a-c59d-43b4-ac7a-27d959bbec11</t>
  </si>
  <si>
    <t>304088d3-b7e0-4e6c-ac37-2044e7587bf1</t>
  </si>
  <si>
    <t>49b9328a-3e77-4cea-98b8-5704a7b24883</t>
  </si>
  <si>
    <t>481003fc-00ca-42c3-8a93-d205a0793e0c</t>
  </si>
  <si>
    <t>a6376437-3772-4938-b7bb-d97b60628f11</t>
  </si>
  <si>
    <t>1bf1d9f6-3872-4fd7-937c-2a98b4413496</t>
  </si>
  <si>
    <t>a70ee09d-69c6-4b6b-99e8-7a267fb4af6a</t>
  </si>
  <si>
    <t>f34786e7-0953-4085-9f3d-955481cdd4ea</t>
  </si>
  <si>
    <t>9a08a2a7-b986-4b1a-b61f-ba65cc7414aa</t>
  </si>
  <si>
    <t>d225240a-821d-469b-add2-f2c5f93b9b3f</t>
  </si>
  <si>
    <t>GWP total - Globales Erwärmungspotenzial</t>
  </si>
  <si>
    <t>EP marine - Überdüngungspotenzial</t>
  </si>
  <si>
    <t>EP freshwater - Überdüngungspotenzial</t>
  </si>
  <si>
    <t>EP terrestre - Überdüngungspotenzial</t>
  </si>
  <si>
    <t>GWP biogen - Globales Erwärmungspotenzial</t>
  </si>
  <si>
    <t>ae5396d9-2952-4eae-b216-17d56758ece0</t>
  </si>
  <si>
    <t>8b1ac41c-10ab-453f-a761-edf1a603aea6</t>
  </si>
  <si>
    <t>649fd5c6-2c2d-47d9-9a1a-a567673c9fd0</t>
  </si>
  <si>
    <t>02beebbe-d658-461d-9f3f-a80cc3c92a83</t>
  </si>
  <si>
    <t>467aee4d-03e3-4bf5-a916-8d279d5a5f29</t>
  </si>
  <si>
    <t>9812f03c-2a15-40bf-9c10-05f6924a420f</t>
  </si>
  <si>
    <t>8565038f-5c21-48d7-94cb-958498ba9dd3</t>
  </si>
  <si>
    <t>702a41a1-d009-4c7b-9f4f-cd999f9da7de</t>
  </si>
  <si>
    <t>fdc99ab8-d843-44ec-a66c-92367d244321</t>
  </si>
  <si>
    <t>af88e99e-5662-41cf-bf12-d963cd8d0c4e</t>
  </si>
  <si>
    <t>b2a5f872-5e24-461c-a6e4-88ef88ad7c8c</t>
  </si>
  <si>
    <t>77dbec35-a9ed-462f-91dc-c26fce408a2b</t>
  </si>
  <si>
    <t>1121bd10-6918-441c-b18b-8264a277c919</t>
  </si>
  <si>
    <t>4dd9a97f-6afa-4e12-a0fb-71da41d7afe4</t>
  </si>
  <si>
    <t>03329c6a-b5f2-47c8-a8db-1bd3b003857c</t>
  </si>
  <si>
    <t>6eaddefb-7a0f-43e4-a0cb-8459c26e0947</t>
  </si>
  <si>
    <t>c58cb849-f05f-4edf-af22-8f87c1f84975</t>
  </si>
  <si>
    <t>33403851-59e9-463e-b238-b17afefc9a08</t>
  </si>
  <si>
    <t>9c4e69a2-9c53-4c54-9c2f-027091116aa1</t>
  </si>
  <si>
    <t>9c97e6bb-8e4a-4e6e-ad2f-773eeab50739</t>
  </si>
  <si>
    <t>aef3b8cd-c3b4-4e55-b2d1-0a3a131e7695</t>
  </si>
  <si>
    <t>7907e693-d970-4958-adfd-223b541fc731</t>
  </si>
  <si>
    <t>ffd4bc0e-1d99-4e84-8710-6dcbf34a98a6</t>
  </si>
  <si>
    <t>3598f7e3-1be1-4a05-9d2e-f41ad4623ced</t>
  </si>
  <si>
    <t>4e6d12b9-af77-451e-a69b-d9cb499e650d</t>
  </si>
  <si>
    <t>7d80823c-5318-4bb8-9976-533ebe3c1dd9</t>
  </si>
  <si>
    <t>7ca6b663-d17e-42dd-9cad-8b4df788c352</t>
  </si>
  <si>
    <t>e39ded2d-dd75-492a-8a24-be3e2403adf2</t>
  </si>
  <si>
    <t>9b7f821b-e6db-450b-b23e-e41f1feab9e0</t>
  </si>
  <si>
    <t>8f414283-3fb2-4255-b721-f29bfb12e5b2</t>
  </si>
  <si>
    <t>986d66de-db26-4512-a113-6e9486324d20</t>
  </si>
  <si>
    <t>4a85b86c-bcf7-40c7-b9dd-8621aef94eb4</t>
  </si>
  <si>
    <t>ac5d8f28-762a-4f44-a5cc-2b7570eb3fb7</t>
  </si>
  <si>
    <t>f7507085-6e5b-4ac9-94b1-d7e31fd916ba</t>
  </si>
  <si>
    <t>f5c5632d-8a1e-47a7-b084-fd9fec790e68</t>
  </si>
  <si>
    <t>1c56ee59-c832-42fb-bf86-ad86adcd1666</t>
  </si>
  <si>
    <t>0362ebd3-9df6-473d-8a66-dccec38bf361</t>
  </si>
  <si>
    <t>a122b12f-ae8c-4806-b78c-ba5389bbd52f</t>
  </si>
  <si>
    <t>01a66f11-99ef-4fec-b34b-d68a377820ee</t>
  </si>
  <si>
    <t>f0b03a7a-06f1-45c9-9597-e6c60907f3e0</t>
  </si>
  <si>
    <t>e39f8b09-c362-4a42-a96a-1a192c0899a3</t>
  </si>
  <si>
    <t>8594fb05-4c10-4533-963a-7d1d28c7c148</t>
  </si>
  <si>
    <t>f9caaa66-88c9-4a65-8718-a15aec11fd8b</t>
  </si>
  <si>
    <t>48a0f50e-6dd0-4495-b0a4-210315b06680</t>
  </si>
  <si>
    <t>d368f4bb-ae22-4e33-b9e4-22a7b27966c6</t>
  </si>
  <si>
    <t>02128e21-838a-42a4-9c06-2a3784c346a9</t>
  </si>
  <si>
    <t>4f8f4ed5-d857-4500-bae4-e6963dd46dd6</t>
  </si>
  <si>
    <t>a90ad350-dbdc-4a32-a4f5-7637aa4c2ac6</t>
  </si>
  <si>
    <t>67c97628-5194-4b0d-b775-8c480e800850</t>
  </si>
  <si>
    <t>2391486d-788a-470d-9a00-ddb103697546</t>
  </si>
  <si>
    <t>fdf95c17-3f9e-4a88-acaa-e874b83b07c0</t>
  </si>
  <si>
    <t>Spalte Modulbezeichnung</t>
  </si>
  <si>
    <t>stofflich</t>
  </si>
  <si>
    <t>8c4eb262-9ae6-4ace-8f3d-0b06f2007f3e</t>
  </si>
  <si>
    <t>2bd4c91f-16e5-4e01-b8b5-0c01aac363ce</t>
  </si>
  <si>
    <t>7aba3603-0689-4da5-8d24-fd92ae398d07</t>
  </si>
  <si>
    <t>78bfe151-3cf3-46cb-a1a5-61a79bbd5476</t>
  </si>
  <si>
    <t>c836b484-773f-4a07-9baa-c70da743ccea</t>
  </si>
  <si>
    <t>5845e582-d877-44c2-a8a7-f5c5ef3a6463</t>
  </si>
  <si>
    <t>1c01243d-fd22-4655-bfaf-484dc024d620</t>
  </si>
  <si>
    <t>27f20dc1-5529-4194-8a06-1ae5b7ba6a51</t>
  </si>
  <si>
    <t>aab0ed28-e5b0-43d6-a932-4cdc4770c518</t>
  </si>
  <si>
    <t>e131431f-4d99-4d7a-ae0a-744a06de3524</t>
  </si>
  <si>
    <t>Rollladen Kunststoff (nur Material)</t>
  </si>
  <si>
    <t>Sonnenschutzlammellen Aluminium (nur Material, für Louvers)</t>
  </si>
  <si>
    <t>bd815e7e-3b87-4a2a-b51e-fd56488de930</t>
  </si>
  <si>
    <t>c1d62b9b-d4bb-4220-b5b5-d078d527f457</t>
  </si>
  <si>
    <t>310d5742-487d-4a4c-9e85-126574a2d3a8</t>
  </si>
  <si>
    <t>37f50a3e-5445-4bce-8eda-98f01dba441f</t>
  </si>
  <si>
    <t>acf6b988-2458-4ddc-aef8-9a6cd3a78485</t>
  </si>
  <si>
    <t>e08642c5-4c81-4170-9130-d7fa8fb6509f</t>
  </si>
  <si>
    <t>eefa40b3-7156-43a9-b197-b908f204432b</t>
  </si>
  <si>
    <t>4fa62445-e59f-4874-99e5-49cec91967e0</t>
  </si>
  <si>
    <t>b3abdd33-34fc-473a-a235-218cfd601c8e</t>
  </si>
  <si>
    <t>6505a4d0-df9a-4f7f-8a10-fa4ef36629ad</t>
  </si>
  <si>
    <t>1edb805d-08dc-461e-8195-05a9865470d0</t>
  </si>
  <si>
    <t>e4800e06-854a-4f09-9114-21340fd19af5</t>
  </si>
  <si>
    <t>5747cdb6-fb7d-4fbf-b7ee-38647ee470c7</t>
  </si>
  <si>
    <t>53b9e46f-89ff-4f21-a425-36432567070f</t>
  </si>
  <si>
    <t>be9b6d26-6284-4fe2-ae46-bf84e0f60043</t>
  </si>
  <si>
    <t>c2ba651c-00bf-4f69-a0dc-a6a5fe680652</t>
  </si>
  <si>
    <t>cc54d8cb-f26c-41ea-a152-8b28f7fb5b1d</t>
  </si>
  <si>
    <t>1bf43844-2f42-499e-a177-e65d98cbbf68</t>
  </si>
  <si>
    <t>fa802cb7-a64d-48b3-b928-0f9976420d37</t>
  </si>
  <si>
    <t>GWP biogen kg CO2</t>
  </si>
  <si>
    <t>ff0f4b64-9735-4402-a053-dd34f2edd422</t>
  </si>
  <si>
    <t>21034c58-7460-469d-8715-88d1eb90936c</t>
  </si>
  <si>
    <t>9847cae4-4e56-40f3-a6d0-f0a153239669</t>
  </si>
  <si>
    <t>26a2ed2d-fef5-4f8e-93db-63ad5b865f66</t>
  </si>
  <si>
    <t>Umrechnungsfaktor</t>
  </si>
  <si>
    <t>202fc149-0a84-40c8-a5d3-fbb5cdcb55a8</t>
  </si>
  <si>
    <t>Stahlprofil verzinkt (Elektrolichtbogenroute, hoher Schrottanteil)</t>
  </si>
  <si>
    <t>A1 - A3</t>
  </si>
  <si>
    <t>in kg/m³</t>
  </si>
  <si>
    <t>Rohdichte</t>
  </si>
  <si>
    <t>[kg/m²]</t>
  </si>
  <si>
    <t>Flächengewicht</t>
  </si>
  <si>
    <t>Natursteinplatte, hart, Außenbereich, Dicke 80mm</t>
  </si>
  <si>
    <t>GWP biogen</t>
  </si>
  <si>
    <t>Ready-mix concrete C20/25</t>
  </si>
  <si>
    <t>m3</t>
  </si>
  <si>
    <t>'EN 15804+A2'</t>
  </si>
  <si>
    <t>'Mineralische Baustoffe' / 'Mörtel und Beton' / 'Beton'</t>
  </si>
  <si>
    <t>generic dataset</t>
  </si>
  <si>
    <t>Sphera Solutions GmbH</t>
  </si>
  <si>
    <t>Ready-mix concrete C25/30</t>
  </si>
  <si>
    <t>Ready-mix concrete C30/37</t>
  </si>
  <si>
    <t>Transportbeton C50/60</t>
  </si>
  <si>
    <t>Ready-mix concrete C50/60</t>
  </si>
  <si>
    <t>Recycling Transportbeton C20/25</t>
  </si>
  <si>
    <t>Recycling ready-mix concrete C20/25</t>
  </si>
  <si>
    <t>Recycling Transportbeton C25/30</t>
  </si>
  <si>
    <t>Recycling ready- mix concrete C25/30</t>
  </si>
  <si>
    <t>Recycling Transportbeton C30/37</t>
  </si>
  <si>
    <t>Recycling ready-mix concrete C30/37</t>
  </si>
  <si>
    <t>Recycling Transportbeton C50/60</t>
  </si>
  <si>
    <t>Recycling ready- mix concrete C50/60</t>
  </si>
  <si>
    <t>Porenbeton P2 04 unbewehrt</t>
  </si>
  <si>
    <t>Aerated concrete P2 04 non-reinforced</t>
  </si>
  <si>
    <t>'Mineralische Baustoffe' / 'Steine und Elemente' / 'Porenbeton'</t>
  </si>
  <si>
    <t>Porenbeton P4 05 bewehrt</t>
  </si>
  <si>
    <t>Aerated concrete P4 05 reinforced</t>
  </si>
  <si>
    <t>Porenbeton P4 05 unbewehrt</t>
  </si>
  <si>
    <t>Aerated concrete P4 05 non-reinforced</t>
  </si>
  <si>
    <t>Mauerziegel (ungefüllt)</t>
  </si>
  <si>
    <t>Brick (unfilled)</t>
  </si>
  <si>
    <t>'DIN EN 15804+A2' / 'ISO 14025'</t>
  </si>
  <si>
    <t>'Mineralische Baustoffe' / 'Steine und Elemente' / 'Ziegel'</t>
  </si>
  <si>
    <t>Bundesverband der Deutschen Ziegelindustrie e.V.</t>
  </si>
  <si>
    <t>Vormauerziegel</t>
  </si>
  <si>
    <t>Facing brick</t>
  </si>
  <si>
    <t>Mauerziegel (mit Dämmstoff gefüllt)</t>
  </si>
  <si>
    <t>Brick (filled with insulating material)</t>
  </si>
  <si>
    <t>Beton-Mauersteine</t>
  </si>
  <si>
    <t>Concrete masonry brick</t>
  </si>
  <si>
    <t>'Mineralische Baustoffe' / 'Steine und Elemente' / 'Betonfertigteile und Betonwaren'</t>
  </si>
  <si>
    <t>Zementestrich</t>
  </si>
  <si>
    <t>Cement screed</t>
  </si>
  <si>
    <t>kg</t>
  </si>
  <si>
    <t>'Mineralische Baustoffe' / 'Mörtel und Beton' / 'Estrich trocken'</t>
  </si>
  <si>
    <t>Trockenestrich (Gipskartonplatte, 25 mm)</t>
  </si>
  <si>
    <t>Dry floor screed (gypsum plaster board, 25 mm)</t>
  </si>
  <si>
    <t>qm</t>
  </si>
  <si>
    <t>'Mineralische Baustoffe' / 'Steine und Elemente' / 'Trockenestrich'</t>
  </si>
  <si>
    <t>Stampflehmwand</t>
  </si>
  <si>
    <t>Rammed earth wall</t>
  </si>
  <si>
    <t>'Mineralische Baustoffe' / 'Steine und Elemente' / 'Lehmsteine'</t>
  </si>
  <si>
    <t>Lehmstein</t>
  </si>
  <si>
    <t>Adobe</t>
  </si>
  <si>
    <t>Betonfertigteil Decke, Dicke 20cm</t>
  </si>
  <si>
    <t>Precast concrete slab, ceiling, thickness 20cm</t>
  </si>
  <si>
    <t>Betonfertigteil Wand, Dicke 12cm</t>
  </si>
  <si>
    <t>Precast concrete wall, thickness 12cm</t>
  </si>
  <si>
    <t>Betonfertigteil Treppe (1,1 m Breite, 9 Stufen a 16 cm)</t>
  </si>
  <si>
    <t>Precast concrete part, stairs, (1,1 m wide, 9 steps each 16 cm)</t>
  </si>
  <si>
    <t>pcs.</t>
  </si>
  <si>
    <t>Betonrohr, bewehrt</t>
  </si>
  <si>
    <t>Concrete pipe, reinforced</t>
  </si>
  <si>
    <t>Kies 2/32 (getrocknet)</t>
  </si>
  <si>
    <t>Gravel 2/32 (dried)</t>
  </si>
  <si>
    <t>'Mineralische Baustoffe' / 'Zuschläge' / 'Sand und Kies'</t>
  </si>
  <si>
    <t>Sand 0/2 (getrocknet)</t>
  </si>
  <si>
    <t>Sand 0/2 (dried)</t>
  </si>
  <si>
    <t>Schotter 16/32 (getrocknet)</t>
  </si>
  <si>
    <t>Crushed stone 16/32 (dried)</t>
  </si>
  <si>
    <t>'Mineralische Baustoffe' / 'Zuschläge' / 'Naturstein'</t>
  </si>
  <si>
    <t>Splitt 2/15 (getrocknet)</t>
  </si>
  <si>
    <t>Crushed stone 2/15 (dried)</t>
  </si>
  <si>
    <t>Durchschnittlicher Zement D</t>
  </si>
  <si>
    <t>average cement D</t>
  </si>
  <si>
    <t>'Mineralische Baustoffe' / 'Bindemittel' / 'Zement'</t>
  </si>
  <si>
    <t>Verein Deutscher Zementwerke e. V.</t>
  </si>
  <si>
    <t>Hochofenzement CEM III/A</t>
  </si>
  <si>
    <t>blast furnace cement CEM III/A</t>
  </si>
  <si>
    <t>Zement (CEM II 32,5)</t>
  </si>
  <si>
    <t>Cement (CEM II 32,5)</t>
  </si>
  <si>
    <t>Zement (CEM II 42,5)</t>
  </si>
  <si>
    <t>Cement (CEM II 42,5)</t>
  </si>
  <si>
    <t>Zement (CEM II 52,5)</t>
  </si>
  <si>
    <t>Cement (CEM II 52,5)</t>
  </si>
  <si>
    <t>Zement (CEM II/A)</t>
  </si>
  <si>
    <t>Cement (CEM II/A)</t>
  </si>
  <si>
    <t>Zement (CEM II/B)</t>
  </si>
  <si>
    <t>Cement (CEM II/B)</t>
  </si>
  <si>
    <t>Zement (CEM III 42,5)</t>
  </si>
  <si>
    <t>Cement (CEM III 42,5)</t>
  </si>
  <si>
    <t>Zement (CEM III 52,5)</t>
  </si>
  <si>
    <t>Cement (CEM III 52,5)</t>
  </si>
  <si>
    <t>Zement (CEM IV 32,5)</t>
  </si>
  <si>
    <t>Cement (CEM IV 32,5)</t>
  </si>
  <si>
    <t>Zement (CEM IV 42,5)</t>
  </si>
  <si>
    <t>Cement (CEM IV 42,5)</t>
  </si>
  <si>
    <t>Kalkzementmörtel</t>
  </si>
  <si>
    <t>Lime cement mortar</t>
  </si>
  <si>
    <t>'Mineralische Baustoffe' / 'Mörtel und Beton' / 'Mauermörtel'</t>
  </si>
  <si>
    <t>Zementmörtel</t>
  </si>
  <si>
    <t>Cement mortar</t>
  </si>
  <si>
    <t>Natural stone slab, rigid, outdoor usage, thickness 80 mm</t>
  </si>
  <si>
    <t>'Mineralische Baustoffe' / 'Steine und Elemente' / 'Naturwerkstein'</t>
  </si>
  <si>
    <t>Asphalttragschicht</t>
  </si>
  <si>
    <t>Asphalt supporting layer</t>
  </si>
  <si>
    <t>'Mineralische Baustoffe' / 'Asphalt' / 'Tragschichten'</t>
  </si>
  <si>
    <t>Gipsfaserplatte (10mm)</t>
  </si>
  <si>
    <t>Gypsum fibre board (10 mm)</t>
  </si>
  <si>
    <t>'Mineralische Baustoffe' / 'Steine und Elemente' / 'Gipsplatten'</t>
  </si>
  <si>
    <t>Gipsbauplatte (imprägniert, 12,5mm)</t>
  </si>
  <si>
    <t>Gypsum plaster board (impregnated, 12.5 mm)</t>
  </si>
  <si>
    <t>Gipsbauplatte (Feuerschutz, 12,5mm)</t>
  </si>
  <si>
    <t>Gypsum plaster board (fire protection, 12.5 mm)</t>
  </si>
  <si>
    <t>Faserzementplatte (Fassade)</t>
  </si>
  <si>
    <t>Fibre cement facade panel</t>
  </si>
  <si>
    <t>'Mineralische Baustoffe' / 'Steine und Elemente' / 'Faserzement'</t>
  </si>
  <si>
    <t>Reinforcement steel wire</t>
  </si>
  <si>
    <t>'Metalle' / 'Stahl und Eisen' / 'Betonstahlmatten'</t>
  </si>
  <si>
    <t>Galvanized steel profile (electric arc furnace route, high scrap content)</t>
  </si>
  <si>
    <t>'Metalle' / 'Stahl und Eisen' / 'Stahlprofile'</t>
  </si>
  <si>
    <t>Galvanized steel profile (blast furnace route, low scrap content), Steel sections</t>
  </si>
  <si>
    <t>Stahl warmgewalzte Bleche (2-20mm)</t>
  </si>
  <si>
    <t>Steel sheet hot dip galvanized (2-20mm)</t>
  </si>
  <si>
    <t>'Metalle' / 'Stahl und Eisen' / 'Stahlbleche'</t>
  </si>
  <si>
    <t>Feuerverzinktes Stahlblech</t>
  </si>
  <si>
    <t>Hot dip galvanized steel sheet</t>
  </si>
  <si>
    <t>Stahl Schmiedebauteil</t>
  </si>
  <si>
    <t>Steel forging part</t>
  </si>
  <si>
    <t>'Metalle' / 'Stahl und Eisen' / 'Guss- und Schmiedeteile aus Stahl und Eisen'</t>
  </si>
  <si>
    <t>Grauguss Bauteil</t>
  </si>
  <si>
    <t>Grey cast iron part</t>
  </si>
  <si>
    <t>Edelstahlblech</t>
  </si>
  <si>
    <t>Stainless steel sheet</t>
  </si>
  <si>
    <t>'Metalle' / 'Edelstahl' / 'Edelstahlbleche'</t>
  </si>
  <si>
    <t>Aluminium Profil</t>
  </si>
  <si>
    <t>Aluminium section</t>
  </si>
  <si>
    <t>'Metalle' / 'Aluminium' / 'Aluminiumprofil'</t>
  </si>
  <si>
    <t>Aluminiumblech</t>
  </si>
  <si>
    <t>Aluminium sheet</t>
  </si>
  <si>
    <t>'Metalle' / 'Aluminium' / 'Aluminiumbleche'</t>
  </si>
  <si>
    <t>Gussteile aus Aluminium</t>
  </si>
  <si>
    <t>4.3.03 Aluminium die-cast parts</t>
  </si>
  <si>
    <t>'Metalle' / 'Aluminium' / 'Gussteile aus Aluminium'</t>
  </si>
  <si>
    <t>Metallbeschichtung (wasserbasiert)</t>
  </si>
  <si>
    <t>Application top coat on metals (water based)</t>
  </si>
  <si>
    <t>'Metalle' / 'Oberflächenbehandlung und Beschichtung von Metallen' / '(Nass-) Lackieren von Metallen'</t>
  </si>
  <si>
    <t>Metalllack (lösemittelbasiert)</t>
  </si>
  <si>
    <t>Application top coat on metals (solvent based)</t>
  </si>
  <si>
    <t>Pulverbeschichten von Metallen</t>
  </si>
  <si>
    <t>Application top coat powder</t>
  </si>
  <si>
    <t>'Metalle' / 'Oberflächenbehandlung und Beschichtung von Metallen' / 'Pulverbeschichten'</t>
  </si>
  <si>
    <t>Pfosten/Riegel System aus Aluminium mit Dreifachverglasung</t>
  </si>
  <si>
    <t>Aluminium mullion-transom system with triple glazing</t>
  </si>
  <si>
    <t>'Komponenten von Fenstern und Vorhangfassaden' / 'Rahmen / Profile' / 'Aluminium thermisch getrennt'</t>
  </si>
  <si>
    <t>Pfosten/Riegel System aus Stahl mit Dreifachverglasung</t>
  </si>
  <si>
    <t>Steel mullion-transom system with triple glazing</t>
  </si>
  <si>
    <t>'Komponenten von Fenstern und Vorhangfassaden' / 'Rahmen / Profile' / 'Stahl'</t>
  </si>
  <si>
    <t>Pfosten/Riegel aus Aluminium</t>
  </si>
  <si>
    <t>Aluminium mullion-transom system</t>
  </si>
  <si>
    <t>m</t>
  </si>
  <si>
    <t>Pfosten/Riegelsystem aus Stahl</t>
  </si>
  <si>
    <t>Steel mullion-transom system</t>
  </si>
  <si>
    <t>Dreifachverglasung</t>
  </si>
  <si>
    <t>Insulated glazing, triple pane</t>
  </si>
  <si>
    <t>'Komponenten von Fenstern und Vorhangfassaden' / 'Füllungen' / 'Transparente Füllungen'</t>
  </si>
  <si>
    <t>Isolierglas 2-Scheiben</t>
  </si>
  <si>
    <t>Insulated glazing, double pane</t>
  </si>
  <si>
    <t>Fensterglas einfach</t>
  </si>
  <si>
    <t>Window glass, single</t>
  </si>
  <si>
    <t>Aluminium-Rahmenprofil, thermisch getrennt, pulverbeschichtet</t>
  </si>
  <si>
    <t>Aluminium frame section, thermally separated, powder coated</t>
  </si>
  <si>
    <t>Aluminium-Flügelrahmenprofil, thermisch getrennt, pulverbeschichtet</t>
  </si>
  <si>
    <t>Aluminium casement frame section, thermally separated, powder coated</t>
  </si>
  <si>
    <t>Aluminium-Flügelrahmenprofil, pulverbeschichtet</t>
  </si>
  <si>
    <t>Aluminium wing sash profile, powder coated</t>
  </si>
  <si>
    <t>'Komponenten von Fenstern und Vorhangfassaden' / 'Rahmen / Profile' / 'Aluminium'</t>
  </si>
  <si>
    <t>Aluminium-Rahmenprofil, pulverbeschichtet</t>
  </si>
  <si>
    <t>Aluminium frame profile, powder coated</t>
  </si>
  <si>
    <t>Holz-Flügelrahmen</t>
  </si>
  <si>
    <t>Window sash (spruce)</t>
  </si>
  <si>
    <t>'Komponenten von Fenstern und Vorhangfassaden' / 'Rahmen / Profile' / 'Holz'</t>
  </si>
  <si>
    <t>Holz-Blendrahmen</t>
  </si>
  <si>
    <t>Window frame (spruce)</t>
  </si>
  <si>
    <t>Sun protection (metal blinds)</t>
  </si>
  <si>
    <t>'Komponenten von Fenstern und Vorhangfassaden' / 'Füllungen' / 'Opake Füllungen'</t>
  </si>
  <si>
    <t>Rolling shutter (plastics)</t>
  </si>
  <si>
    <t>Fugendichtungsbänder Butyl</t>
  </si>
  <si>
    <t>Joint sealing strips, butyl</t>
  </si>
  <si>
    <t>'Komponenten von Fenstern und Vorhangfassaden' / 'Dichtungskomponenten / -materialien' / 'Fugendichtungsbänder'</t>
  </si>
  <si>
    <t>Fugendichtungsbänder PE/PP-Folie</t>
  </si>
  <si>
    <t>Joint sealing strips, PE/PP foil</t>
  </si>
  <si>
    <t>Fugendichtungsbänder Polyisobutylen</t>
  </si>
  <si>
    <t>Joint sealing strips, polyisobutylene</t>
  </si>
  <si>
    <t>Fugendichtungsbänder Gewebebänder</t>
  </si>
  <si>
    <t>Joint sealing strips, fabric</t>
  </si>
  <si>
    <t>EPDM-Dichtungen Aluminiumprofil, thermisch getrennt</t>
  </si>
  <si>
    <t>EPDM sealing for aluminium section, thermally separated</t>
  </si>
  <si>
    <t>'Komponenten von Fenstern und Vorhangfassaden' / 'Dichtungskomponenten / -materialien' / 'Dichtprofile'</t>
  </si>
  <si>
    <t>EPDM-Dichtungen für Aluminiumprofil</t>
  </si>
  <si>
    <t>EPDM sealing for aluminium section</t>
  </si>
  <si>
    <t>Elastomer Fugenbänder, Silikonkautschuk</t>
  </si>
  <si>
    <t>Elastomer joint tape, silicone rubber</t>
  </si>
  <si>
    <t>'Komponenten von Fenstern und Vorhangfassaden' / 'Dichtungskomponenten / -materialien' / 'Elastomer-Fugenbänder'</t>
  </si>
  <si>
    <t>Befestigungsmittel/Schrauben verzinkt</t>
  </si>
  <si>
    <t>Galvanized steel screws</t>
  </si>
  <si>
    <t>'Komponenten von Fenstern und Vorhangfassaden' / 'Beschläge' / 'Befestigungen'</t>
  </si>
  <si>
    <t>Befestigungsmittel/Schrauben Edelstahl</t>
  </si>
  <si>
    <t>Stainless steel screws</t>
  </si>
  <si>
    <t>Flachglas - PRESS GLASS Holding SA - Verbundsicherheitsglas</t>
  </si>
  <si>
    <t>Flat glass - PRESS GLASS SA - laminated safety glass</t>
  </si>
  <si>
    <t>PRESS GLASS Holding SA</t>
  </si>
  <si>
    <t>Mehrscheibenisolierglas ? PRESS GLASS Holding SA ? Mehrscheibenisolierglas 3-fach-Aufbau</t>
  </si>
  <si>
    <t>Multi- pane insulating glass (MIG, 3-pane structure) ? PRESS GLASS Holding SA ? Glass</t>
  </si>
  <si>
    <t>Flachglas ? PRESS GLASS Holding SA ? Floatglas</t>
  </si>
  <si>
    <t>Flat glass ? PRESS GLASS Holding SA ? Float glass</t>
  </si>
  <si>
    <t>Mehrscheibenisolierglas ? PRESS GLASS Holding SA ? Mehrscheibenisolierglas 2-fach-Aufbau</t>
  </si>
  <si>
    <t>Flachglas - PRESS GLASS Holdung SA - Einscheibensicherheitsglas</t>
  </si>
  <si>
    <t>Flat glass - PRESS GLASS SA - thermally toughened safety glass</t>
  </si>
  <si>
    <t>Sonnenschutz - D&amp;M - Textil-Screen</t>
  </si>
  <si>
    <t>sun protection systems - D&amp;M KG - textile screen</t>
  </si>
  <si>
    <t>'Komponenten von Fenstern und Vorhangfassaden' / 'Zubehör für Fenster, Fassaden, Türen und Tore' / 'Sonnenschutzsysteme'</t>
  </si>
  <si>
    <t>D&amp;M KG</t>
  </si>
  <si>
    <t>Sonnenschutz - D&amp;M - Raffstore</t>
  </si>
  <si>
    <t>sun protection systems - D&amp;M KG - raffstore</t>
  </si>
  <si>
    <t>Sonnenschutz - D&amp;M - Rollladen</t>
  </si>
  <si>
    <t>sun protection systems - D&amp;M KG - roller shutter</t>
  </si>
  <si>
    <t>Holzwolle-Leichtbauplatte</t>
  </si>
  <si>
    <t>Lightweight wood fibre panel</t>
  </si>
  <si>
    <t>'Dämmstoffe' / 'Holzwolleplatten' / 'Holzwolleleichtbauplatten'</t>
  </si>
  <si>
    <t>Holzfaserdämmplatte (Nassverfahren)</t>
  </si>
  <si>
    <t>Wood fibre board (wet process)</t>
  </si>
  <si>
    <t>'Dämmstoffe' / 'Holzfasern' / 'Holzfaserdämmplatte'</t>
  </si>
  <si>
    <t>Expandierter Kork</t>
  </si>
  <si>
    <t>Expanded cork</t>
  </si>
  <si>
    <t>'Dämmstoffe' / 'Expandierter Kork' / 'Expandierter Kork'</t>
  </si>
  <si>
    <t>Hanfvlies</t>
  </si>
  <si>
    <t>Hemp fibre fleece</t>
  </si>
  <si>
    <t>'Dämmstoffe' / 'Hanffaser' / 'Vlies'</t>
  </si>
  <si>
    <t>Flachsvlies</t>
  </si>
  <si>
    <t>Flax fibre fleece</t>
  </si>
  <si>
    <t>'Dämmstoffe' / 'Flachsfaser' / 'Vlies'</t>
  </si>
  <si>
    <t>Baumwolle ökologisch</t>
  </si>
  <si>
    <t>Cotton, organic</t>
  </si>
  <si>
    <t>'Dämmstoffe' / 'Baumwolle' / 'Baumwolle ökologisch'</t>
  </si>
  <si>
    <t>Baumwolle konventionell</t>
  </si>
  <si>
    <t>Cotton, conventional</t>
  </si>
  <si>
    <t>'Dämmstoffe' / 'Baumwolle' / 'Baumwolle konventionell'</t>
  </si>
  <si>
    <t>Zellulosefaserplatten</t>
  </si>
  <si>
    <t>Cellulose fibre board</t>
  </si>
  <si>
    <t>'Dämmstoffe' / 'Zellulosefaser' / 'Zelluloseplatten'</t>
  </si>
  <si>
    <t>Zellulosefaser Einblas-Dämmstoff</t>
  </si>
  <si>
    <t>Cellulose fibre blowing insulation material</t>
  </si>
  <si>
    <t>'Dämmstoffe' / 'Zellulosefaser' / 'Zellulose-Einblas-Dämmstoff'</t>
  </si>
  <si>
    <t>Extrudierter Polystyrol Dämmstoff (XPS)</t>
  </si>
  <si>
    <t>Extruded polystyrene (XPS)</t>
  </si>
  <si>
    <t>'Dämmstoffe' / 'Extrudiertes Polystyrol (XPS)' / 'XPS weiß'</t>
  </si>
  <si>
    <t>PIR Hartschaum</t>
  </si>
  <si>
    <t>PIR high-density foam</t>
  </si>
  <si>
    <t>'Dämmstoffe' / 'Polyurethan-Hartschaum (PU)' / 'PIR-Hartschaum'</t>
  </si>
  <si>
    <t>Steinwolle Flachdämmplatte</t>
  </si>
  <si>
    <t>Mineral wool insulation panel</t>
  </si>
  <si>
    <t>'Gebäudetechnik' / 'Heizung' / 'Wärmeverteilung und Abgabe'</t>
  </si>
  <si>
    <t>Mineralwolle (Fassaden-Dämmung)</t>
  </si>
  <si>
    <t>Mineral wool (facade insulation)</t>
  </si>
  <si>
    <t>'Dämmstoffe' / 'Mineralwolle' / 'Mineralwolle'</t>
  </si>
  <si>
    <t>Einblasdämmung Mineralwolle</t>
  </si>
  <si>
    <t>Mineral wool (blowable)</t>
  </si>
  <si>
    <t>Polyethylen-Schaum</t>
  </si>
  <si>
    <t>Polyethylene foam</t>
  </si>
  <si>
    <t>'Dämmstoffe' / 'Polyethylen' / 'Schaum'</t>
  </si>
  <si>
    <t>Harnstoff-Formaldehydharz Ortschaum</t>
  </si>
  <si>
    <t>Urea formaldehyde resin in-situ foam</t>
  </si>
  <si>
    <t>'Dämmstoffe' / 'Harnstoff-Formaldehydharz' / 'Ortschaum'</t>
  </si>
  <si>
    <t>Phenolharz Hartschaum</t>
  </si>
  <si>
    <t>Phenolic resin foam</t>
  </si>
  <si>
    <t>'Dämmstoffe' / 'Phenolharz-Hartschaum (PF)' / 'PF-Platten'</t>
  </si>
  <si>
    <t>Melaminharz-Schaum</t>
  </si>
  <si>
    <t>Melamin resin foam</t>
  </si>
  <si>
    <t>'Dämmstoffe' / 'Melaminharz' / 'Schaum'</t>
  </si>
  <si>
    <t>KVH structural timber (German average)</t>
  </si>
  <si>
    <t>'EN 15804+A2' / 'EN 16485'</t>
  </si>
  <si>
    <t>'Holz' / 'Vollholz' / 'Konstruktionsvollholz'</t>
  </si>
  <si>
    <t>Thünen-Institut für Holzforschung</t>
  </si>
  <si>
    <t>Cross laminated timber (German average)</t>
  </si>
  <si>
    <t>'Holz' / 'Vollholz' / 'Brettschichtholzplatte'</t>
  </si>
  <si>
    <t>Brettschichtholz - Standardformen (Durchschnitt DE)</t>
  </si>
  <si>
    <t>Glued laminated timber - straight shapes (German average)</t>
  </si>
  <si>
    <t>'Holz' / 'Vollholz' / 'Brettschichtholz (BSH)'</t>
  </si>
  <si>
    <t>Brettschichtholz - Sonderformen (Durchschnitt DE)</t>
  </si>
  <si>
    <t>Glued laminated timber - special shapes (German average)</t>
  </si>
  <si>
    <t>Balkenschichtholz (Durchschnitt DE)</t>
  </si>
  <si>
    <t>Glued solid timber (German average)</t>
  </si>
  <si>
    <t>'Holz' / 'Vollholz' / 'Balkenschichtholz (Duo-Triobalken)'</t>
  </si>
  <si>
    <t>Nadelschnittholz - getrocknet (Durchschnitt DE)</t>
  </si>
  <si>
    <t>Coniferous lumber - kiln dried (German average)</t>
  </si>
  <si>
    <t>'Holz' / 'Vollholz' / 'Bau-Schnittholz'</t>
  </si>
  <si>
    <t>Laubschnittholz - getrocknet (Durchschnitt DE)</t>
  </si>
  <si>
    <t>Hardwood lumber - kiln dried (German average)</t>
  </si>
  <si>
    <t>Oriented Strand Board (Durchschnitt DE)</t>
  </si>
  <si>
    <t>Oriented Strand Board (German average)</t>
  </si>
  <si>
    <t>'Holz' / 'Holzwerkstoffe' / 'OSB-Platte'</t>
  </si>
  <si>
    <t>Furniersperrholz (Durchschnitt DE)</t>
  </si>
  <si>
    <t>Veneer plywood (German average)</t>
  </si>
  <si>
    <t>'Holz' / 'Holzwerkstoffe' / 'Sperrholz'</t>
  </si>
  <si>
    <t>3- und 5-Schicht Massivholzplatte (Durchschnitt DE)</t>
  </si>
  <si>
    <t>3- and 5-layer solid wood panel (German average)</t>
  </si>
  <si>
    <t>'Holz' / 'Holzwerkstoffe' / '3- und 5-Schichtplatten'</t>
  </si>
  <si>
    <t>Dachbahnen EPDM</t>
  </si>
  <si>
    <t>EPDM roof sheets</t>
  </si>
  <si>
    <t>'Kunststoffe' / 'Dachbahnen' / 'Elastomer-Dachbahnen'</t>
  </si>
  <si>
    <t>End of Life von Stahlblech</t>
  </si>
  <si>
    <t>End of Life steel sheet galvanized</t>
  </si>
  <si>
    <t>'End of Life' / 'Generisch' / 'Metalle'</t>
  </si>
  <si>
    <t>End of Life von Stahlprofilen</t>
  </si>
  <si>
    <t>End of Life steel profile</t>
  </si>
  <si>
    <t>End of Life von Edelstahl</t>
  </si>
  <si>
    <t>End of Life stainless steel</t>
  </si>
  <si>
    <t>End of Life von Aluminium</t>
  </si>
  <si>
    <t>End of Life of Aluminium</t>
  </si>
  <si>
    <t>Holzwerkstoffe in MVA</t>
  </si>
  <si>
    <t>Wood-based products incineration in municipal solid waste plant</t>
  </si>
  <si>
    <t>'End of Life' / 'Generisch' / 'Holz'</t>
  </si>
  <si>
    <t>Verbrennung Holz naturbelassen in MVA</t>
  </si>
  <si>
    <t>Natural wood incineration in municipal solid waste plant</t>
  </si>
  <si>
    <t>Verbrennung Polystyrol (PS) in MVA inkl. Gutschrift</t>
  </si>
  <si>
    <t>Incineration polystyrene (PS) in municipal solid waste plant (incl. credits)</t>
  </si>
  <si>
    <t>'End of Life' / 'Generisch' / 'Kunststoffe'</t>
  </si>
  <si>
    <t>A1-A4, C3, C4</t>
  </si>
  <si>
    <t>C3, C4</t>
  </si>
  <si>
    <t>Material</t>
  </si>
  <si>
    <t>Bewehrung</t>
  </si>
  <si>
    <t>Massen</t>
  </si>
  <si>
    <t>Reinforcement</t>
  </si>
  <si>
    <t>Randträger</t>
  </si>
  <si>
    <t>Hybridbau</t>
  </si>
  <si>
    <t>Aufbetonplatte</t>
  </si>
  <si>
    <t>Massivbau</t>
  </si>
  <si>
    <t>Bewehrung Decken</t>
  </si>
  <si>
    <t>Bewehrung Stützen</t>
  </si>
  <si>
    <t>150 kg/m³</t>
  </si>
  <si>
    <t>170 kg/m³</t>
  </si>
  <si>
    <t>Timber</t>
  </si>
  <si>
    <t>Concrete C20/25</t>
  </si>
  <si>
    <t>Concrete C25/30</t>
  </si>
  <si>
    <t>Concrete C30/37</t>
  </si>
  <si>
    <t>Steel</t>
  </si>
  <si>
    <t>Object</t>
  </si>
  <si>
    <t>Amount</t>
  </si>
  <si>
    <t>Unit</t>
  </si>
  <si>
    <t>Data from IFC</t>
  </si>
  <si>
    <t>Masses from Ifc</t>
  </si>
  <si>
    <t>LCA</t>
  </si>
  <si>
    <t>Advanced BIM</t>
  </si>
  <si>
    <t>Volume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</si>
  <si>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scheme val="minor"/>
      </rPr>
      <t>-eq.Total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</si>
  <si>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</si>
  <si>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r>
      <rPr>
        <i/>
        <sz val="10"/>
        <rFont val="Swis721 BT"/>
        <family val="2"/>
        <scheme val="major"/>
      </rPr>
      <t xml:space="preserve">Relevant environmental impact </t>
    </r>
    <r>
      <rPr>
        <sz val="10"/>
        <rFont val="Swis721 BT"/>
        <family val="2"/>
        <scheme val="major"/>
      </rPr>
      <t>:</t>
    </r>
  </si>
  <si>
    <t>Product</t>
  </si>
  <si>
    <t xml:space="preserve"> Production</t>
  </si>
  <si>
    <t>Demolition</t>
  </si>
  <si>
    <t xml:space="preserve"> Recycling</t>
  </si>
  <si>
    <t>Element</t>
  </si>
  <si>
    <t>Phases</t>
  </si>
  <si>
    <t>Sum</t>
  </si>
  <si>
    <t xml:space="preserve">
GWP biogenic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</si>
  <si>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</si>
  <si>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t>Square Column:STR - Concrete Column - 360x360mm_Reinforcement - Reinforcement (Height: 3.6m)</t>
  </si>
  <si>
    <t>Square Column:STR - Concrete Column - 360x360mm_Reinforcement - Reinforcement (Height: 3.8m)</t>
  </si>
  <si>
    <t>Square Column:STR - Concrete Column - 360x360mm_Reinforcement - Reinforcement (Height: 3.5m)</t>
  </si>
  <si>
    <t>Square Column:STR - Concrete Column - 420x420mm_Reinforcement - Reinforcement (Height: 3.6m)</t>
  </si>
  <si>
    <t>Square Column:STR - Concrete Column - 420x420mm_Reinforcement - Reinforcement (Height: 3.8m)</t>
  </si>
  <si>
    <t>Square Column:STR - Concrete Column - 480x480mm_Reinforcement - Reinforcement (Height: 3.6m)</t>
  </si>
  <si>
    <t>Square Column:STR - Concrete Column - 480x480mm_Reinforcement - Reinforcement (Height: 3.8m)</t>
  </si>
  <si>
    <t>Square Column:STR - Concrete Column - 600x600mm_Reinforcement - Reinforcement (Height: 3.6m)</t>
  </si>
  <si>
    <t>Square Column:STR - Concrete Column - 600x600mm_Reinforcement - Reinforcement (Height: 3.8m)</t>
  </si>
  <si>
    <t>Square Column:STR - Concrete Column - 420x420mm_Reinforcement - Reinforcement (Height: 3.5m)</t>
  </si>
  <si>
    <t>Square Column:STR - Concrete Column - 600x600mm_Reinforcement - Reinforcement (Height: 3.5m)</t>
  </si>
  <si>
    <t>Square Column:STR - Concrete Column - 360x360mm - Concrete C25/30 (Height: 3.6m)</t>
  </si>
  <si>
    <t>Square Column:STR - Concrete Column - 360x360mm - Concrete C25/30 (Height: 3.8m)</t>
  </si>
  <si>
    <t>Square Column:STR - Concrete Column - 360x360mm - Concrete C25/30 (Height: 3.5m)</t>
  </si>
  <si>
    <t>Square Column:STR - Concrete Column - 420x420mm - Concrete C25/30 (Height: 3.6m)</t>
  </si>
  <si>
    <t>Square Column:STR - Concrete Column - 420x420mm - Concrete C25/30 (Height: 3.8m)</t>
  </si>
  <si>
    <t>Square Column:STR - Concrete Column - 480x480mm - Concrete C25/30 (Height: 3.6m)</t>
  </si>
  <si>
    <t>Square Column:STR - Concrete Column - 480x480mm - Concrete C25/30 (Height: 3.8m)</t>
  </si>
  <si>
    <t>Square Column:STR - Concrete Column - 600x600mm - Concrete C25/30 (Height: 3.6m)</t>
  </si>
  <si>
    <t>Square Column:STR - Concrete Column - 600x600mm - Concrete C25/30 (Height: 3.8m)</t>
  </si>
  <si>
    <t>Square Column:STR - Concrete Column - 420x420mm - Concrete C25/30 (Height: 3.5m)</t>
  </si>
  <si>
    <t>Square Column:STR - Concrete Column - 600x600mm - Concrete C25/30 (Height: 3.5m)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</si>
</sst>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37">
    <font>
      <sz val="10"/>
      <name val="Arial"/>
    </font>
    <font>
      <sz val="8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9"/>
      <color theme="0" tint="-0.34998626667073579"/>
      <name val="Tahoma"/>
      <family val="2"/>
    </font>
    <font>
      <sz val="10"/>
      <color theme="0" tint="-0.34998626667073579"/>
      <name val="Tahoma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11"/>
      <color rgb="FFFF0000"/>
      <name val="Swis721 Lt BT"/>
      <family val="2"/>
      <scheme val="minor"/>
    </font>
    <font>
      <sz val="10"/>
      <name val="Swis721 Lt BT"/>
      <family val="2"/>
      <scheme val="minor"/>
    </font>
    <font>
      <sz val="8"/>
      <name val="Swis721 Lt BT"/>
      <family val="2"/>
      <scheme val="minor"/>
    </font>
    <font>
      <b/>
      <sz val="11"/>
      <name val="Swis721 Lt BT"/>
      <family val="2"/>
      <scheme val="minor"/>
    </font>
    <font>
      <b/>
      <sz val="11"/>
      <color theme="0" tint="-0.34998626667073579"/>
      <name val="Swis721 Lt BT"/>
      <family val="2"/>
      <scheme val="minor"/>
    </font>
    <font>
      <sz val="11"/>
      <name val="Swis721 Lt BT"/>
      <family val="2"/>
      <scheme val="minor"/>
    </font>
    <font>
      <sz val="11"/>
      <color theme="0" tint="-0.34998626667073579"/>
      <name val="Swis721 Lt BT"/>
      <family val="2"/>
      <scheme val="minor"/>
    </font>
    <font>
      <b/>
      <sz val="12"/>
      <name val="Swis721 Lt BT"/>
      <family val="2"/>
      <scheme val="minor"/>
    </font>
    <font>
      <b/>
      <sz val="16"/>
      <color theme="6"/>
      <name val="Swis721 Lt BT"/>
      <family val="2"/>
      <scheme val="minor"/>
    </font>
    <font>
      <sz val="14"/>
      <color rgb="FF000000"/>
      <name val="Swis721 Lt BT"/>
      <family val="2"/>
      <scheme val="minor"/>
    </font>
    <font>
      <b/>
      <sz val="20"/>
      <color theme="6"/>
      <name val="Swis721 Lt BT"/>
      <family val="2"/>
      <scheme val="minor"/>
    </font>
    <font>
      <b/>
      <sz val="11"/>
      <color rgb="FFFF0000"/>
      <name val="Swis721 Lt BT"/>
      <family val="2"/>
      <scheme val="minor"/>
    </font>
    <font>
      <b/>
      <sz val="9"/>
      <color theme="1"/>
      <name val="Swis721 Lt BT"/>
      <family val="2"/>
      <scheme val="minor"/>
    </font>
    <font>
      <sz val="9"/>
      <color theme="1"/>
      <name val="Swis721 Lt BT"/>
      <family val="2"/>
      <scheme val="minor"/>
    </font>
    <font>
      <b/>
      <sz val="10"/>
      <color rgb="FFFF0000"/>
      <name val="Swis721 Lt BT"/>
      <family val="2"/>
      <scheme val="minor"/>
    </font>
    <font>
      <sz val="10"/>
      <name val="Swis721 BT"/>
      <family val="2"/>
      <scheme val="major"/>
    </font>
    <font>
      <sz val="10"/>
      <name val="Swis721 Lt BT"/>
      <family val="2"/>
    </font>
    <font>
      <sz val="11"/>
      <name val="Swis721 Lt BT"/>
      <family val="2"/>
    </font>
    <font>
      <sz val="9"/>
      <name val="Swis721 Lt BT"/>
      <family val="2"/>
      <scheme val="minor"/>
    </font>
    <font>
      <sz val="10"/>
      <color theme="1"/>
      <name val="Swis721 Lt BT"/>
      <family val="2"/>
      <scheme val="minor"/>
    </font>
    <font>
      <i/>
      <sz val="11"/>
      <name val="Swis721 Lt BT"/>
      <family val="2"/>
      <scheme val="minor"/>
    </font>
    <font>
      <vertAlign val="subscript"/>
      <sz val="11"/>
      <name val="Swis721 Lt BT"/>
      <family val="2"/>
      <scheme val="minor"/>
    </font>
    <font>
      <i/>
      <sz val="10"/>
      <name val="Swis721 BT"/>
      <family val="2"/>
      <scheme val="major"/>
    </font>
    <font>
      <sz val="12"/>
      <name val="Arial"/>
      <family val="2"/>
    </font>
    <font>
      <sz val="11"/>
      <name val="Swis721 Lt BT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C6E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/>
    <xf numFmtId="0" fontId="0" fillId="0" borderId="11" xfId="0" applyBorder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13" fillId="0" borderId="0" xfId="0" applyFont="1"/>
    <xf numFmtId="1" fontId="18" fillId="0" borderId="0" xfId="0" applyNumberFormat="1" applyFont="1"/>
    <xf numFmtId="1" fontId="17" fillId="0" borderId="0" xfId="0" applyNumberFormat="1" applyFont="1"/>
    <xf numFmtId="0" fontId="17" fillId="0" borderId="0" xfId="0" applyFont="1"/>
    <xf numFmtId="1" fontId="15" fillId="0" borderId="14" xfId="0" applyNumberFormat="1" applyFont="1" applyBorder="1"/>
    <xf numFmtId="1" fontId="16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left"/>
    </xf>
    <xf numFmtId="0" fontId="13" fillId="5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13" fillId="0" borderId="1" xfId="0" applyFont="1" applyBorder="1"/>
    <xf numFmtId="0" fontId="23" fillId="0" borderId="0" xfId="0" applyFont="1"/>
    <xf numFmtId="11" fontId="13" fillId="0" borderId="0" xfId="0" applyNumberFormat="1" applyFont="1"/>
    <xf numFmtId="0" fontId="13" fillId="0" borderId="4" xfId="0" applyFont="1" applyBorder="1"/>
    <xf numFmtId="0" fontId="13" fillId="0" borderId="27" xfId="0" applyFont="1" applyBorder="1"/>
    <xf numFmtId="0" fontId="24" fillId="2" borderId="0" xfId="0" applyFont="1" applyFill="1" applyAlignment="1">
      <alignment horizontal="center"/>
    </xf>
    <xf numFmtId="0" fontId="13" fillId="2" borderId="0" xfId="0" applyFont="1" applyFill="1"/>
    <xf numFmtId="0" fontId="13" fillId="0" borderId="11" xfId="0" applyFont="1" applyBorder="1"/>
    <xf numFmtId="0" fontId="13" fillId="2" borderId="0" xfId="0" applyFont="1" applyFill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19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165" fontId="13" fillId="0" borderId="11" xfId="0" applyNumberFormat="1" applyFont="1" applyBorder="1"/>
    <xf numFmtId="165" fontId="25" fillId="0" borderId="9" xfId="0" applyNumberFormat="1" applyFont="1" applyBorder="1" applyAlignment="1">
      <alignment horizontal="center"/>
    </xf>
    <xf numFmtId="0" fontId="13" fillId="5" borderId="8" xfId="0" applyFont="1" applyFill="1" applyBorder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17" fillId="5" borderId="1" xfId="0" applyFont="1" applyFill="1" applyBorder="1"/>
    <xf numFmtId="0" fontId="14" fillId="0" borderId="3" xfId="0" applyFont="1" applyBorder="1" applyAlignment="1">
      <alignment horizontal="left"/>
    </xf>
    <xf numFmtId="11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8" fillId="0" borderId="0" xfId="0" applyFont="1"/>
    <xf numFmtId="1" fontId="28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right"/>
    </xf>
    <xf numFmtId="0" fontId="13" fillId="7" borderId="8" xfId="0" applyFont="1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3" xfId="0" applyBorder="1"/>
    <xf numFmtId="165" fontId="13" fillId="0" borderId="3" xfId="0" applyNumberFormat="1" applyFont="1" applyBorder="1"/>
    <xf numFmtId="165" fontId="25" fillId="0" borderId="5" xfId="0" applyNumberFormat="1" applyFont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/>
    </xf>
    <xf numFmtId="0" fontId="13" fillId="4" borderId="6" xfId="0" applyFont="1" applyFill="1" applyBorder="1"/>
    <xf numFmtId="0" fontId="13" fillId="4" borderId="0" xfId="0" applyFont="1" applyFill="1"/>
    <xf numFmtId="0" fontId="25" fillId="0" borderId="25" xfId="0" applyFont="1" applyBorder="1" applyAlignment="1">
      <alignment horizontal="center"/>
    </xf>
    <xf numFmtId="0" fontId="13" fillId="6" borderId="6" xfId="0" applyFont="1" applyFill="1" applyBorder="1"/>
    <xf numFmtId="0" fontId="13" fillId="6" borderId="0" xfId="0" applyFont="1" applyFill="1"/>
    <xf numFmtId="0" fontId="13" fillId="8" borderId="6" xfId="0" applyFont="1" applyFill="1" applyBorder="1"/>
    <xf numFmtId="0" fontId="13" fillId="8" borderId="0" xfId="0" applyFont="1" applyFill="1"/>
    <xf numFmtId="0" fontId="13" fillId="5" borderId="6" xfId="0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3" fillId="9" borderId="0" xfId="0" applyFont="1" applyFill="1"/>
    <xf numFmtId="0" fontId="13" fillId="9" borderId="4" xfId="0" applyFont="1" applyFill="1" applyBorder="1"/>
    <xf numFmtId="0" fontId="13" fillId="9" borderId="27" xfId="0" applyFont="1" applyFill="1" applyBorder="1"/>
    <xf numFmtId="0" fontId="25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0" fontId="31" fillId="4" borderId="6" xfId="0" applyFont="1" applyFill="1" applyBorder="1"/>
    <xf numFmtId="0" fontId="31" fillId="8" borderId="6" xfId="0" applyFont="1" applyFill="1" applyBorder="1"/>
    <xf numFmtId="0" fontId="13" fillId="10" borderId="6" xfId="0" applyFont="1" applyFill="1" applyBorder="1"/>
    <xf numFmtId="0" fontId="13" fillId="10" borderId="0" xfId="0" applyFont="1" applyFill="1"/>
    <xf numFmtId="4" fontId="25" fillId="0" borderId="0" xfId="0" applyNumberFormat="1" applyFont="1" applyAlignment="1">
      <alignment horizontal="center"/>
    </xf>
    <xf numFmtId="4" fontId="25" fillId="0" borderId="27" xfId="0" applyNumberFormat="1" applyFont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2" borderId="38" xfId="0" applyFont="1" applyFill="1" applyBorder="1" applyAlignment="1">
      <alignment horizontal="center"/>
    </xf>
    <xf numFmtId="0" fontId="25" fillId="2" borderId="42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17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8" fillId="0" borderId="0" xfId="0" applyFont="1"/>
    <xf numFmtId="1" fontId="15" fillId="0" borderId="40" xfId="0" applyNumberFormat="1" applyFont="1" applyBorder="1"/>
    <xf numFmtId="1" fontId="15" fillId="0" borderId="5" xfId="0" applyNumberFormat="1" applyFont="1" applyBorder="1"/>
    <xf numFmtId="0" fontId="14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0" fillId="12" borderId="0" xfId="0" applyFill="1"/>
    <xf numFmtId="2" fontId="0" fillId="12" borderId="0" xfId="0" applyNumberFormat="1" applyFill="1"/>
    <xf numFmtId="0" fontId="4" fillId="12" borderId="0" xfId="0" applyFont="1" applyFill="1"/>
    <xf numFmtId="2" fontId="0" fillId="0" borderId="0" xfId="0" applyNumberFormat="1"/>
    <xf numFmtId="0" fontId="17" fillId="0" borderId="32" xfId="0" applyFont="1" applyBorder="1" applyAlignment="1">
      <alignment horizontal="center"/>
    </xf>
    <xf numFmtId="1" fontId="15" fillId="13" borderId="6" xfId="0" applyNumberFormat="1" applyFont="1" applyFill="1" applyBorder="1"/>
    <xf numFmtId="0" fontId="15" fillId="13" borderId="0" xfId="0" applyFont="1" applyFill="1"/>
    <xf numFmtId="0" fontId="17" fillId="14" borderId="22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5" fillId="14" borderId="23" xfId="0" applyFont="1" applyFill="1" applyBorder="1" applyAlignment="1">
      <alignment vertical="center"/>
    </xf>
    <xf numFmtId="0" fontId="14" fillId="0" borderId="22" xfId="0" applyFont="1" applyBorder="1" applyAlignment="1">
      <alignment horizontal="left"/>
    </xf>
    <xf numFmtId="0" fontId="35" fillId="14" borderId="22" xfId="0" applyFont="1" applyFill="1" applyBorder="1" applyAlignment="1">
      <alignment vertical="center"/>
    </xf>
    <xf numFmtId="2" fontId="17" fillId="14" borderId="9" xfId="0" applyNumberFormat="1" applyFont="1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9" xfId="0" applyFont="1" applyFill="1" applyBorder="1" applyAlignment="1">
      <alignment horizontal="center"/>
    </xf>
    <xf numFmtId="166" fontId="17" fillId="0" borderId="2" xfId="0" applyNumberFormat="1" applyFont="1" applyBorder="1"/>
    <xf numFmtId="166" fontId="15" fillId="0" borderId="4" xfId="0" applyNumberFormat="1" applyFont="1" applyBorder="1"/>
    <xf numFmtId="166" fontId="15" fillId="0" borderId="14" xfId="0" applyNumberFormat="1" applyFont="1" applyBorder="1"/>
    <xf numFmtId="2" fontId="17" fillId="14" borderId="0" xfId="0" applyNumberFormat="1" applyFont="1" applyFill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7" fillId="11" borderId="8" xfId="0" applyNumberFormat="1" applyFont="1" applyFill="1" applyBorder="1"/>
    <xf numFmtId="1" fontId="17" fillId="11" borderId="7" xfId="0" applyNumberFormat="1" applyFont="1" applyFill="1" applyBorder="1"/>
    <xf numFmtId="1" fontId="15" fillId="11" borderId="14" xfId="0" applyNumberFormat="1" applyFont="1" applyFill="1" applyBorder="1"/>
    <xf numFmtId="1" fontId="15" fillId="11" borderId="40" xfId="0" applyNumberFormat="1" applyFont="1" applyFill="1" applyBorder="1"/>
    <xf numFmtId="0" fontId="17" fillId="0" borderId="3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5" fontId="17" fillId="0" borderId="1" xfId="0" quotePrefix="1" applyNumberFormat="1" applyFont="1" applyBorder="1"/>
    <xf numFmtId="2" fontId="15" fillId="0" borderId="11" xfId="0" applyNumberFormat="1" applyFont="1" applyBorder="1"/>
    <xf numFmtId="1" fontId="15" fillId="0" borderId="51" xfId="0" applyNumberFormat="1" applyFont="1" applyBorder="1"/>
    <xf numFmtId="1" fontId="15" fillId="0" borderId="59" xfId="0" applyNumberFormat="1" applyFont="1" applyBorder="1"/>
    <xf numFmtId="165" fontId="17" fillId="0" borderId="0" xfId="0" quotePrefix="1" applyNumberFormat="1" applyFont="1"/>
    <xf numFmtId="168" fontId="17" fillId="0" borderId="8" xfId="0" applyNumberFormat="1" applyFont="1" applyBorder="1"/>
    <xf numFmtId="167" fontId="17" fillId="0" borderId="0" xfId="0" applyNumberFormat="1" applyFont="1"/>
    <xf numFmtId="168" fontId="17" fillId="0" borderId="0" xfId="0" applyNumberFormat="1" applyFont="1"/>
    <xf numFmtId="168" fontId="15" fillId="0" borderId="14" xfId="0" applyNumberFormat="1" applyFont="1" applyBorder="1"/>
    <xf numFmtId="2" fontId="17" fillId="7" borderId="9" xfId="0" applyNumberFormat="1" applyFont="1" applyFill="1" applyBorder="1"/>
    <xf numFmtId="2" fontId="17" fillId="15" borderId="8" xfId="0" applyNumberFormat="1" applyFont="1" applyFill="1" applyBorder="1"/>
    <xf numFmtId="0" fontId="15" fillId="0" borderId="1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3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11" borderId="56" xfId="0" applyFont="1" applyFill="1" applyBorder="1" applyAlignment="1">
      <alignment horizontal="center"/>
    </xf>
    <xf numFmtId="0" fontId="15" fillId="11" borderId="57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7" borderId="58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4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43" xfId="0" applyFont="1" applyBorder="1" applyAlignment="1">
      <alignment horizontal="center" wrapText="1"/>
    </xf>
    <xf numFmtId="0" fontId="24" fillId="2" borderId="30" xfId="0" applyFont="1" applyFill="1" applyBorder="1" applyAlignment="1">
      <alignment horizontal="center" wrapText="1"/>
    </xf>
    <xf numFmtId="0" fontId="24" fillId="2" borderId="31" xfId="0" applyFont="1" applyFill="1" applyBorder="1" applyAlignment="1">
      <alignment horizontal="center" wrapText="1"/>
    </xf>
    <xf numFmtId="0" fontId="24" fillId="2" borderId="32" xfId="0" applyFont="1" applyFill="1" applyBorder="1" applyAlignment="1">
      <alignment horizontal="center" wrapText="1"/>
    </xf>
    <xf numFmtId="0" fontId="24" fillId="2" borderId="30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39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 wrapText="1"/>
    </xf>
    <xf numFmtId="0" fontId="24" fillId="2" borderId="45" xfId="0" applyFont="1" applyFill="1" applyBorder="1" applyAlignment="1">
      <alignment horizontal="center" wrapText="1"/>
    </xf>
    <xf numFmtId="0" fontId="25" fillId="2" borderId="53" xfId="0" applyFont="1" applyFill="1" applyBorder="1" applyAlignment="1">
      <alignment horizontal="center" wrapText="1"/>
    </xf>
    <xf numFmtId="0" fontId="25" fillId="2" borderId="24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3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48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5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6EA"/>
      <color rgb="FFFDF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GWP in den Lebenszyklusphasen</a:t>
            </a: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nach Bauteilgruppe</a:t>
            </a:r>
            <a:endParaRPr lang="de-DE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Square Column:STR - Concrete Column - 360x360mm - Concrete C25/30 (Height: 3.6m)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RESULTS!$B$14:$K$14</c15:sqref>
                  </c15:fullRef>
                </c:ext>
              </c:extLst>
              <c:f>(RESULTS!$B$14,RESULTS!$D$14,RESULTS!$F$14,RESULTS!$H$14,RESULTS!$J$14)</c:f>
              <c:numCache>
                <c:formatCode>0.000</c:formatCode>
                <c:ptCount val="5"/>
                <c:pt idx="0" formatCode="0.00000000">
                  <c:v>0.10272604875976728</c:v>
                </c:pt>
                <c:pt idx="1" formatCode="0">
                  <c:v>0</c:v>
                </c:pt>
                <c:pt idx="2" formatCode="0.000000">
                  <c:v>9.924049025208919E-3</c:v>
                </c:pt>
                <c:pt idx="3" formatCode="0.00000000">
                  <c:v>-1.8359332409369554E-3</c:v>
                </c:pt>
                <c:pt idx="4" formatCode="0.00">
                  <c:v>112.6500977849762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F5E-B59B-A87B80B7792E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Square Column:STR - Concrete Column - 360x360mm - Concrete C25/30 (Height: 3.8m)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RESULTS!$B$15:$K$15</c15:sqref>
                  </c15:fullRef>
                </c:ext>
              </c:extLst>
              <c:f>(RESULTS!$B$15,RESULTS!$D$15,RESULTS!$F$15,RESULTS!$H$15,RESULTS!$J$15)</c:f>
              <c:numCache>
                <c:formatCode>0.000</c:formatCode>
                <c:ptCount val="5"/>
                <c:pt idx="0" formatCode="0.00000000">
                  <c:v>0.10980514508108913</c:v>
                </c:pt>
                <c:pt idx="1" formatCode="0">
                  <c:v>0</c:v>
                </c:pt>
                <c:pt idx="2" formatCode="0.000000">
                  <c:v>1.0607938844735288E-2</c:v>
                </c:pt>
                <c:pt idx="3" formatCode="0.00000000">
                  <c:v>-1.9624517667541329E-3</c:v>
                </c:pt>
                <c:pt idx="4" formatCode="0.00">
                  <c:v>120.41308392582442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F5E-B59B-A87B80B7792E}"/>
            </c:ext>
          </c:extLst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Square Column:STR - Concrete Column - 360x360mm - Concrete C25/30 (Height: 3.5m)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RESULTS!$B$16:$K$16</c15:sqref>
                  </c15:fullRef>
                </c:ext>
              </c:extLst>
              <c:f>(RESULTS!$B$16,RESULTS!$D$16,RESULTS!$F$16,RESULTS!$H$16,RESULTS!$J$16)</c:f>
              <c:numCache>
                <c:formatCode>0.000</c:formatCode>
                <c:ptCount val="5"/>
                <c:pt idx="0" formatCode="0.00000000">
                  <c:v>0.10142617060060803</c:v>
                </c:pt>
                <c:pt idx="1" formatCode="0">
                  <c:v>0</c:v>
                </c:pt>
                <c:pt idx="2" formatCode="0.000000">
                  <c:v>9.7984717764580953E-3</c:v>
                </c:pt>
                <c:pt idx="3" formatCode="0.00000000">
                  <c:v>-1.8127016502121004E-3</c:v>
                </c:pt>
                <c:pt idx="4" formatCode="0.00">
                  <c:v>111.22464237706613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F5E-B59B-A87B80B7792E}"/>
            </c:ext>
          </c:extLst>
        </c:ser>
        <c:ser>
          <c:idx val="3"/>
          <c:order val="3"/>
          <c:tx>
            <c:strRef>
              <c:f>RESULTS!$A$17</c:f>
              <c:strCache>
                <c:ptCount val="1"/>
                <c:pt idx="0">
                  <c:v>Square Column:STR - Concrete Column - 420x420mm - Concrete C25/30 (Height: 3.6m)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RESULTS!$B$17:$K$17</c15:sqref>
                  </c15:fullRef>
                </c:ext>
              </c:extLst>
              <c:f>(RESULTS!$B$17,RESULTS!$D$17,RESULTS!$F$17,RESULTS!$H$17,RESULTS!$J$17)</c:f>
              <c:numCache>
                <c:formatCode>0.000</c:formatCode>
                <c:ptCount val="5"/>
                <c:pt idx="0" formatCode="0.00000000">
                  <c:v>0.13982051348349372</c:v>
                </c:pt>
                <c:pt idx="1" formatCode="0">
                  <c:v>0</c:v>
                </c:pt>
                <c:pt idx="2" formatCode="0.000000">
                  <c:v>1.3507631679527085E-2</c:v>
                </c:pt>
                <c:pt idx="3" formatCode="0.00000000">
                  <c:v>-2.4988903162189674E-3</c:v>
                </c:pt>
                <c:pt idx="4" formatCode="0.00">
                  <c:v>153.32814516302082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F5E-B59B-A87B80B7792E}"/>
            </c:ext>
          </c:extLst>
        </c:ser>
        <c:ser>
          <c:idx val="4"/>
          <c:order val="4"/>
          <c:tx>
            <c:strRef>
              <c:f>RESULTS!$A$18</c:f>
              <c:strCache>
                <c:ptCount val="1"/>
                <c:pt idx="0">
                  <c:v>Square Column:STR - Concrete Column - 420x420mm - Concrete C25/30 (Height: 3.8m)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RESULTS!$B$18:$K$18</c15:sqref>
                  </c15:fullRef>
                </c:ext>
              </c:extLst>
              <c:f>(RESULTS!$B$18,RESULTS!$D$18,RESULTS!$F$18,RESULTS!$H$18,RESULTS!$J$18)</c:f>
              <c:numCache>
                <c:formatCode>0.000</c:formatCode>
                <c:ptCount val="5"/>
                <c:pt idx="0" formatCode="0.00000000">
                  <c:v>0.14945700302703799</c:v>
                </c:pt>
                <c:pt idx="1" formatCode="0">
                  <c:v>0</c:v>
                </c:pt>
                <c:pt idx="2" formatCode="0.000000">
                  <c:v>1.4438583427556365E-2</c:v>
                </c:pt>
                <c:pt idx="3" formatCode="0.00000000">
                  <c:v>-2.6711149047486814E-3</c:v>
                </c:pt>
                <c:pt idx="4" formatCode="0.00">
                  <c:v>163.89558645459434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F5E-B59B-A87B80B7792E}"/>
            </c:ext>
          </c:extLst>
        </c:ser>
        <c:ser>
          <c:idx val="5"/>
          <c:order val="5"/>
          <c:tx>
            <c:strRef>
              <c:f>RESULTS!$A$50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RESULTS!$B$50:$K$50</c15:sqref>
                  </c15:fullRef>
                </c:ext>
              </c:extLst>
              <c:f>(RESULTS!$B$50,RESULTS!$D$50,RESULTS!$F$50,RESULTS!$H$50,RESULTS!$J$50)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F5E-B59B-A87B80B7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der Bauteilgruppen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 GWP in den </a:t>
            </a:r>
            <a:r>
              <a:rPr lang="en-US"/>
              <a:t>Lebenszyklusphasen</a:t>
            </a:r>
            <a:r>
              <a:rPr lang="en-US" baseline="0"/>
              <a:t> A1-A4, C3, C4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RESULTS!$J$11:$J$13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CO2-eq/Object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- 600x600mm - Concrete C25/30 (Height: 3.5m)</c:v>
                </c:pt>
                <c:pt idx="12">
                  <c:v>Square Column:STR - Concrete Column - 600x600mm - Concrete C25/30 (Height: 3.8m)</c:v>
                </c:pt>
                <c:pt idx="13">
                  <c:v>Square Column:STR - Concrete Column - 600x600mm - Concrete C25/30 (Height: 3.5m)</c:v>
                </c:pt>
                <c:pt idx="14">
                  <c:v>Square Column:STR - Concrete Column - 360x360mm_Reinforcement - Reinforcement (Height: 3.6m)</c:v>
                </c:pt>
                <c:pt idx="15">
                  <c:v>Square Column:STR - Concrete Column - 360x360mm_Reinforcement - Reinforcement (Height: 3.8m)</c:v>
                </c:pt>
                <c:pt idx="16">
                  <c:v>Square Column:STR - Concrete Column - 360x360mm_Reinforcement - Reinforcement (Height: 3.5m)</c:v>
                </c:pt>
                <c:pt idx="17">
                  <c:v>Square Column:STR - Concrete Column - 420x420mm_Reinforcement - Reinforcement (Height: 3.6m)</c:v>
                </c:pt>
                <c:pt idx="18">
                  <c:v>Square Column:STR - Concrete Column - 420x420mm_Reinforcement - Reinforcement (Height: 3.8m)</c:v>
                </c:pt>
                <c:pt idx="19">
                  <c:v>Square Column:STR - Concrete Column - 480x480mm_Reinforcement - Reinforcement (Height: 3.6m)</c:v>
                </c:pt>
                <c:pt idx="20">
                  <c:v>Square Column:STR - Concrete Column - 480x480mm_Reinforcement - Reinforcement (Height: 3.8m)</c:v>
                </c:pt>
                <c:pt idx="21">
                  <c:v>Square Column:STR - Concrete Column - 600x600mm_Reinforcement - Reinforcement (Height: 3.6m)</c:v>
                </c:pt>
                <c:pt idx="22">
                  <c:v>Square Column:STR - Concrete Column - 600x600mm_Reinforcement - Reinforcement (Height: 3.8m)</c:v>
                </c:pt>
                <c:pt idx="23">
                  <c:v>Square Column:STR - Concrete Column - 420x420mm_Reinforcement - Reinforcement (Height: 3.5m)</c:v>
                </c:pt>
                <c:pt idx="24">
                  <c:v>Square Column:STR - Concrete Column - 600x600mm_Reinforcement - Reinforcement (Height: 3.5m)</c:v>
                </c:pt>
                <c:pt idx="25">
                  <c:v>Square Column:STR - Concrete Column - 600x600mm_Reinforcement - Reinforcement (Height: 3.5m)</c:v>
                </c:pt>
                <c:pt idx="26">
                  <c:v>Square Column:STR - Concrete Column - 600x600mm_Reinforcement - Reinforcement (Height: 3.8m)</c:v>
                </c:pt>
                <c:pt idx="27">
                  <c:v>Square Column:STR - Concrete Column - 600x600mm_Reinforcement - Reinforcement (Height: 3.5m)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RESULTS!$J$14:$J$50</c:f>
              <c:numCache>
                <c:formatCode>0.00</c:formatCode>
                <c:ptCount val="37"/>
                <c:pt idx="0">
                  <c:v>112.6500977849762</c:v>
                </c:pt>
                <c:pt idx="1">
                  <c:v>120.41308392582442</c:v>
                </c:pt>
                <c:pt idx="2">
                  <c:v>111.22464237706613</c:v>
                </c:pt>
                <c:pt idx="3">
                  <c:v>153.32814516302082</c:v>
                </c:pt>
                <c:pt idx="4">
                  <c:v>163.89558645459434</c:v>
                </c:pt>
                <c:pt idx="5">
                  <c:v>200.26548215384378</c:v>
                </c:pt>
                <c:pt idx="6">
                  <c:v>214.06770475702118</c:v>
                </c:pt>
                <c:pt idx="7">
                  <c:v>312.91557993882003</c:v>
                </c:pt>
                <c:pt idx="8">
                  <c:v>667.02510964173791</c:v>
                </c:pt>
                <c:pt idx="9">
                  <c:v>151.38678736905752</c:v>
                </c:pt>
                <c:pt idx="10">
                  <c:v>926.95189095238061</c:v>
                </c:pt>
                <c:pt idx="11">
                  <c:v>926.95189095238061</c:v>
                </c:pt>
                <c:pt idx="12">
                  <c:v>667.02510964173791</c:v>
                </c:pt>
                <c:pt idx="13">
                  <c:v>926.95189095238061</c:v>
                </c:pt>
                <c:pt idx="14">
                  <c:v>48.500348140546556</c:v>
                </c:pt>
                <c:pt idx="15">
                  <c:v>51.842622473588371</c:v>
                </c:pt>
                <c:pt idx="16">
                  <c:v>47.886632885062035</c:v>
                </c:pt>
                <c:pt idx="17">
                  <c:v>66.013865645685655</c:v>
                </c:pt>
                <c:pt idx="18">
                  <c:v>70.563569477939723</c:v>
                </c:pt>
                <c:pt idx="19">
                  <c:v>86.222256313844255</c:v>
                </c:pt>
                <c:pt idx="20">
                  <c:v>92.164662175268234</c:v>
                </c:pt>
                <c:pt idx="21">
                  <c:v>134.72260445439082</c:v>
                </c:pt>
                <c:pt idx="22">
                  <c:v>287.1808429129041</c:v>
                </c:pt>
                <c:pt idx="23">
                  <c:v>65.178033891217879</c:v>
                </c:pt>
                <c:pt idx="24">
                  <c:v>399.08966174660759</c:v>
                </c:pt>
                <c:pt idx="25">
                  <c:v>399.08966174660759</c:v>
                </c:pt>
                <c:pt idx="26">
                  <c:v>287.1808429129041</c:v>
                </c:pt>
                <c:pt idx="27">
                  <c:v>399.08966174660759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A0D-B646-80276021BB40}"/>
            </c:ext>
          </c:extLst>
        </c:ser>
        <c:ser>
          <c:idx val="1"/>
          <c:order val="1"/>
          <c:tx>
            <c:strRef>
              <c:f>RESULTS!$K$11:$K$13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CO2-eq.Total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- 600x600mm - Concrete C25/30 (Height: 3.5m)</c:v>
                </c:pt>
                <c:pt idx="12">
                  <c:v>Square Column:STR - Concrete Column - 600x600mm - Concrete C25/30 (Height: 3.8m)</c:v>
                </c:pt>
                <c:pt idx="13">
                  <c:v>Square Column:STR - Concrete Column - 600x600mm - Concrete C25/30 (Height: 3.5m)</c:v>
                </c:pt>
                <c:pt idx="14">
                  <c:v>Square Column:STR - Concrete Column - 360x360mm_Reinforcement - Reinforcement (Height: 3.6m)</c:v>
                </c:pt>
                <c:pt idx="15">
                  <c:v>Square Column:STR - Concrete Column - 360x360mm_Reinforcement - Reinforcement (Height: 3.8m)</c:v>
                </c:pt>
                <c:pt idx="16">
                  <c:v>Square Column:STR - Concrete Column - 360x360mm_Reinforcement - Reinforcement (Height: 3.5m)</c:v>
                </c:pt>
                <c:pt idx="17">
                  <c:v>Square Column:STR - Concrete Column - 420x420mm_Reinforcement - Reinforcement (Height: 3.6m)</c:v>
                </c:pt>
                <c:pt idx="18">
                  <c:v>Square Column:STR - Concrete Column - 420x420mm_Reinforcement - Reinforcement (Height: 3.8m)</c:v>
                </c:pt>
                <c:pt idx="19">
                  <c:v>Square Column:STR - Concrete Column - 480x480mm_Reinforcement - Reinforcement (Height: 3.6m)</c:v>
                </c:pt>
                <c:pt idx="20">
                  <c:v>Square Column:STR - Concrete Column - 480x480mm_Reinforcement - Reinforcement (Height: 3.8m)</c:v>
                </c:pt>
                <c:pt idx="21">
                  <c:v>Square Column:STR - Concrete Column - 600x600mm_Reinforcement - Reinforcement (Height: 3.6m)</c:v>
                </c:pt>
                <c:pt idx="22">
                  <c:v>Square Column:STR - Concrete Column - 600x600mm_Reinforcement - Reinforcement (Height: 3.8m)</c:v>
                </c:pt>
                <c:pt idx="23">
                  <c:v>Square Column:STR - Concrete Column - 420x420mm_Reinforcement - Reinforcement (Height: 3.5m)</c:v>
                </c:pt>
                <c:pt idx="24">
                  <c:v>Square Column:STR - Concrete Column - 600x600mm_Reinforcement - Reinforcement (Height: 3.5m)</c:v>
                </c:pt>
                <c:pt idx="25">
                  <c:v>Square Column:STR - Concrete Column - 600x600mm_Reinforcement - Reinforcement (Height: 3.5m)</c:v>
                </c:pt>
                <c:pt idx="26">
                  <c:v>Square Column:STR - Concrete Column - 600x600mm_Reinforcement - Reinforcement (Height: 3.8m)</c:v>
                </c:pt>
                <c:pt idx="27">
                  <c:v>Square Column:STR - Concrete Column - 600x600mm_Reinforcement - Reinforcement (Height: 3.5m)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RESULTS!$K$14:$K$50</c:f>
              <c:numCache>
                <c:formatCode>0.00</c:formatCode>
                <c:ptCount val="37"/>
                <c:pt idx="0">
                  <c:v>20164.367503510741</c:v>
                </c:pt>
                <c:pt idx="1">
                  <c:v>11078.003721175846</c:v>
                </c:pt>
                <c:pt idx="2">
                  <c:v>1112.2464237706613</c:v>
                </c:pt>
                <c:pt idx="3">
                  <c:v>15026.158225976038</c:v>
                </c:pt>
                <c:pt idx="4">
                  <c:v>8522.5704956389054</c:v>
                </c:pt>
                <c:pt idx="5">
                  <c:v>16221.504054461346</c:v>
                </c:pt>
                <c:pt idx="6">
                  <c:v>8134.5727807668045</c:v>
                </c:pt>
                <c:pt idx="7">
                  <c:v>27223.655454677344</c:v>
                </c:pt>
                <c:pt idx="8">
                  <c:v>43356.632126712961</c:v>
                </c:pt>
                <c:pt idx="9">
                  <c:v>1513.8678736905752</c:v>
                </c:pt>
                <c:pt idx="10">
                  <c:v>9269.5189095238056</c:v>
                </c:pt>
                <c:pt idx="11">
                  <c:v>13904.27836428571</c:v>
                </c:pt>
                <c:pt idx="12">
                  <c:v>12006.45197355128</c:v>
                </c:pt>
                <c:pt idx="13">
                  <c:v>8342.5670185714262</c:v>
                </c:pt>
                <c:pt idx="14">
                  <c:v>48.500348140546564</c:v>
                </c:pt>
                <c:pt idx="15">
                  <c:v>51.842622473588371</c:v>
                </c:pt>
                <c:pt idx="16">
                  <c:v>47.886632885062035</c:v>
                </c:pt>
                <c:pt idx="17">
                  <c:v>66.013865645685655</c:v>
                </c:pt>
                <c:pt idx="18">
                  <c:v>70.563569477939737</c:v>
                </c:pt>
                <c:pt idx="19">
                  <c:v>86.222256313844269</c:v>
                </c:pt>
                <c:pt idx="20">
                  <c:v>92.164662175268234</c:v>
                </c:pt>
                <c:pt idx="21">
                  <c:v>134.72260445439085</c:v>
                </c:pt>
                <c:pt idx="22">
                  <c:v>287.18084291290404</c:v>
                </c:pt>
                <c:pt idx="23">
                  <c:v>65.178033891217879</c:v>
                </c:pt>
                <c:pt idx="24">
                  <c:v>399.08966174660759</c:v>
                </c:pt>
                <c:pt idx="25">
                  <c:v>399.08966174660759</c:v>
                </c:pt>
                <c:pt idx="26">
                  <c:v>287.18084291290404</c:v>
                </c:pt>
                <c:pt idx="27">
                  <c:v>399.08966174660759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A-4A0D-B646-80276021B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GWP in den Lebenszyklusphasen </a:t>
            </a:r>
            <a:endParaRPr lang="de-DE" baseline="-25000"/>
          </a:p>
        </c:rich>
      </c:tx>
      <c:layout>
        <c:manualLayout>
          <c:xMode val="edge"/>
          <c:yMode val="edge"/>
          <c:x val="0.23666666666666666"/>
          <c:y val="3.2937733533079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RESULTS!$A$51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RESULTS!$B$51:$K$51</c15:sqref>
                  </c15:fullRef>
                </c:ext>
              </c:extLst>
              <c:f>(RESULTS!$B$51,RESULTS!$D$51,RESULTS!$F$51,RESULTS!$H$51,RESULTS!$J$51)</c:f>
              <c:numCache>
                <c:formatCode>0</c:formatCode>
                <c:ptCount val="5"/>
                <c:pt idx="0" formatCode="0.00000000">
                  <c:v>7.5763690755215487</c:v>
                </c:pt>
                <c:pt idx="1">
                  <c:v>0</c:v>
                </c:pt>
                <c:pt idx="2" formatCode="0.0000">
                  <c:v>0.51340919306646726</c:v>
                </c:pt>
                <c:pt idx="3" formatCode="0.0000">
                  <c:v>0.47586295586781474</c:v>
                </c:pt>
                <c:pt idx="4">
                  <c:v>8089.7782685880147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F89-B177-8A1F952D6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8050</xdr:colOff>
      <xdr:row>1</xdr:row>
      <xdr:rowOff>157229</xdr:rowOff>
    </xdr:from>
    <xdr:to>
      <xdr:col>20</xdr:col>
      <xdr:colOff>552336</xdr:colOff>
      <xdr:row>50</xdr:row>
      <xdr:rowOff>131787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28B94-BE86-436F-A16A-795EFBCB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45624</xdr:colOff>
      <xdr:row>1</xdr:row>
      <xdr:rowOff>74089</xdr:rowOff>
    </xdr:from>
    <xdr:to>
      <xdr:col>27</xdr:col>
      <xdr:colOff>45624</xdr:colOff>
      <xdr:row>50</xdr:row>
      <xdr:rowOff>53971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EAE6CE-5F3D-069E-F621-A54E31EA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168636</xdr:colOff>
      <xdr:row>66</xdr:row>
      <xdr:rowOff>164764</xdr:rowOff>
    </xdr:from>
    <xdr:ext cx="184731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6A3AE1F-0A04-4B1F-87CF-69F677105A23}"/>
            </a:ext>
          </a:extLst>
        </xdr:cNvPr>
        <xdr:cNvSpPr txBox="1"/>
      </xdr:nvSpPr>
      <xdr:spPr>
        <a:xfrm>
          <a:off x="1468518" y="5999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369793</xdr:colOff>
      <xdr:row>1</xdr:row>
      <xdr:rowOff>102373</xdr:rowOff>
    </xdr:from>
    <xdr:to>
      <xdr:col>33</xdr:col>
      <xdr:colOff>369793</xdr:colOff>
      <xdr:row>50</xdr:row>
      <xdr:rowOff>5797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E88ED-1FF5-41B7-AD21-B750F5E2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147467</xdr:colOff>
      <xdr:row>70</xdr:row>
      <xdr:rowOff>0</xdr:rowOff>
    </xdr:from>
    <xdr:ext cx="260392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E4BB14E-48F7-4101-B2CC-933071AC46EE}"/>
            </a:ext>
          </a:extLst>
        </xdr:cNvPr>
        <xdr:cNvSpPr txBox="1"/>
      </xdr:nvSpPr>
      <xdr:spPr>
        <a:xfrm>
          <a:off x="1447349" y="6140824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</a:t>
          </a: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  <xdr:oneCellAnchor>
    <xdr:from>
      <xdr:col>1</xdr:col>
      <xdr:colOff>147467</xdr:colOff>
      <xdr:row>52</xdr:row>
      <xdr:rowOff>0</xdr:rowOff>
    </xdr:from>
    <xdr:ext cx="184731" cy="264560"/>
    <xdr:sp macro="" textlink="">
      <xdr:nvSpPr>
        <xdr:cNvPr id="20" name="Textfeld 21">
          <a:extLst>
            <a:ext uri="{FF2B5EF4-FFF2-40B4-BE49-F238E27FC236}">
              <a16:creationId xmlns:a16="http://schemas.microsoft.com/office/drawing/2014/main" id="{95319C4A-EA32-4591-A8D7-E49F19ABFFE3}"/>
            </a:ext>
          </a:extLst>
        </xdr:cNvPr>
        <xdr:cNvSpPr txBox="1"/>
      </xdr:nvSpPr>
      <xdr:spPr>
        <a:xfrm>
          <a:off x="1447349" y="319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KH-Basic">
  <a:themeElements>
    <a:clrScheme name="KH - Basic">
      <a:dk1>
        <a:sysClr val="windowText" lastClr="000000"/>
      </a:dk1>
      <a:lt1>
        <a:sysClr val="window" lastClr="FFFFFF"/>
      </a:lt1>
      <a:dk2>
        <a:srgbClr val="616161"/>
      </a:dk2>
      <a:lt2>
        <a:srgbClr val="EDEDED"/>
      </a:lt2>
      <a:accent1>
        <a:srgbClr val="8EAD91"/>
      </a:accent1>
      <a:accent2>
        <a:srgbClr val="EBE19B"/>
      </a:accent2>
      <a:accent3>
        <a:srgbClr val="91A8BF"/>
      </a:accent3>
      <a:accent4>
        <a:srgbClr val="BF7C78"/>
      </a:accent4>
      <a:accent5>
        <a:srgbClr val="E6BA69"/>
      </a:accent5>
      <a:accent6>
        <a:srgbClr val="BAE3BE"/>
      </a:accent6>
      <a:hlink>
        <a:srgbClr val="E24426"/>
      </a:hlink>
      <a:folHlink>
        <a:srgbClr val="E97159"/>
      </a:folHlink>
    </a:clrScheme>
    <a:fontScheme name="KH - Basic">
      <a:majorFont>
        <a:latin typeface="Swis721 BT"/>
        <a:ea typeface=""/>
        <a:cs typeface=""/>
      </a:majorFont>
      <a:minorFont>
        <a:latin typeface="Swis721 Lt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V72"/>
  <sheetViews>
    <sheetView topLeftCell="C16" zoomScale="85" zoomScaleNormal="85" zoomScaleSheetLayoutView="70" zoomScalePageLayoutView="40" workbookViewId="0">
      <selection activeCell="J6" sqref="J6"/>
    </sheetView>
  </sheetViews>
  <sheetFormatPr defaultColWidth="11.453125" defaultRowHeight="14"/>
  <cols>
    <col min="1" max="1" width="98" style="23" customWidth="1"/>
    <col min="2" max="2" width="19.81640625" style="23" customWidth="1"/>
    <col min="3" max="3" width="51.26953125" style="23" customWidth="1"/>
    <col min="4" max="4" width="22.6328125" style="23" customWidth="1"/>
    <col min="5" max="5" width="36.08984375" style="23" bestFit="1" customWidth="1"/>
    <col min="6" max="6" width="15.453125" style="23" customWidth="1"/>
    <col min="7" max="7" width="10.453125" style="25" customWidth="1"/>
    <col min="8" max="8" width="12.7265625" style="25" customWidth="1"/>
    <col min="9" max="9" width="16.81640625" style="25" customWidth="1"/>
    <col min="10" max="13" width="16" style="22" customWidth="1"/>
    <col min="14" max="14" width="16.26953125" style="19" customWidth="1"/>
    <col min="15" max="15" width="18.7265625" style="19" customWidth="1"/>
    <col min="16" max="16" width="20.453125" style="19" customWidth="1"/>
    <col min="17" max="17" width="11.453125" style="19"/>
    <col min="18" max="18" width="14.453125" style="19" customWidth="1"/>
    <col min="19" max="19" width="16.90625" style="19" customWidth="1"/>
    <col min="20" max="16384" width="11.453125" style="19"/>
  </cols>
  <sheetData>
    <row r="1" spans="1:22" ht="14.25" customHeight="1">
      <c r="A1" s="27"/>
      <c r="B1" s="26"/>
      <c r="C1" s="26"/>
      <c r="D1" s="26"/>
      <c r="E1" s="26"/>
      <c r="F1" s="26"/>
      <c r="G1" s="28"/>
      <c r="H1" s="28"/>
      <c r="I1" s="28"/>
      <c r="P1" t="s">
        <v>553</v>
      </c>
      <c r="Q1"/>
      <c r="R1"/>
      <c r="S1" t="s">
        <v>555</v>
      </c>
      <c r="T1"/>
      <c r="U1"/>
      <c r="V1"/>
    </row>
    <row r="2" spans="1:22" ht="27.6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/>
      <c r="Q2"/>
      <c r="R2"/>
      <c r="S2"/>
      <c r="T2"/>
      <c r="U2"/>
      <c r="V2"/>
    </row>
    <row r="3" spans="1:22" ht="14.25" customHeight="1">
      <c r="A3" s="29"/>
      <c r="B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t="s">
        <v>550</v>
      </c>
      <c r="Q3"/>
      <c r="R3"/>
      <c r="S3" t="s">
        <v>550</v>
      </c>
      <c r="T3"/>
      <c r="U3"/>
      <c r="V3"/>
    </row>
    <row r="4" spans="1:22" ht="20.25" customHeight="1">
      <c r="A4" s="30"/>
      <c r="B4" s="29"/>
      <c r="F4" s="29"/>
      <c r="G4" s="29"/>
      <c r="H4" s="173"/>
      <c r="I4" s="173"/>
      <c r="J4" s="173"/>
      <c r="K4" s="173"/>
      <c r="L4" s="173"/>
      <c r="M4" s="173"/>
      <c r="P4" s="130" t="s">
        <v>552</v>
      </c>
      <c r="Q4" s="129">
        <f>0.32*0.36*4*2</f>
        <v>0.92159999999999997</v>
      </c>
      <c r="R4"/>
      <c r="S4" s="2"/>
      <c r="T4" s="131"/>
      <c r="U4"/>
      <c r="V4" s="2"/>
    </row>
    <row r="5" spans="1:22">
      <c r="A5" s="19"/>
      <c r="B5" s="19"/>
      <c r="C5" s="127"/>
      <c r="F5" s="29"/>
      <c r="G5" s="29"/>
      <c r="H5" s="126"/>
      <c r="I5" s="126"/>
      <c r="J5" s="126"/>
      <c r="K5" s="126"/>
      <c r="L5" s="126"/>
      <c r="M5" s="126"/>
      <c r="P5" s="128" t="s">
        <v>551</v>
      </c>
      <c r="Q5" s="129">
        <f>120/Q4</f>
        <v>130.20833333333334</v>
      </c>
      <c r="R5"/>
      <c r="S5"/>
      <c r="T5" s="131"/>
      <c r="U5"/>
      <c r="V5" s="2"/>
    </row>
    <row r="6" spans="1:22">
      <c r="A6" s="26" t="s">
        <v>570</v>
      </c>
      <c r="B6" s="19" t="s">
        <v>571</v>
      </c>
      <c r="F6" s="29"/>
      <c r="G6" s="29"/>
      <c r="H6" s="126"/>
      <c r="I6" s="126"/>
      <c r="J6" s="126"/>
      <c r="K6" s="126"/>
      <c r="L6" s="126"/>
      <c r="M6" s="126"/>
      <c r="P6" s="128"/>
      <c r="Q6" s="129"/>
      <c r="R6"/>
      <c r="S6" t="s">
        <v>556</v>
      </c>
      <c r="T6" s="131"/>
      <c r="U6"/>
      <c r="V6" s="2" t="s">
        <v>558</v>
      </c>
    </row>
    <row r="7" spans="1:22">
      <c r="I7" s="126"/>
      <c r="P7" s="130"/>
      <c r="Q7" s="129"/>
      <c r="R7"/>
      <c r="S7" t="s">
        <v>557</v>
      </c>
      <c r="T7" s="131"/>
      <c r="U7"/>
      <c r="V7" s="2" t="s">
        <v>559</v>
      </c>
    </row>
    <row r="8" spans="1:22" ht="21.5" customHeight="1">
      <c r="A8" s="181" t="s">
        <v>575</v>
      </c>
      <c r="B8" s="181"/>
      <c r="C8" s="62"/>
      <c r="D8" s="120" t="str">
        <f>_xlfn.XLOOKUP(E8,SCRIPT!A2:A11,SCRIPT!C2:C11)</f>
        <v>kg CO2-eq</v>
      </c>
      <c r="E8" s="63" t="s">
        <v>118</v>
      </c>
      <c r="I8" s="126"/>
      <c r="P8" s="130" t="s">
        <v>554</v>
      </c>
      <c r="Q8" s="129">
        <f>7*4*0.12</f>
        <v>3.36</v>
      </c>
      <c r="R8"/>
      <c r="S8"/>
      <c r="T8"/>
      <c r="U8"/>
      <c r="V8"/>
    </row>
    <row r="9" spans="1:22">
      <c r="P9" s="130" t="s">
        <v>549</v>
      </c>
      <c r="Q9" s="129">
        <f>60/Q8</f>
        <v>17.857142857142858</v>
      </c>
      <c r="R9"/>
      <c r="S9"/>
      <c r="T9"/>
      <c r="U9"/>
      <c r="V9"/>
    </row>
    <row r="10" spans="1:22" ht="14.25" customHeight="1" thickBot="1">
      <c r="B10" s="115"/>
      <c r="P10"/>
      <c r="Q10"/>
      <c r="R10"/>
      <c r="S10"/>
      <c r="T10"/>
      <c r="U10"/>
      <c r="V10"/>
    </row>
    <row r="11" spans="1:22" ht="14.5" thickBot="1">
      <c r="A11" s="171" t="s">
        <v>568</v>
      </c>
      <c r="B11" s="172"/>
      <c r="C11" s="132"/>
      <c r="D11" s="171" t="s">
        <v>569</v>
      </c>
      <c r="E11" s="172"/>
      <c r="F11" s="172"/>
      <c r="G11" s="172"/>
      <c r="H11" s="174" t="s">
        <v>26</v>
      </c>
      <c r="I11" s="175"/>
      <c r="J11" s="175"/>
      <c r="K11" s="175"/>
      <c r="L11" s="175"/>
      <c r="M11" s="176"/>
    </row>
    <row r="12" spans="1:22" ht="14.25" customHeight="1">
      <c r="A12" s="121" t="s">
        <v>565</v>
      </c>
      <c r="B12" s="122" t="s">
        <v>548</v>
      </c>
      <c r="C12" s="121" t="s">
        <v>576</v>
      </c>
      <c r="D12" s="147" t="s">
        <v>572</v>
      </c>
      <c r="E12" s="147" t="s">
        <v>566</v>
      </c>
      <c r="F12" s="148"/>
      <c r="G12" s="124" t="s">
        <v>567</v>
      </c>
      <c r="H12" s="177" t="s">
        <v>577</v>
      </c>
      <c r="I12" s="178"/>
      <c r="J12" s="177" t="s">
        <v>578</v>
      </c>
      <c r="K12" s="178"/>
      <c r="L12" s="179" t="s">
        <v>579</v>
      </c>
      <c r="M12" s="180"/>
      <c r="O12" s="111" t="s">
        <v>221</v>
      </c>
      <c r="Q12" s="31" t="s">
        <v>217</v>
      </c>
    </row>
    <row r="13" spans="1:22" ht="14.25" customHeight="1" thickBot="1">
      <c r="A13" s="136"/>
      <c r="B13" s="138"/>
      <c r="C13" s="65"/>
      <c r="D13" s="123"/>
      <c r="E13" s="123"/>
      <c r="F13" s="32"/>
      <c r="G13" s="114"/>
      <c r="H13" s="166" t="s">
        <v>215</v>
      </c>
      <c r="I13" s="167"/>
      <c r="J13" s="166" t="s">
        <v>547</v>
      </c>
      <c r="K13" s="170"/>
      <c r="L13" s="168" t="s">
        <v>22</v>
      </c>
      <c r="M13" s="169"/>
      <c r="O13" s="112" t="s">
        <v>43</v>
      </c>
      <c r="Q13" s="119" t="s">
        <v>216</v>
      </c>
    </row>
    <row r="14" spans="1:22" ht="14.25" customHeight="1">
      <c r="A14" s="137" t="s">
        <v>596</v>
      </c>
      <c r="B14" s="139" t="s">
        <v>562</v>
      </c>
      <c r="C14" s="133" t="str">
        <f>_xlfn.XLOOKUP($B14,DATA!$B$6:$B$133,DATA!$C$6:$C$133,"")</f>
        <v>Ready-mix concrete C25/30</v>
      </c>
      <c r="D14" s="140">
        <v>0.46072999999999997</v>
      </c>
      <c r="E14" s="146">
        <v>179</v>
      </c>
      <c r="F14" s="141">
        <v>0</v>
      </c>
      <c r="G14" s="133" t="str">
        <f>_xlfn.XLOOKUP($C14,DATA!$C$6:$C$133,DATA!$D$6:$D$133,"")</f>
        <v>m3</v>
      </c>
      <c r="H14" s="133">
        <f>$D14*_xlfn.XLOOKUP($C14,DATA!$C$6:$C$133,DATA!$P$6:$P$133,0)</f>
        <v>102.72604875976728</v>
      </c>
      <c r="I14" s="134" t="str">
        <f>_xlfn.XLOOKUP($E$8,SCRIPT!$A$2:$A$11,SCRIPT!$C$2:$C$11)</f>
        <v>kg CO2-eq</v>
      </c>
      <c r="J14" s="133">
        <f>$D14*_xlfn.XLOOKUP($C14,DATA!$C$6:$C$133,DATA!$Z$6:$Z$133,0)</f>
        <v>9.9240490252089195</v>
      </c>
      <c r="K14" s="134" t="str">
        <f>_xlfn.XLOOKUP($E$8,SCRIPT!$A$2:$A$11,SCRIPT!$C$2:$C$11)</f>
        <v>kg CO2-eq</v>
      </c>
      <c r="L14" s="133">
        <f>$D14*_xlfn.XLOOKUP($C14,DATA!$C$6:$C$133,DATA!$X$6:$X$133,0)</f>
        <v>-1.8359332409369553</v>
      </c>
      <c r="M14" s="134" t="str">
        <f>_xlfn.XLOOKUP($E$8,SCRIPT!$A$2:$A$11,SCRIPT!$C$2:$C$11)</f>
        <v>kg CO2-eq</v>
      </c>
      <c r="O14" s="156">
        <f>$D14*_xlfn.XLOOKUP($C14,DATA!$C$6:$C$133,DATA!$AB$6:$AB$133,0)</f>
        <v>0.3110753317923966</v>
      </c>
      <c r="Q14" s="157">
        <f>_xlfn.XLOOKUP($C14,DATA!$C$6:$C$133,DATA!$G$6:$G$133,0)</f>
        <v>2300</v>
      </c>
    </row>
    <row r="15" spans="1:22" ht="14.25" customHeight="1">
      <c r="A15" s="137" t="s">
        <v>597</v>
      </c>
      <c r="B15" s="135" t="s">
        <v>562</v>
      </c>
      <c r="C15" s="133" t="str">
        <f>_xlfn.XLOOKUP($B15,DATA!$B$6:$B$133,DATA!$C$6:$C$133,"")</f>
        <v>Ready-mix concrete C25/30</v>
      </c>
      <c r="D15" s="140">
        <v>0.49247999999999997</v>
      </c>
      <c r="E15" s="146">
        <v>92</v>
      </c>
      <c r="F15" s="141">
        <v>0</v>
      </c>
      <c r="G15" s="133" t="str">
        <f>_xlfn.XLOOKUP($C15,DATA!$C$6:$C$133,DATA!$D$6:$D$133,"")</f>
        <v>m3</v>
      </c>
      <c r="H15" s="133">
        <f>$D15*_xlfn.XLOOKUP($C15,DATA!$C$6:$C$133,DATA!$P$6:$P$133,0)</f>
        <v>109.80514508108912</v>
      </c>
      <c r="I15" s="134" t="str">
        <f>_xlfn.XLOOKUP($E$8,SCRIPT!$A$2:$A$11,SCRIPT!$C$2:$C$11)</f>
        <v>kg CO2-eq</v>
      </c>
      <c r="J15" s="133">
        <f>$D15*_xlfn.XLOOKUP($C15,DATA!$C$6:$C$133,DATA!$Z$6:$Z$133,0)</f>
        <v>10.607938844735287</v>
      </c>
      <c r="K15" s="134" t="str">
        <f>_xlfn.XLOOKUP($E$8,SCRIPT!$A$2:$A$11,SCRIPT!$C$2:$C$11)</f>
        <v>kg CO2-eq</v>
      </c>
      <c r="L15" s="133">
        <f>$D15*_xlfn.XLOOKUP($C15,DATA!$C$6:$C$133,DATA!$X$6:$X$133,0)</f>
        <v>-1.962451766754133</v>
      </c>
      <c r="M15" s="134" t="str">
        <f>_xlfn.XLOOKUP($E$8,SCRIPT!$A$2:$A$11,SCRIPT!$C$2:$C$11)</f>
        <v>kg CO2-eq</v>
      </c>
      <c r="O15" s="156">
        <f>$D15*_xlfn.XLOOKUP($C15,DATA!$C$6:$C$133,DATA!$AB$6:$AB$133,0)</f>
        <v>0.33251227270010519</v>
      </c>
      <c r="Q15" s="158">
        <f>_xlfn.XLOOKUP($C15,DATA!$C$6:$C$133,DATA!$G$6:$G$133,0)</f>
        <v>2300</v>
      </c>
    </row>
    <row r="16" spans="1:22" ht="14.25" customHeight="1">
      <c r="A16" s="137" t="s">
        <v>598</v>
      </c>
      <c r="B16" s="135" t="s">
        <v>562</v>
      </c>
      <c r="C16" s="133" t="str">
        <f>_xlfn.XLOOKUP($B16,DATA!$B$6:$B$133,DATA!$C$6:$C$133,"")</f>
        <v>Ready-mix concrete C25/30</v>
      </c>
      <c r="D16" s="140">
        <v>0.45490000000000003</v>
      </c>
      <c r="E16" s="146">
        <v>10</v>
      </c>
      <c r="F16" s="141">
        <v>0</v>
      </c>
      <c r="G16" s="133" t="str">
        <f>_xlfn.XLOOKUP($C16,DATA!$C$6:$C$133,DATA!$D$6:$D$133,"")</f>
        <v>m3</v>
      </c>
      <c r="H16" s="133">
        <f>$D16*_xlfn.XLOOKUP($C16,DATA!$C$6:$C$133,DATA!$P$6:$P$133,0)</f>
        <v>101.42617060060803</v>
      </c>
      <c r="I16" s="134" t="str">
        <f>_xlfn.XLOOKUP($E$8,SCRIPT!$A$2:$A$11,SCRIPT!$C$2:$C$11)</f>
        <v>kg CO2-eq</v>
      </c>
      <c r="J16" s="133">
        <f>$D16*_xlfn.XLOOKUP($C16,DATA!$C$6:$C$133,DATA!$Z$6:$Z$133,0)</f>
        <v>9.7984717764580953</v>
      </c>
      <c r="K16" s="134" t="str">
        <f>_xlfn.XLOOKUP($E$8,SCRIPT!$A$2:$A$11,SCRIPT!$C$2:$C$11)</f>
        <v>kg CO2-eq</v>
      </c>
      <c r="L16" s="133">
        <f>$D16*_xlfn.XLOOKUP($C16,DATA!$C$6:$C$133,DATA!$X$6:$X$133,0)</f>
        <v>-1.8127016502121005</v>
      </c>
      <c r="M16" s="134" t="str">
        <f>_xlfn.XLOOKUP($E$8,SCRIPT!$A$2:$A$11,SCRIPT!$C$2:$C$11)</f>
        <v>kg CO2-eq</v>
      </c>
      <c r="O16" s="156">
        <f>$D16*_xlfn.XLOOKUP($C16,DATA!$C$6:$C$133,DATA!$AB$6:$AB$133,0)</f>
        <v>0.30713903681627247</v>
      </c>
      <c r="Q16" s="158">
        <f>_xlfn.XLOOKUP($C16,DATA!$C$6:$C$133,DATA!$G$6:$G$133,0)</f>
        <v>2300</v>
      </c>
    </row>
    <row r="17" spans="1:17" ht="14.25" customHeight="1">
      <c r="A17" s="137" t="s">
        <v>599</v>
      </c>
      <c r="B17" s="135" t="s">
        <v>562</v>
      </c>
      <c r="C17" s="133" t="str">
        <f>_xlfn.XLOOKUP($B17,DATA!$B$6:$B$133,DATA!$C$6:$C$133,"")</f>
        <v>Ready-mix concrete C25/30</v>
      </c>
      <c r="D17" s="140">
        <v>0.62709999999999999</v>
      </c>
      <c r="E17" s="146">
        <v>98</v>
      </c>
      <c r="F17" s="141">
        <v>0</v>
      </c>
      <c r="G17" s="133" t="str">
        <f>_xlfn.XLOOKUP($C17,DATA!$C$6:$C$133,DATA!$D$6:$D$133,"")</f>
        <v>m3</v>
      </c>
      <c r="H17" s="133">
        <f>$D17*_xlfn.XLOOKUP($C17,DATA!$C$6:$C$133,DATA!$P$6:$P$133,0)</f>
        <v>139.82051348349373</v>
      </c>
      <c r="I17" s="134" t="str">
        <f>_xlfn.XLOOKUP($E$8,SCRIPT!$A$2:$A$11,SCRIPT!$C$2:$C$11)</f>
        <v>kg CO2-eq</v>
      </c>
      <c r="J17" s="133">
        <f>$D17*_xlfn.XLOOKUP($C17,DATA!$C$6:$C$133,DATA!$Z$6:$Z$133,0)</f>
        <v>13.507631679527085</v>
      </c>
      <c r="K17" s="134" t="str">
        <f>_xlfn.XLOOKUP($E$8,SCRIPT!$A$2:$A$11,SCRIPT!$C$2:$C$11)</f>
        <v>kg CO2-eq</v>
      </c>
      <c r="L17" s="133">
        <f>$D17*_xlfn.XLOOKUP($C17,DATA!$C$6:$C$133,DATA!$X$6:$X$133,0)</f>
        <v>-2.4988903162189673</v>
      </c>
      <c r="M17" s="134" t="str">
        <f>_xlfn.XLOOKUP($E$8,SCRIPT!$A$2:$A$11,SCRIPT!$C$2:$C$11)</f>
        <v>kg CO2-eq</v>
      </c>
      <c r="O17" s="156">
        <f>$D17*_xlfn.XLOOKUP($C17,DATA!$C$6:$C$133,DATA!$AB$6:$AB$133,0)</f>
        <v>0.42340490214878973</v>
      </c>
      <c r="Q17" s="158">
        <f>_xlfn.XLOOKUP($C17,DATA!$C$6:$C$133,DATA!$G$6:$G$133,0)</f>
        <v>2300</v>
      </c>
    </row>
    <row r="18" spans="1:17" ht="14.25" customHeight="1">
      <c r="A18" s="137" t="s">
        <v>600</v>
      </c>
      <c r="B18" s="135" t="s">
        <v>562</v>
      </c>
      <c r="C18" s="133" t="str">
        <f>_xlfn.XLOOKUP($B18,DATA!$B$6:$B$133,DATA!$C$6:$C$133,"")</f>
        <v>Ready-mix concrete C25/30</v>
      </c>
      <c r="D18" s="140">
        <v>0.67032000000000003</v>
      </c>
      <c r="E18" s="146">
        <v>52</v>
      </c>
      <c r="F18" s="141">
        <v>0</v>
      </c>
      <c r="G18" s="133" t="str">
        <f>_xlfn.XLOOKUP($C18,DATA!$C$6:$C$133,DATA!$D$6:$D$133,"")</f>
        <v>m3</v>
      </c>
      <c r="H18" s="133">
        <f>$D18*_xlfn.XLOOKUP($C18,DATA!$C$6:$C$133,DATA!$P$6:$P$133,0)</f>
        <v>149.45700302703798</v>
      </c>
      <c r="I18" s="134" t="str">
        <f>_xlfn.XLOOKUP($E$8,SCRIPT!$A$2:$A$11,SCRIPT!$C$2:$C$11)</f>
        <v>kg CO2-eq</v>
      </c>
      <c r="J18" s="133">
        <f>$D18*_xlfn.XLOOKUP($C18,DATA!$C$6:$C$133,DATA!$Z$6:$Z$133,0)</f>
        <v>14.438583427556365</v>
      </c>
      <c r="K18" s="134" t="str">
        <f>_xlfn.XLOOKUP($E$8,SCRIPT!$A$2:$A$11,SCRIPT!$C$2:$C$11)</f>
        <v>kg CO2-eq</v>
      </c>
      <c r="L18" s="133">
        <f>$D18*_xlfn.XLOOKUP($C18,DATA!$C$6:$C$133,DATA!$X$6:$X$133,0)</f>
        <v>-2.6711149047486815</v>
      </c>
      <c r="M18" s="134" t="str">
        <f>_xlfn.XLOOKUP($E$8,SCRIPT!$A$2:$A$11,SCRIPT!$C$2:$C$11)</f>
        <v>kg CO2-eq</v>
      </c>
      <c r="O18" s="156">
        <f>$D18*_xlfn.XLOOKUP($C18,DATA!$C$6:$C$133,DATA!$AB$6:$AB$133,0)</f>
        <v>0.45258614895292099</v>
      </c>
      <c r="Q18" s="158">
        <f>_xlfn.XLOOKUP($C18,DATA!$C$6:$C$133,DATA!$G$6:$G$133,0)</f>
        <v>2300</v>
      </c>
    </row>
    <row r="19" spans="1:17" ht="14.25" customHeight="1">
      <c r="A19" s="137" t="s">
        <v>601</v>
      </c>
      <c r="B19" s="135" t="s">
        <v>562</v>
      </c>
      <c r="C19" s="133" t="str">
        <f>_xlfn.XLOOKUP($B19,DATA!$B$6:$B$133,DATA!$C$6:$C$133,"")</f>
        <v>Ready-mix concrete C25/30</v>
      </c>
      <c r="D19" s="140">
        <v>0.81906999999999996</v>
      </c>
      <c r="E19" s="146">
        <v>81</v>
      </c>
      <c r="F19" s="141">
        <v>0</v>
      </c>
      <c r="G19" s="133" t="str">
        <f>_xlfn.XLOOKUP($C19,DATA!$C$6:$C$133,DATA!$D$6:$D$133,"")</f>
        <v>m3</v>
      </c>
      <c r="H19" s="133">
        <f>$D19*_xlfn.XLOOKUP($C19,DATA!$C$6:$C$133,DATA!$P$6:$P$133,0)</f>
        <v>182.62284799701035</v>
      </c>
      <c r="I19" s="134" t="str">
        <f>_xlfn.XLOOKUP($E$8,SCRIPT!$A$2:$A$11,SCRIPT!$C$2:$C$11)</f>
        <v>kg CO2-eq</v>
      </c>
      <c r="J19" s="133">
        <f>$D19*_xlfn.XLOOKUP($C19,DATA!$C$6:$C$133,DATA!$Z$6:$Z$133,0)</f>
        <v>17.642634156833438</v>
      </c>
      <c r="K19" s="134" t="str">
        <f>_xlfn.XLOOKUP($E$8,SCRIPT!$A$2:$A$11,SCRIPT!$C$2:$C$11)</f>
        <v>kg CO2-eq</v>
      </c>
      <c r="L19" s="133">
        <f>$D19*_xlfn.XLOOKUP($C19,DATA!$C$6:$C$133,DATA!$X$6:$X$133,0)</f>
        <v>-3.2638591792464826</v>
      </c>
      <c r="M19" s="134" t="str">
        <f>_xlfn.XLOOKUP($E$8,SCRIPT!$A$2:$A$11,SCRIPT!$C$2:$C$11)</f>
        <v>kg CO2-eq</v>
      </c>
      <c r="O19" s="156">
        <f>$D19*_xlfn.XLOOKUP($C19,DATA!$C$6:$C$133,DATA!$AB$6:$AB$133,0)</f>
        <v>0.55301906107958732</v>
      </c>
      <c r="Q19" s="158">
        <f>_xlfn.XLOOKUP($C19,DATA!$C$6:$C$133,DATA!$G$6:$G$133,0)</f>
        <v>2300</v>
      </c>
    </row>
    <row r="20" spans="1:17" ht="14.25" customHeight="1">
      <c r="A20" s="137" t="s">
        <v>602</v>
      </c>
      <c r="B20" s="135" t="s">
        <v>562</v>
      </c>
      <c r="C20" s="133" t="str">
        <f>_xlfn.XLOOKUP($B20,DATA!$B$6:$B$133,DATA!$C$6:$C$133,"")</f>
        <v>Ready-mix concrete C25/30</v>
      </c>
      <c r="D20" s="142">
        <v>0.87551999999999996</v>
      </c>
      <c r="E20" s="146">
        <v>38</v>
      </c>
      <c r="F20" s="141">
        <v>0</v>
      </c>
      <c r="G20" s="133" t="str">
        <f>_xlfn.XLOOKUP($C20,DATA!$C$6:$C$133,DATA!$D$6:$D$133,"")</f>
        <v>m3</v>
      </c>
      <c r="H20" s="133">
        <f>$D20*_xlfn.XLOOKUP($C20,DATA!$C$6:$C$133,DATA!$P$6:$P$133,0)</f>
        <v>195.2091468108251</v>
      </c>
      <c r="I20" s="134" t="str">
        <f>_xlfn.XLOOKUP($E$8,SCRIPT!$A$2:$A$11,SCRIPT!$C$2:$C$11)</f>
        <v>kg CO2-eq</v>
      </c>
      <c r="J20" s="133">
        <f>$D20*_xlfn.XLOOKUP($C20,DATA!$C$6:$C$133,DATA!$Z$6:$Z$133,0)</f>
        <v>18.858557946196068</v>
      </c>
      <c r="K20" s="134" t="str">
        <f>_xlfn.XLOOKUP($E$8,SCRIPT!$A$2:$A$11,SCRIPT!$C$2:$C$11)</f>
        <v>kg CO2-eq</v>
      </c>
      <c r="L20" s="133">
        <f>$D20*_xlfn.XLOOKUP($C20,DATA!$C$6:$C$133,DATA!$X$6:$X$133,0)</f>
        <v>-3.4888031408962368</v>
      </c>
      <c r="M20" s="134" t="str">
        <f>_xlfn.XLOOKUP($E$8,SCRIPT!$A$2:$A$11,SCRIPT!$C$2:$C$11)</f>
        <v>kg CO2-eq</v>
      </c>
      <c r="O20" s="156">
        <f>$D20*_xlfn.XLOOKUP($C20,DATA!$C$6:$C$133,DATA!$AB$6:$AB$133,0)</f>
        <v>0.59113292924463146</v>
      </c>
      <c r="Q20" s="158">
        <f>_xlfn.XLOOKUP($C20,DATA!$C$6:$C$133,DATA!$G$6:$G$133,0)</f>
        <v>2300</v>
      </c>
    </row>
    <row r="21" spans="1:17" ht="14.25" customHeight="1">
      <c r="A21" s="137" t="s">
        <v>603</v>
      </c>
      <c r="B21" s="135" t="s">
        <v>562</v>
      </c>
      <c r="C21" s="133" t="str">
        <f>_xlfn.XLOOKUP($B21,DATA!$B$6:$B$133,DATA!$C$6:$C$133,"")</f>
        <v>Ready-mix concrete C25/30</v>
      </c>
      <c r="D21" s="142">
        <v>1.2798</v>
      </c>
      <c r="E21" s="146">
        <v>87</v>
      </c>
      <c r="F21" s="141">
        <v>0</v>
      </c>
      <c r="G21" s="133" t="str">
        <f>_xlfn.XLOOKUP($C21,DATA!$C$6:$C$133,DATA!$D$6:$D$133,"")</f>
        <v>m3</v>
      </c>
      <c r="H21" s="133">
        <f>$D21*_xlfn.XLOOKUP($C21,DATA!$C$6:$C$133,DATA!$P$6:$P$133,0)</f>
        <v>285.34889675677766</v>
      </c>
      <c r="I21" s="134" t="str">
        <f>_xlfn.XLOOKUP($E$8,SCRIPT!$A$2:$A$11,SCRIPT!$C$2:$C$11)</f>
        <v>kg CO2-eq</v>
      </c>
      <c r="J21" s="133">
        <f>$D21*_xlfn.XLOOKUP($C21,DATA!$C$6:$C$133,DATA!$Z$6:$Z$133,0)</f>
        <v>27.566683182042361</v>
      </c>
      <c r="K21" s="134" t="str">
        <f>_xlfn.XLOOKUP($E$8,SCRIPT!$A$2:$A$11,SCRIPT!$C$2:$C$11)</f>
        <v>kg CO2-eq</v>
      </c>
      <c r="L21" s="133">
        <f>$D21*_xlfn.XLOOKUP($C21,DATA!$C$6:$C$133,DATA!$X$6:$X$133,0)</f>
        <v>-5.0997924201834381</v>
      </c>
      <c r="M21" s="134" t="str">
        <f>_xlfn.XLOOKUP($E$8,SCRIPT!$A$2:$A$11,SCRIPT!$C$2:$C$11)</f>
        <v>kg CO2-eq</v>
      </c>
      <c r="O21" s="156">
        <f>$D21*_xlfn.XLOOKUP($C21,DATA!$C$6:$C$133,DATA!$AB$6:$AB$133,0)</f>
        <v>0.86409439287198397</v>
      </c>
      <c r="Q21" s="158">
        <f>_xlfn.XLOOKUP($C21,DATA!$C$6:$C$133,DATA!$G$6:$G$133,0)</f>
        <v>2300</v>
      </c>
    </row>
    <row r="22" spans="1:17" ht="14.25" customHeight="1">
      <c r="A22" s="137" t="s">
        <v>604</v>
      </c>
      <c r="B22" s="135" t="s">
        <v>562</v>
      </c>
      <c r="C22" s="133" t="str">
        <f>_xlfn.XLOOKUP($B22,DATA!$B$6:$B$133,DATA!$C$6:$C$133,"")</f>
        <v>Ready-mix concrete C25/30</v>
      </c>
      <c r="D22" s="142">
        <v>1.3680000000000001</v>
      </c>
      <c r="E22" s="146">
        <v>65</v>
      </c>
      <c r="F22" s="141">
        <v>0</v>
      </c>
      <c r="G22" s="133" t="str">
        <f>_xlfn.XLOOKUP($C22,DATA!$C$6:$C$133,DATA!$D$6:$D$133,"")</f>
        <v>m3</v>
      </c>
      <c r="H22" s="133">
        <f>$D22*_xlfn.XLOOKUP($C22,DATA!$C$6:$C$133,DATA!$P$6:$P$133,0)</f>
        <v>305.01429189191424</v>
      </c>
      <c r="I22" s="134" t="str">
        <f>_xlfn.XLOOKUP($E$8,SCRIPT!$A$2:$A$11,SCRIPT!$C$2:$C$11)</f>
        <v>kg CO2-eq</v>
      </c>
      <c r="J22" s="133">
        <f>$D22*_xlfn.XLOOKUP($C22,DATA!$C$6:$C$133,DATA!$Z$6:$Z$133,0)</f>
        <v>29.466496790931359</v>
      </c>
      <c r="K22" s="134" t="str">
        <f>_xlfn.XLOOKUP($E$8,SCRIPT!$A$2:$A$11,SCRIPT!$C$2:$C$11)</f>
        <v>kg CO2-eq</v>
      </c>
      <c r="L22" s="133">
        <f>$D22*_xlfn.XLOOKUP($C22,DATA!$C$6:$C$133,DATA!$X$6:$X$133,0)</f>
        <v>-5.4512549076503705</v>
      </c>
      <c r="M22" s="134" t="str">
        <f>_xlfn.XLOOKUP($E$8,SCRIPT!$A$2:$A$11,SCRIPT!$C$2:$C$11)</f>
        <v>kg CO2-eq</v>
      </c>
      <c r="O22" s="156">
        <f>$D22*_xlfn.XLOOKUP($C22,DATA!$C$6:$C$133,DATA!$AB$6:$AB$133,0)</f>
        <v>0.92364520194473676</v>
      </c>
      <c r="Q22" s="158">
        <f>_xlfn.XLOOKUP($C22,DATA!$C$6:$C$133,DATA!$G$6:$G$133,0)</f>
        <v>2300</v>
      </c>
    </row>
    <row r="23" spans="1:17" ht="14.25" customHeight="1">
      <c r="A23" s="137" t="s">
        <v>605</v>
      </c>
      <c r="B23" s="135" t="s">
        <v>562</v>
      </c>
      <c r="C23" s="133" t="str">
        <f>_xlfn.XLOOKUP($B23,DATA!$B$6:$B$133,DATA!$C$6:$C$133,"")</f>
        <v>Ready-mix concrete C25/30</v>
      </c>
      <c r="D23" s="142">
        <v>0.61916000000000004</v>
      </c>
      <c r="E23" s="146">
        <v>10</v>
      </c>
      <c r="F23" s="141">
        <v>0</v>
      </c>
      <c r="G23" s="133" t="str">
        <f>_xlfn.XLOOKUP($C23,DATA!$C$6:$C$133,DATA!$D$6:$D$133,"")</f>
        <v>m3</v>
      </c>
      <c r="H23" s="133">
        <f>$D23*_xlfn.XLOOKUP($C23,DATA!$C$6:$C$133,DATA!$P$6:$P$133,0)</f>
        <v>138.05018199400411</v>
      </c>
      <c r="I23" s="134" t="str">
        <f>_xlfn.XLOOKUP($E$8,SCRIPT!$A$2:$A$11,SCRIPT!$C$2:$C$11)</f>
        <v>kg CO2-eq</v>
      </c>
      <c r="J23" s="133">
        <f>$D23*_xlfn.XLOOKUP($C23,DATA!$C$6:$C$133,DATA!$Z$6:$Z$133,0)</f>
        <v>13.336605375053406</v>
      </c>
      <c r="K23" s="134" t="str">
        <f>_xlfn.XLOOKUP($E$8,SCRIPT!$A$2:$A$11,SCRIPT!$C$2:$C$11)</f>
        <v>kg CO2-eq</v>
      </c>
      <c r="L23" s="133">
        <f>$D23*_xlfn.XLOOKUP($C23,DATA!$C$6:$C$133,DATA!$X$6:$X$133,0)</f>
        <v>-2.4672507226760256</v>
      </c>
      <c r="M23" s="134" t="str">
        <f>_xlfn.XLOOKUP($E$8,SCRIPT!$A$2:$A$11,SCRIPT!$C$2:$C$11)</f>
        <v>kg CO2-eq</v>
      </c>
      <c r="O23" s="156">
        <f>$D23*_xlfn.XLOOKUP($C23,DATA!$C$6:$C$133,DATA!$AB$6:$AB$133,0)</f>
        <v>0.41804397897375967</v>
      </c>
      <c r="Q23" s="158">
        <f>_xlfn.XLOOKUP($C23,DATA!$C$6:$C$133,DATA!$G$6:$G$133,0)</f>
        <v>2300</v>
      </c>
    </row>
    <row r="24" spans="1:17" ht="14.25" customHeight="1">
      <c r="A24" s="137" t="s">
        <v>606</v>
      </c>
      <c r="B24" s="135" t="s">
        <v>562</v>
      </c>
      <c r="C24" s="133" t="str">
        <f>_xlfn.XLOOKUP($B24,DATA!$B$6:$B$133,DATA!$C$6:$C$133,"")</f>
        <v>Ready-mix concrete C25/30</v>
      </c>
      <c r="D24" s="142">
        <v>1.2636000000000001</v>
      </c>
      <c r="E24" s="146">
        <v>10</v>
      </c>
      <c r="F24" s="141">
        <v>0</v>
      </c>
      <c r="G24" s="133" t="str">
        <f>_xlfn.XLOOKUP($C24,DATA!$C$6:$C$133,DATA!$D$6:$D$133,"")</f>
        <v>m3</v>
      </c>
      <c r="H24" s="133">
        <f>$D24*_xlfn.XLOOKUP($C24,DATA!$C$6:$C$133,DATA!$P$6:$P$133,0)</f>
        <v>281.73688540542605</v>
      </c>
      <c r="I24" s="134" t="str">
        <f>_xlfn.XLOOKUP($E$8,SCRIPT!$A$2:$A$11,SCRIPT!$C$2:$C$11)</f>
        <v>kg CO2-eq</v>
      </c>
      <c r="J24" s="133">
        <f>$D24*_xlfn.XLOOKUP($C24,DATA!$C$6:$C$133,DATA!$Z$6:$Z$133,0)</f>
        <v>27.217737825307648</v>
      </c>
      <c r="K24" s="134" t="str">
        <f>_xlfn.XLOOKUP($E$8,SCRIPT!$A$2:$A$11,SCRIPT!$C$2:$C$11)</f>
        <v>kg CO2-eq</v>
      </c>
      <c r="L24" s="133">
        <f>$D24*_xlfn.XLOOKUP($C24,DATA!$C$6:$C$133,DATA!$X$6:$X$133,0)</f>
        <v>-5.0352380857507368</v>
      </c>
      <c r="M24" s="134" t="str">
        <f>_xlfn.XLOOKUP($E$8,SCRIPT!$A$2:$A$11,SCRIPT!$C$2:$C$11)</f>
        <v>kg CO2-eq</v>
      </c>
      <c r="O24" s="156">
        <f>$D24*_xlfn.XLOOKUP($C24,DATA!$C$6:$C$133,DATA!$AB$6:$AB$133,0)</f>
        <v>0.85315648916474363</v>
      </c>
      <c r="Q24" s="158">
        <f>_xlfn.XLOOKUP($C24,DATA!$C$6:$C$133,DATA!$G$6:$G$133,0)</f>
        <v>2300</v>
      </c>
    </row>
    <row r="25" spans="1:17" ht="14.25" customHeight="1">
      <c r="A25" s="137" t="s">
        <v>606</v>
      </c>
      <c r="B25" s="135" t="s">
        <v>562</v>
      </c>
      <c r="C25" s="133" t="str">
        <f>_xlfn.XLOOKUP($B25,DATA!$B$6:$B$133,DATA!$C$6:$C$133,"")</f>
        <v>Ready-mix concrete C25/30</v>
      </c>
      <c r="D25" s="142">
        <v>1.2718799999999999</v>
      </c>
      <c r="E25" s="146">
        <v>15</v>
      </c>
      <c r="F25" s="141">
        <v>0</v>
      </c>
      <c r="G25" s="133" t="str">
        <f>_xlfn.XLOOKUP($C25,DATA!$C$6:$C$133,DATA!$D$6:$D$133,"")</f>
        <v>m3</v>
      </c>
      <c r="H25" s="133">
        <f>$D25*_xlfn.XLOOKUP($C25,DATA!$C$6:$C$133,DATA!$P$6:$P$133,0)</f>
        <v>283.58302454056127</v>
      </c>
      <c r="I25" s="134" t="str">
        <f>_xlfn.XLOOKUP($E$8,SCRIPT!$A$2:$A$11,SCRIPT!$C$2:$C$11)</f>
        <v>kg CO2-eq</v>
      </c>
      <c r="J25" s="133">
        <f>$D25*_xlfn.XLOOKUP($C25,DATA!$C$6:$C$133,DATA!$Z$6:$Z$133,0)</f>
        <v>27.396087674305388</v>
      </c>
      <c r="K25" s="134" t="str">
        <f>_xlfn.XLOOKUP($E$8,SCRIPT!$A$2:$A$11,SCRIPT!$C$2:$C$11)</f>
        <v>kg CO2-eq</v>
      </c>
      <c r="L25" s="133">
        <f>$D25*_xlfn.XLOOKUP($C25,DATA!$C$6:$C$133,DATA!$X$6:$X$133,0)</f>
        <v>-5.068232523349673</v>
      </c>
      <c r="M25" s="134" t="str">
        <f>_xlfn.XLOOKUP($E$8,SCRIPT!$A$2:$A$11,SCRIPT!$C$2:$C$11)</f>
        <v>kg CO2-eq</v>
      </c>
      <c r="O25" s="156">
        <f>$D25*_xlfn.XLOOKUP($C25,DATA!$C$6:$C$133,DATA!$AB$6:$AB$133,0)</f>
        <v>0.85874697328177751</v>
      </c>
      <c r="Q25" s="158">
        <f>_xlfn.XLOOKUP($C25,DATA!$C$6:$C$133,DATA!$G$6:$G$133,0)</f>
        <v>2300</v>
      </c>
    </row>
    <row r="26" spans="1:17" ht="14.25" customHeight="1">
      <c r="A26" s="137" t="s">
        <v>604</v>
      </c>
      <c r="B26" s="135" t="s">
        <v>562</v>
      </c>
      <c r="C26" s="133" t="str">
        <f>_xlfn.XLOOKUP($B26,DATA!$B$6:$B$133,DATA!$C$6:$C$133,"")</f>
        <v>Ready-mix concrete C25/30</v>
      </c>
      <c r="D26" s="142">
        <v>1.36008</v>
      </c>
      <c r="E26" s="146">
        <v>18</v>
      </c>
      <c r="F26" s="141">
        <v>0</v>
      </c>
      <c r="G26" s="133" t="str">
        <f>_xlfn.XLOOKUP($C26,DATA!$C$6:$C$133,DATA!$D$6:$D$133,"")</f>
        <v>m3</v>
      </c>
      <c r="H26" s="133">
        <f>$D26*_xlfn.XLOOKUP($C26,DATA!$C$6:$C$133,DATA!$P$6:$P$133,0)</f>
        <v>303.2484196756979</v>
      </c>
      <c r="I26" s="134" t="str">
        <f>_xlfn.XLOOKUP($E$8,SCRIPT!$A$2:$A$11,SCRIPT!$C$2:$C$11)</f>
        <v>kg CO2-eq</v>
      </c>
      <c r="J26" s="133">
        <f>$D26*_xlfn.XLOOKUP($C26,DATA!$C$6:$C$133,DATA!$Z$6:$Z$133,0)</f>
        <v>29.295901283194382</v>
      </c>
      <c r="K26" s="134" t="str">
        <f>_xlfn.XLOOKUP($E$8,SCRIPT!$A$2:$A$11,SCRIPT!$C$2:$C$11)</f>
        <v>kg CO2-eq</v>
      </c>
      <c r="L26" s="133">
        <f>$D26*_xlfn.XLOOKUP($C26,DATA!$C$6:$C$133,DATA!$X$6:$X$133,0)</f>
        <v>-5.4196950108166044</v>
      </c>
      <c r="M26" s="134" t="str">
        <f>_xlfn.XLOOKUP($E$8,SCRIPT!$A$2:$A$11,SCRIPT!$C$2:$C$11)</f>
        <v>kg CO2-eq</v>
      </c>
      <c r="O26" s="156">
        <f>$D26*_xlfn.XLOOKUP($C26,DATA!$C$6:$C$133,DATA!$AB$6:$AB$133,0)</f>
        <v>0.9182977823545303</v>
      </c>
      <c r="Q26" s="158">
        <f>_xlfn.XLOOKUP($C26,DATA!$C$6:$C$133,DATA!$G$6:$G$133,0)</f>
        <v>2300</v>
      </c>
    </row>
    <row r="27" spans="1:17" ht="14.25" customHeight="1">
      <c r="A27" s="137" t="s">
        <v>606</v>
      </c>
      <c r="B27" s="135" t="s">
        <v>562</v>
      </c>
      <c r="C27" s="133" t="str">
        <f>_xlfn.XLOOKUP($B27,DATA!$B$6:$B$133,DATA!$C$6:$C$133,"")</f>
        <v>Ready-mix concrete C25/30</v>
      </c>
      <c r="D27" s="142">
        <v>1.2556799999999999</v>
      </c>
      <c r="E27" s="146">
        <v>9</v>
      </c>
      <c r="F27" s="141">
        <v>0</v>
      </c>
      <c r="G27" s="133" t="str">
        <f>_xlfn.XLOOKUP($C27,DATA!$C$6:$C$133,DATA!$D$6:$D$133,"")</f>
        <v>m3</v>
      </c>
      <c r="H27" s="133">
        <f>$D27*_xlfn.XLOOKUP($C27,DATA!$C$6:$C$133,DATA!$P$6:$P$133,0)</f>
        <v>279.97101318920966</v>
      </c>
      <c r="I27" s="134" t="str">
        <f>_xlfn.XLOOKUP($E$8,SCRIPT!$A$2:$A$11,SCRIPT!$C$2:$C$11)</f>
        <v>kg CO2-eq</v>
      </c>
      <c r="J27" s="133">
        <f>$D27*_xlfn.XLOOKUP($C27,DATA!$C$6:$C$133,DATA!$Z$6:$Z$133,0)</f>
        <v>27.047142317570675</v>
      </c>
      <c r="K27" s="134" t="str">
        <f>_xlfn.XLOOKUP($E$8,SCRIPT!$A$2:$A$11,SCRIPT!$C$2:$C$11)</f>
        <v>kg CO2-eq</v>
      </c>
      <c r="L27" s="133">
        <f>$D27*_xlfn.XLOOKUP($C27,DATA!$C$6:$C$133,DATA!$X$6:$X$133,0)</f>
        <v>-5.0036781889169708</v>
      </c>
      <c r="M27" s="134" t="str">
        <f>_xlfn.XLOOKUP($E$8,SCRIPT!$A$2:$A$11,SCRIPT!$C$2:$C$11)</f>
        <v>kg CO2-eq</v>
      </c>
      <c r="O27" s="156">
        <f>$D27*_xlfn.XLOOKUP($C27,DATA!$C$6:$C$133,DATA!$AB$6:$AB$133,0)</f>
        <v>0.84780906957453717</v>
      </c>
      <c r="Q27" s="158">
        <f>_xlfn.XLOOKUP($C27,DATA!$C$6:$C$133,DATA!$G$6:$G$133,0)</f>
        <v>2300</v>
      </c>
    </row>
    <row r="28" spans="1:17" ht="14.25" customHeight="1">
      <c r="A28" s="137" t="s">
        <v>585</v>
      </c>
      <c r="B28" s="135" t="s">
        <v>551</v>
      </c>
      <c r="C28" s="133" t="str">
        <f>_xlfn.XLOOKUP($B28,DATA!$B$6:$B$133,DATA!$C$6:$C$133,"")</f>
        <v>Reinforcement steel wire</v>
      </c>
      <c r="D28" s="142">
        <v>78.324100000000001</v>
      </c>
      <c r="E28" s="146">
        <v>1</v>
      </c>
      <c r="F28" s="141">
        <v>0</v>
      </c>
      <c r="G28" s="133" t="str">
        <f>_xlfn.XLOOKUP($C28,DATA!$C$6:$C$133,DATA!$D$6:$D$133,"")</f>
        <v>kg</v>
      </c>
      <c r="H28" s="133">
        <f>$D28*_xlfn.XLOOKUP($C28,DATA!$C$6:$C$133,DATA!$P$6:$P$133,0)</f>
        <v>48.197155125490674</v>
      </c>
      <c r="I28" s="134" t="str">
        <f>_xlfn.XLOOKUP($E$8,SCRIPT!$A$2:$A$11,SCRIPT!$C$2:$C$11)</f>
        <v>kg CO2-eq</v>
      </c>
      <c r="J28" s="133">
        <f>$D28*_xlfn.XLOOKUP($C28,DATA!$C$6:$C$133,DATA!$Z$6:$Z$133,0)</f>
        <v>0.30319301505589014</v>
      </c>
      <c r="K28" s="134" t="str">
        <f>_xlfn.XLOOKUP($E$8,SCRIPT!$A$2:$A$11,SCRIPT!$C$2:$C$11)</f>
        <v>kg CO2-eq</v>
      </c>
      <c r="L28" s="133">
        <f>$D28*_xlfn.XLOOKUP($C28,DATA!$C$6:$C$133,DATA!$X$6:$X$133,0)</f>
        <v>11.315244662277102</v>
      </c>
      <c r="M28" s="134" t="str">
        <f>_xlfn.XLOOKUP($E$8,SCRIPT!$A$2:$A$11,SCRIPT!$C$2:$C$11)</f>
        <v>kg CO2-eq</v>
      </c>
      <c r="O28" s="156">
        <f>$D28*_xlfn.XLOOKUP($C28,DATA!$C$6:$C$133,DATA!$AB$6:$AB$133,0)</f>
        <v>0.4514018141279148</v>
      </c>
      <c r="Q28" s="158">
        <f>_xlfn.XLOOKUP($C28,DATA!$C$6:$C$133,DATA!$G$6:$G$133,0)</f>
        <v>7850</v>
      </c>
    </row>
    <row r="29" spans="1:17" ht="14.25" customHeight="1">
      <c r="A29" s="137" t="s">
        <v>586</v>
      </c>
      <c r="B29" s="135" t="s">
        <v>551</v>
      </c>
      <c r="C29" s="133" t="str">
        <f>_xlfn.XLOOKUP($B29,DATA!$B$6:$B$133,DATA!$C$6:$C$133,"")</f>
        <v>Reinforcement steel wire</v>
      </c>
      <c r="D29" s="142">
        <v>83.721599999999995</v>
      </c>
      <c r="E29" s="146">
        <v>1</v>
      </c>
      <c r="F29" s="141">
        <v>0</v>
      </c>
      <c r="G29" s="133" t="str">
        <f>_xlfn.XLOOKUP($C29,DATA!$C$6:$C$133,DATA!$D$6:$D$133,"")</f>
        <v>kg</v>
      </c>
      <c r="H29" s="133">
        <f>$D29*_xlfn.XLOOKUP($C29,DATA!$C$6:$C$133,DATA!$P$6:$P$133,0)</f>
        <v>51.518535706816671</v>
      </c>
      <c r="I29" s="134" t="str">
        <f>_xlfn.XLOOKUP($E$8,SCRIPT!$A$2:$A$11,SCRIPT!$C$2:$C$11)</f>
        <v>kg CO2-eq</v>
      </c>
      <c r="J29" s="133">
        <f>$D29*_xlfn.XLOOKUP($C29,DATA!$C$6:$C$133,DATA!$Z$6:$Z$133,0)</f>
        <v>0.32408676677169879</v>
      </c>
      <c r="K29" s="134" t="str">
        <f>_xlfn.XLOOKUP($E$8,SCRIPT!$A$2:$A$11,SCRIPT!$C$2:$C$11)</f>
        <v>kg CO2-eq</v>
      </c>
      <c r="L29" s="133">
        <f>$D29*_xlfn.XLOOKUP($C29,DATA!$C$6:$C$133,DATA!$X$6:$X$133,0)</f>
        <v>12.095005081670884</v>
      </c>
      <c r="M29" s="134" t="str">
        <f>_xlfn.XLOOKUP($E$8,SCRIPT!$A$2:$A$11,SCRIPT!$C$2:$C$11)</f>
        <v>kg CO2-eq</v>
      </c>
      <c r="O29" s="156">
        <f>$D29*_xlfn.XLOOKUP($C29,DATA!$C$6:$C$133,DATA!$AB$6:$AB$133,0)</f>
        <v>0.48250898665534148</v>
      </c>
      <c r="Q29" s="158">
        <f>_xlfn.XLOOKUP($C29,DATA!$C$6:$C$133,DATA!$G$6:$G$133,0)</f>
        <v>7850</v>
      </c>
    </row>
    <row r="30" spans="1:17" ht="14.25" customHeight="1">
      <c r="A30" s="137" t="s">
        <v>587</v>
      </c>
      <c r="B30" s="135" t="s">
        <v>551</v>
      </c>
      <c r="C30" s="133" t="str">
        <f>_xlfn.XLOOKUP($B30,DATA!$B$6:$B$133,DATA!$C$6:$C$133,"")</f>
        <v>Reinforcement steel wire</v>
      </c>
      <c r="D30" s="142">
        <v>77.332999999999998</v>
      </c>
      <c r="E30" s="146">
        <v>1</v>
      </c>
      <c r="F30" s="141">
        <v>0</v>
      </c>
      <c r="G30" s="133" t="str">
        <f>_xlfn.XLOOKUP($C30,DATA!$C$6:$C$133,DATA!$D$6:$D$133,"")</f>
        <v>kg</v>
      </c>
      <c r="H30" s="133">
        <f>$D30*_xlfn.XLOOKUP($C30,DATA!$C$6:$C$133,DATA!$P$6:$P$133,0)</f>
        <v>47.587276423470811</v>
      </c>
      <c r="I30" s="134" t="str">
        <f>_xlfn.XLOOKUP($E$8,SCRIPT!$A$2:$A$11,SCRIPT!$C$2:$C$11)</f>
        <v>kg CO2-eq</v>
      </c>
      <c r="J30" s="133">
        <f>$D30*_xlfn.XLOOKUP($C30,DATA!$C$6:$C$133,DATA!$Z$6:$Z$133,0)</f>
        <v>0.29935646159122353</v>
      </c>
      <c r="K30" s="134" t="str">
        <f>_xlfn.XLOOKUP($E$8,SCRIPT!$A$2:$A$11,SCRIPT!$C$2:$C$11)</f>
        <v>kg CO2-eq</v>
      </c>
      <c r="L30" s="133">
        <f>$D30*_xlfn.XLOOKUP($C30,DATA!$C$6:$C$133,DATA!$X$6:$X$133,0)</f>
        <v>11.1720634577081</v>
      </c>
      <c r="M30" s="134" t="str">
        <f>_xlfn.XLOOKUP($E$8,SCRIPT!$A$2:$A$11,SCRIPT!$C$2:$C$11)</f>
        <v>kg CO2-eq</v>
      </c>
      <c r="O30" s="156">
        <f>$D30*_xlfn.XLOOKUP($C30,DATA!$C$6:$C$133,DATA!$AB$6:$AB$133,0)</f>
        <v>0.4456898514244535</v>
      </c>
      <c r="Q30" s="158">
        <f>_xlfn.XLOOKUP($C30,DATA!$C$6:$C$133,DATA!$G$6:$G$133,0)</f>
        <v>7850</v>
      </c>
    </row>
    <row r="31" spans="1:17" ht="14.25" customHeight="1">
      <c r="A31" s="137" t="s">
        <v>588</v>
      </c>
      <c r="B31" s="135" t="s">
        <v>551</v>
      </c>
      <c r="C31" s="133" t="str">
        <f>_xlfn.XLOOKUP($B31,DATA!$B$6:$B$133,DATA!$C$6:$C$133,"")</f>
        <v>Reinforcement steel wire</v>
      </c>
      <c r="D31" s="142">
        <v>106.607</v>
      </c>
      <c r="E31" s="146">
        <v>1</v>
      </c>
      <c r="F31" s="141">
        <v>0</v>
      </c>
      <c r="G31" s="133" t="str">
        <f>_xlfn.XLOOKUP($C31,DATA!$C$6:$C$133,DATA!$D$6:$D$133,"")</f>
        <v>kg</v>
      </c>
      <c r="H31" s="133">
        <f>$D31*_xlfn.XLOOKUP($C31,DATA!$C$6:$C$133,DATA!$P$6:$P$133,0)</f>
        <v>65.601189371638924</v>
      </c>
      <c r="I31" s="134" t="str">
        <f>_xlfn.XLOOKUP($E$8,SCRIPT!$A$2:$A$11,SCRIPT!$C$2:$C$11)</f>
        <v>kg CO2-eq</v>
      </c>
      <c r="J31" s="133">
        <f>$D31*_xlfn.XLOOKUP($C31,DATA!$C$6:$C$133,DATA!$Z$6:$Z$133,0)</f>
        <v>0.41267627404672741</v>
      </c>
      <c r="K31" s="134" t="str">
        <f>_xlfn.XLOOKUP($E$8,SCRIPT!$A$2:$A$11,SCRIPT!$C$2:$C$11)</f>
        <v>kg CO2-eq</v>
      </c>
      <c r="L31" s="133">
        <f>$D31*_xlfn.XLOOKUP($C31,DATA!$C$6:$C$133,DATA!$X$6:$X$133,0)</f>
        <v>15.401189259900528</v>
      </c>
      <c r="M31" s="134" t="str">
        <f>_xlfn.XLOOKUP($E$8,SCRIPT!$A$2:$A$11,SCRIPT!$C$2:$C$11)</f>
        <v>kg CO2-eq</v>
      </c>
      <c r="O31" s="156">
        <f>$D31*_xlfn.XLOOKUP($C31,DATA!$C$6:$C$133,DATA!$AB$6:$AB$133,0)</f>
        <v>0.61440339817163059</v>
      </c>
      <c r="Q31" s="158">
        <f>_xlfn.XLOOKUP($C31,DATA!$C$6:$C$133,DATA!$G$6:$G$133,0)</f>
        <v>7850</v>
      </c>
    </row>
    <row r="32" spans="1:17" ht="15.5">
      <c r="A32" s="137" t="s">
        <v>589</v>
      </c>
      <c r="B32" s="135" t="s">
        <v>551</v>
      </c>
      <c r="C32" s="133" t="str">
        <f>_xlfn.XLOOKUP($B32,DATA!$B$6:$B$133,DATA!$C$6:$C$133,"")</f>
        <v>Reinforcement steel wire</v>
      </c>
      <c r="D32" s="142">
        <v>113.95440000000001</v>
      </c>
      <c r="E32" s="146">
        <v>1</v>
      </c>
      <c r="F32" s="141">
        <v>0</v>
      </c>
      <c r="G32" s="133" t="str">
        <f>_xlfn.XLOOKUP($C32,DATA!$C$6:$C$133,DATA!$D$6:$D$133,"")</f>
        <v>kg</v>
      </c>
      <c r="H32" s="133">
        <f>$D32*_xlfn.XLOOKUP($C32,DATA!$C$6:$C$133,DATA!$P$6:$P$133,0)</f>
        <v>70.122451378722701</v>
      </c>
      <c r="I32" s="134" t="str">
        <f>_xlfn.XLOOKUP($E$8,SCRIPT!$A$2:$A$11,SCRIPT!$C$2:$C$11)</f>
        <v>kg CO2-eq</v>
      </c>
      <c r="J32" s="133">
        <f>$D32*_xlfn.XLOOKUP($C32,DATA!$C$6:$C$133,DATA!$Z$6:$Z$133,0)</f>
        <v>0.44111809921703449</v>
      </c>
      <c r="K32" s="134" t="str">
        <f>_xlfn.XLOOKUP($E$8,SCRIPT!$A$2:$A$11,SCRIPT!$C$2:$C$11)</f>
        <v>kg CO2-eq</v>
      </c>
      <c r="L32" s="133">
        <f>$D32*_xlfn.XLOOKUP($C32,DATA!$C$6:$C$133,DATA!$X$6:$X$133,0)</f>
        <v>16.462645805607593</v>
      </c>
      <c r="M32" s="134" t="str">
        <f>_xlfn.XLOOKUP($E$8,SCRIPT!$A$2:$A$11,SCRIPT!$C$2:$C$11)</f>
        <v>kg CO2-eq</v>
      </c>
      <c r="O32" s="156">
        <f>$D32*_xlfn.XLOOKUP($C32,DATA!$C$6:$C$133,DATA!$AB$6:$AB$133,0)</f>
        <v>0.65674834294754825</v>
      </c>
      <c r="Q32" s="158">
        <f>_xlfn.XLOOKUP($C32,DATA!$C$6:$C$133,DATA!$G$6:$G$133,0)</f>
        <v>7850</v>
      </c>
    </row>
    <row r="33" spans="1:18" ht="15.5">
      <c r="A33" s="137" t="s">
        <v>590</v>
      </c>
      <c r="B33" s="135" t="s">
        <v>551</v>
      </c>
      <c r="C33" s="133" t="str">
        <f>_xlfn.XLOOKUP($B33,DATA!$B$6:$B$133,DATA!$C$6:$C$133,"")</f>
        <v>Reinforcement steel wire</v>
      </c>
      <c r="D33" s="142">
        <v>139.24189999999999</v>
      </c>
      <c r="E33" s="146">
        <v>1</v>
      </c>
      <c r="F33" s="141">
        <v>0</v>
      </c>
      <c r="G33" s="133" t="str">
        <f>_xlfn.XLOOKUP($C33,DATA!$C$6:$C$133,DATA!$D$6:$D$133,"")</f>
        <v>kg</v>
      </c>
      <c r="H33" s="133">
        <f>$D33*_xlfn.XLOOKUP($C33,DATA!$C$6:$C$133,DATA!$P$6:$P$133,0)</f>
        <v>85.683250165250016</v>
      </c>
      <c r="I33" s="134" t="str">
        <f>_xlfn.XLOOKUP($E$8,SCRIPT!$A$2:$A$11,SCRIPT!$C$2:$C$11)</f>
        <v>kg CO2-eq</v>
      </c>
      <c r="J33" s="133">
        <f>$D33*_xlfn.XLOOKUP($C33,DATA!$C$6:$C$133,DATA!$Z$6:$Z$133,0)</f>
        <v>0.53900614859424811</v>
      </c>
      <c r="K33" s="134" t="str">
        <f>_xlfn.XLOOKUP($E$8,SCRIPT!$A$2:$A$11,SCRIPT!$C$2:$C$11)</f>
        <v>kg CO2-eq</v>
      </c>
      <c r="L33" s="133">
        <f>$D33*_xlfn.XLOOKUP($C33,DATA!$C$6:$C$133,DATA!$X$6:$X$133,0)</f>
        <v>20.115854069696578</v>
      </c>
      <c r="M33" s="134" t="str">
        <f>_xlfn.XLOOKUP($E$8,SCRIPT!$A$2:$A$11,SCRIPT!$C$2:$C$11)</f>
        <v>kg CO2-eq</v>
      </c>
      <c r="O33" s="156">
        <f>$D33*_xlfn.XLOOKUP($C33,DATA!$C$6:$C$133,DATA!$AB$6:$AB$133,0)</f>
        <v>0.80248667093037385</v>
      </c>
      <c r="Q33" s="158">
        <f>_xlfn.XLOOKUP($C33,DATA!$C$6:$C$133,DATA!$G$6:$G$133,0)</f>
        <v>7850</v>
      </c>
    </row>
    <row r="34" spans="1:18" ht="15.5">
      <c r="A34" s="137" t="s">
        <v>591</v>
      </c>
      <c r="B34" s="135" t="s">
        <v>551</v>
      </c>
      <c r="C34" s="133" t="str">
        <f>_xlfn.XLOOKUP($B34,DATA!$B$6:$B$133,DATA!$C$6:$C$133,"")</f>
        <v>Reinforcement steel wire</v>
      </c>
      <c r="D34" s="142">
        <v>148.83840000000001</v>
      </c>
      <c r="E34" s="146">
        <v>1</v>
      </c>
      <c r="F34" s="141">
        <v>0</v>
      </c>
      <c r="G34" s="133" t="str">
        <f>_xlfn.XLOOKUP($C34,DATA!$C$6:$C$133,DATA!$D$6:$D$133,"")</f>
        <v>kg</v>
      </c>
      <c r="H34" s="133">
        <f>$D34*_xlfn.XLOOKUP($C34,DATA!$C$6:$C$133,DATA!$P$6:$P$133,0)</f>
        <v>91.588507923229656</v>
      </c>
      <c r="I34" s="134" t="str">
        <f>_xlfn.XLOOKUP($E$8,SCRIPT!$A$2:$A$11,SCRIPT!$C$2:$C$11)</f>
        <v>kg CO2-eq</v>
      </c>
      <c r="J34" s="133">
        <f>$D34*_xlfn.XLOOKUP($C34,DATA!$C$6:$C$133,DATA!$Z$6:$Z$133,0)</f>
        <v>0.57615425203857562</v>
      </c>
      <c r="K34" s="134" t="str">
        <f>_xlfn.XLOOKUP($E$8,SCRIPT!$A$2:$A$11,SCRIPT!$C$2:$C$11)</f>
        <v>kg CO2-eq</v>
      </c>
      <c r="L34" s="133">
        <f>$D34*_xlfn.XLOOKUP($C34,DATA!$C$6:$C$133,DATA!$X$6:$X$133,0)</f>
        <v>21.502231256303798</v>
      </c>
      <c r="M34" s="134" t="str">
        <f>_xlfn.XLOOKUP($E$8,SCRIPT!$A$2:$A$11,SCRIPT!$C$2:$C$11)</f>
        <v>kg CO2-eq</v>
      </c>
      <c r="O34" s="156">
        <f>$D34*_xlfn.XLOOKUP($C34,DATA!$C$6:$C$133,DATA!$AB$6:$AB$133,0)</f>
        <v>0.85779375405394054</v>
      </c>
      <c r="Q34" s="158">
        <f>_xlfn.XLOOKUP($C34,DATA!$C$6:$C$133,DATA!$G$6:$G$133,0)</f>
        <v>7850</v>
      </c>
      <c r="R34" s="22"/>
    </row>
    <row r="35" spans="1:18" ht="15.5">
      <c r="A35" s="137" t="s">
        <v>592</v>
      </c>
      <c r="B35" s="135" t="s">
        <v>551</v>
      </c>
      <c r="C35" s="133" t="str">
        <f>_xlfn.XLOOKUP($B35,DATA!$B$6:$B$133,DATA!$C$6:$C$133,"")</f>
        <v>Reinforcement steel wire</v>
      </c>
      <c r="D35" s="142">
        <v>217.566</v>
      </c>
      <c r="E35" s="146">
        <v>1</v>
      </c>
      <c r="F35" s="141">
        <v>0</v>
      </c>
      <c r="G35" s="133" t="str">
        <f>_xlfn.XLOOKUP($C35,DATA!$C$6:$C$133,DATA!$D$6:$D$133,"")</f>
        <v>kg</v>
      </c>
      <c r="H35" s="133">
        <f>$D35*_xlfn.XLOOKUP($C35,DATA!$C$6:$C$133,DATA!$P$6:$P$133,0)</f>
        <v>133.8804052907407</v>
      </c>
      <c r="I35" s="134" t="str">
        <f>_xlfn.XLOOKUP($E$8,SCRIPT!$A$2:$A$11,SCRIPT!$C$2:$C$11)</f>
        <v>kg CO2-eq</v>
      </c>
      <c r="J35" s="133">
        <f>$D35*_xlfn.XLOOKUP($C35,DATA!$C$6:$C$133,DATA!$Z$6:$Z$133,0)</f>
        <v>0.84219916365013825</v>
      </c>
      <c r="K35" s="134" t="str">
        <f>_xlfn.XLOOKUP($E$8,SCRIPT!$A$2:$A$11,SCRIPT!$C$2:$C$11)</f>
        <v>kg CO2-eq</v>
      </c>
      <c r="L35" s="133">
        <f>$D35*_xlfn.XLOOKUP($C35,DATA!$C$6:$C$133,DATA!$X$6:$X$133,0)</f>
        <v>31.431098731973684</v>
      </c>
      <c r="M35" s="134" t="str">
        <f>_xlfn.XLOOKUP($E$8,SCRIPT!$A$2:$A$11,SCRIPT!$C$2:$C$11)</f>
        <v>kg CO2-eq</v>
      </c>
      <c r="N35" s="22"/>
      <c r="O35" s="156">
        <f>$D35*_xlfn.XLOOKUP($C35,DATA!$C$6:$C$133,DATA!$AB$6:$AB$133,0)</f>
        <v>1.2538884850582888</v>
      </c>
      <c r="Q35" s="158">
        <f>_xlfn.XLOOKUP($C35,DATA!$C$6:$C$133,DATA!$G$6:$G$133,0)</f>
        <v>7850</v>
      </c>
      <c r="R35" s="22"/>
    </row>
    <row r="36" spans="1:18" ht="15.5">
      <c r="A36" s="137" t="s">
        <v>593</v>
      </c>
      <c r="B36" s="135" t="s">
        <v>551</v>
      </c>
      <c r="C36" s="133" t="str">
        <f>_xlfn.XLOOKUP($B36,DATA!$B$6:$B$133,DATA!$C$6:$C$133,"")</f>
        <v>Reinforcement steel wire</v>
      </c>
      <c r="D36" s="142">
        <v>232.56000000000003</v>
      </c>
      <c r="E36" s="146">
        <v>1</v>
      </c>
      <c r="F36" s="141">
        <f>_xlfn.XLOOKUP($C36,DATA!$C$6:$C$133,DATA!$E$6:$E$133,"")</f>
        <v>1</v>
      </c>
      <c r="G36" s="133" t="str">
        <f>_xlfn.XLOOKUP($C36,DATA!$C$6:$C$133,DATA!$D$6:$D$133,"")</f>
        <v>kg</v>
      </c>
      <c r="H36" s="133">
        <f>$D36*_xlfn.XLOOKUP($C36,DATA!$C$6:$C$133,DATA!$P$6:$P$133,0)</f>
        <v>143.10704363004635</v>
      </c>
      <c r="I36" s="134" t="str">
        <f>_xlfn.XLOOKUP($E$8,SCRIPT!$A$2:$A$11,SCRIPT!$C$2:$C$11)</f>
        <v>kg CO2-eq</v>
      </c>
      <c r="J36" s="133">
        <f>$D36*_xlfn.XLOOKUP($C36,DATA!$C$6:$C$133,DATA!$Z$6:$Z$133,0)</f>
        <v>0.90024101881027452</v>
      </c>
      <c r="K36" s="134" t="str">
        <f>_xlfn.XLOOKUP($E$8,SCRIPT!$A$2:$A$11,SCRIPT!$C$2:$C$11)</f>
        <v>kg CO2-eq</v>
      </c>
      <c r="L36" s="133">
        <f>$D36*_xlfn.XLOOKUP($C36,DATA!$C$6:$C$133,DATA!$X$6:$X$133,0)</f>
        <v>33.597236337974685</v>
      </c>
      <c r="M36" s="134" t="str">
        <f>_xlfn.XLOOKUP($E$8,SCRIPT!$A$2:$A$11,SCRIPT!$C$2:$C$11)</f>
        <v>kg CO2-eq</v>
      </c>
      <c r="O36" s="156">
        <f>$D36*_xlfn.XLOOKUP($C36,DATA!$C$6:$C$133,DATA!$AB$6:$AB$133,0)</f>
        <v>1.3403027407092822</v>
      </c>
      <c r="Q36" s="158">
        <f>_xlfn.XLOOKUP($C36,DATA!$C$6:$C$133,DATA!$G$6:$G$133,0)</f>
        <v>7850</v>
      </c>
    </row>
    <row r="37" spans="1:18" ht="15.5">
      <c r="A37" s="137" t="s">
        <v>594</v>
      </c>
      <c r="B37" s="135" t="s">
        <v>551</v>
      </c>
      <c r="C37" s="133" t="str">
        <f>_xlfn.XLOOKUP($B37,DATA!$B$6:$B$133,DATA!$C$6:$C$133,"")</f>
        <v>Reinforcement steel wire</v>
      </c>
      <c r="D37" s="142">
        <v>105.25720000000001</v>
      </c>
      <c r="E37" s="146">
        <v>1</v>
      </c>
      <c r="F37" s="141">
        <f>_xlfn.XLOOKUP($C37,DATA!$C$6:$C$133,DATA!$E$6:$E$133,"")</f>
        <v>1</v>
      </c>
      <c r="G37" s="133" t="str">
        <f>_xlfn.XLOOKUP($C37,DATA!$C$6:$C$133,DATA!$D$6:$D$133,"")</f>
        <v>kg</v>
      </c>
      <c r="H37" s="133">
        <f>$D37*_xlfn.XLOOKUP($C37,DATA!$C$6:$C$133,DATA!$P$6:$P$133,0)</f>
        <v>64.770582700277401</v>
      </c>
      <c r="I37" s="134" t="str">
        <f>_xlfn.XLOOKUP($E$8,SCRIPT!$A$2:$A$11,SCRIPT!$C$2:$C$11)</f>
        <v>kg CO2-eq</v>
      </c>
      <c r="J37" s="133">
        <f>$D37*_xlfn.XLOOKUP($C37,DATA!$C$6:$C$133,DATA!$Z$6:$Z$133,0)</f>
        <v>0.40745119094047483</v>
      </c>
      <c r="K37" s="134" t="str">
        <f>_xlfn.XLOOKUP($E$8,SCRIPT!$A$2:$A$11,SCRIPT!$C$2:$C$11)</f>
        <v>kg CO2-eq</v>
      </c>
      <c r="L37" s="133">
        <f>$D37*_xlfn.XLOOKUP($C37,DATA!$C$6:$C$133,DATA!$X$6:$X$133,0)</f>
        <v>15.206187756593865</v>
      </c>
      <c r="M37" s="134" t="str">
        <f>_xlfn.XLOOKUP($E$8,SCRIPT!$A$2:$A$11,SCRIPT!$C$2:$C$11)</f>
        <v>kg CO2-eq</v>
      </c>
      <c r="O37" s="156">
        <f>$D37*_xlfn.XLOOKUP($C37,DATA!$C$6:$C$133,DATA!$AB$6:$AB$133,0)</f>
        <v>0.6066241556561105</v>
      </c>
      <c r="Q37" s="158">
        <f>_xlfn.XLOOKUP($C37,DATA!$C$6:$C$133,DATA!$G$6:$G$133,0)</f>
        <v>7850</v>
      </c>
    </row>
    <row r="38" spans="1:18" ht="15.5">
      <c r="A38" s="137" t="s">
        <v>595</v>
      </c>
      <c r="B38" s="135" t="s">
        <v>551</v>
      </c>
      <c r="C38" s="133" t="str">
        <f>_xlfn.XLOOKUP($B38,DATA!$B$6:$B$133,DATA!$C$6:$C$133,"")</f>
        <v>Reinforcement steel wire</v>
      </c>
      <c r="D38" s="142">
        <v>214.81200000000001</v>
      </c>
      <c r="E38" s="146">
        <v>1</v>
      </c>
      <c r="F38" s="141">
        <f>_xlfn.XLOOKUP($C38,DATA!$C$6:$C$133,DATA!$E$6:$E$133,"")</f>
        <v>1</v>
      </c>
      <c r="G38" s="133" t="str">
        <f>_xlfn.XLOOKUP($C38,DATA!$C$6:$C$133,DATA!$D$6:$D$133,"")</f>
        <v>kg</v>
      </c>
      <c r="H38" s="133">
        <f>$D38*_xlfn.XLOOKUP($C38,DATA!$C$6:$C$133,DATA!$P$6:$P$133,0)</f>
        <v>132.18571661617437</v>
      </c>
      <c r="I38" s="134" t="str">
        <f>_xlfn.XLOOKUP($E$8,SCRIPT!$A$2:$A$11,SCRIPT!$C$2:$C$11)</f>
        <v>kg CO2-eq</v>
      </c>
      <c r="J38" s="133">
        <f>$D38*_xlfn.XLOOKUP($C38,DATA!$C$6:$C$133,DATA!$Z$6:$Z$133,0)</f>
        <v>0.83153841474317458</v>
      </c>
      <c r="K38" s="134" t="str">
        <f>_xlfn.XLOOKUP($E$8,SCRIPT!$A$2:$A$11,SCRIPT!$C$2:$C$11)</f>
        <v>kg CO2-eq</v>
      </c>
      <c r="L38" s="133">
        <f>$D38*_xlfn.XLOOKUP($C38,DATA!$C$6:$C$133,DATA!$X$6:$X$133,0)</f>
        <v>31.033236722708196</v>
      </c>
      <c r="M38" s="134" t="str">
        <f>_xlfn.XLOOKUP($E$8,SCRIPT!$A$2:$A$11,SCRIPT!$C$2:$C$11)</f>
        <v>kg CO2-eq</v>
      </c>
      <c r="O38" s="156">
        <f>$D38*_xlfn.XLOOKUP($C38,DATA!$C$6:$C$133,DATA!$AB$6:$AB$133,0)</f>
        <v>1.2380164789183106</v>
      </c>
      <c r="Q38" s="158">
        <f>_xlfn.XLOOKUP($C38,DATA!$C$6:$C$133,DATA!$G$6:$G$133,0)</f>
        <v>7850</v>
      </c>
    </row>
    <row r="39" spans="1:18" ht="15.5">
      <c r="A39" s="137" t="s">
        <v>595</v>
      </c>
      <c r="B39" s="135" t="s">
        <v>551</v>
      </c>
      <c r="C39" s="133" t="str">
        <f>_xlfn.XLOOKUP($B39,DATA!$B$6:$B$133,DATA!$C$6:$C$133,"")</f>
        <v>Reinforcement steel wire</v>
      </c>
      <c r="D39" s="142">
        <v>216.21959999999999</v>
      </c>
      <c r="E39" s="146">
        <v>1</v>
      </c>
      <c r="F39" s="141">
        <f>_xlfn.XLOOKUP($C39,DATA!$C$6:$C$133,DATA!$E$6:$E$133,"")</f>
        <v>1</v>
      </c>
      <c r="G39" s="133" t="str">
        <f>_xlfn.XLOOKUP($C39,DATA!$C$6:$C$133,DATA!$D$6:$D$133,"")</f>
        <v>kg</v>
      </c>
      <c r="H39" s="133">
        <f>$D39*_xlfn.XLOOKUP($C39,DATA!$C$6:$C$133,DATA!$P$6:$P$133,0)</f>
        <v>133.05189082761939</v>
      </c>
      <c r="I39" s="134" t="str">
        <f>_xlfn.XLOOKUP($E$8,SCRIPT!$A$2:$A$11,SCRIPT!$C$2:$C$11)</f>
        <v>kg CO2-eq</v>
      </c>
      <c r="J39" s="133">
        <f>$D39*_xlfn.XLOOKUP($C39,DATA!$C$6:$C$133,DATA!$Z$6:$Z$133,0)</f>
        <v>0.83698724196228924</v>
      </c>
      <c r="K39" s="134" t="str">
        <f>_xlfn.XLOOKUP($E$8,SCRIPT!$A$2:$A$11,SCRIPT!$C$2:$C$11)</f>
        <v>kg CO2-eq</v>
      </c>
      <c r="L39" s="133">
        <f>$D39*_xlfn.XLOOKUP($C39,DATA!$C$6:$C$133,DATA!$X$6:$X$133,0)</f>
        <v>31.236588416332776</v>
      </c>
      <c r="M39" s="134" t="str">
        <f>_xlfn.XLOOKUP($E$8,SCRIPT!$A$2:$A$11,SCRIPT!$C$2:$C$11)</f>
        <v>kg CO2-eq</v>
      </c>
      <c r="O39" s="156">
        <f>$D39*_xlfn.XLOOKUP($C39,DATA!$C$6:$C$133,DATA!$AB$6:$AB$133,0)</f>
        <v>1.2461288376120772</v>
      </c>
      <c r="Q39" s="158">
        <f>_xlfn.XLOOKUP($C39,DATA!$C$6:$C$133,DATA!$G$6:$G$133,0)</f>
        <v>7850</v>
      </c>
      <c r="R39" s="22"/>
    </row>
    <row r="40" spans="1:18" ht="15.5">
      <c r="A40" s="137" t="s">
        <v>593</v>
      </c>
      <c r="B40" s="135" t="s">
        <v>551</v>
      </c>
      <c r="C40" s="133" t="str">
        <f>_xlfn.XLOOKUP($B40,DATA!$B$6:$B$133,DATA!$C$6:$C$133,"")</f>
        <v>Reinforcement steel wire</v>
      </c>
      <c r="D40" s="142">
        <v>231.21359999999999</v>
      </c>
      <c r="E40" s="146">
        <v>1</v>
      </c>
      <c r="F40" s="141">
        <f>_xlfn.XLOOKUP($C40,DATA!$C$6:$C$133,DATA!$E$6:$E$133,"")</f>
        <v>1</v>
      </c>
      <c r="G40" s="133" t="str">
        <f>_xlfn.XLOOKUP($C40,DATA!$C$6:$C$133,DATA!$D$6:$D$133,"")</f>
        <v>kg</v>
      </c>
      <c r="H40" s="133">
        <f>$D40*_xlfn.XLOOKUP($C40,DATA!$C$6:$C$133,DATA!$P$6:$P$133,0)</f>
        <v>142.27852916692498</v>
      </c>
      <c r="I40" s="134" t="str">
        <f>_xlfn.XLOOKUP($E$8,SCRIPT!$A$2:$A$11,SCRIPT!$C$2:$C$11)</f>
        <v>kg CO2-eq</v>
      </c>
      <c r="J40" s="133">
        <f>$D40*_xlfn.XLOOKUP($C40,DATA!$C$6:$C$133,DATA!$Z$6:$Z$133,0)</f>
        <v>0.8950290971224254</v>
      </c>
      <c r="K40" s="134" t="str">
        <f>_xlfn.XLOOKUP($E$8,SCRIPT!$A$2:$A$11,SCRIPT!$C$2:$C$11)</f>
        <v>kg CO2-eq</v>
      </c>
      <c r="L40" s="133">
        <f>$D40*_xlfn.XLOOKUP($C40,DATA!$C$6:$C$133,DATA!$X$6:$X$133,0)</f>
        <v>33.402726022333773</v>
      </c>
      <c r="M40" s="134" t="str">
        <f>_xlfn.XLOOKUP($E$8,SCRIPT!$A$2:$A$11,SCRIPT!$C$2:$C$11)</f>
        <v>kg CO2-eq</v>
      </c>
      <c r="O40" s="156">
        <f>$D40*_xlfn.XLOOKUP($C40,DATA!$C$6:$C$133,DATA!$AB$6:$AB$133,0)</f>
        <v>1.3325430932630702</v>
      </c>
      <c r="Q40" s="158">
        <f>_xlfn.XLOOKUP($C40,DATA!$C$6:$C$133,DATA!$G$6:$G$133,0)</f>
        <v>7850</v>
      </c>
      <c r="R40" s="22"/>
    </row>
    <row r="41" spans="1:18" ht="15.5">
      <c r="A41" s="137" t="s">
        <v>595</v>
      </c>
      <c r="B41" s="135" t="s">
        <v>551</v>
      </c>
      <c r="C41" s="133" t="str">
        <f>_xlfn.XLOOKUP($B41,DATA!$B$6:$B$133,DATA!$C$6:$C$133,"")</f>
        <v>Reinforcement steel wire</v>
      </c>
      <c r="D41" s="142">
        <v>213.46559999999999</v>
      </c>
      <c r="E41" s="146">
        <v>1</v>
      </c>
      <c r="F41" s="141">
        <f>_xlfn.XLOOKUP($C41,DATA!$C$6:$C$133,DATA!$E$6:$E$133,"")</f>
        <v>1</v>
      </c>
      <c r="G41" s="133" t="str">
        <f>_xlfn.XLOOKUP($C41,DATA!$C$6:$C$133,DATA!$D$6:$D$133,"")</f>
        <v>kg</v>
      </c>
      <c r="H41" s="133">
        <f>$D41*_xlfn.XLOOKUP($C41,DATA!$C$6:$C$133,DATA!$P$6:$P$133,0)</f>
        <v>131.35720215305304</v>
      </c>
      <c r="I41" s="134" t="str">
        <f>_xlfn.XLOOKUP($E$8,SCRIPT!$A$2:$A$11,SCRIPT!$C$2:$C$11)</f>
        <v>kg CO2-eq</v>
      </c>
      <c r="J41" s="133">
        <f>$D41*_xlfn.XLOOKUP($C41,DATA!$C$6:$C$133,DATA!$Z$6:$Z$133,0)</f>
        <v>0.82632649305532557</v>
      </c>
      <c r="K41" s="134" t="str">
        <f>_xlfn.XLOOKUP($E$8,SCRIPT!$A$2:$A$11,SCRIPT!$C$2:$C$11)</f>
        <v>kg CO2-eq</v>
      </c>
      <c r="L41" s="133">
        <f>$D41*_xlfn.XLOOKUP($C41,DATA!$C$6:$C$133,DATA!$X$6:$X$133,0)</f>
        <v>30.838726407067288</v>
      </c>
      <c r="M41" s="134" t="str">
        <f>_xlfn.XLOOKUP($E$8,SCRIPT!$A$2:$A$11,SCRIPT!$C$2:$C$11)</f>
        <v>kg CO2-eq</v>
      </c>
      <c r="N41" s="22"/>
      <c r="O41" s="156">
        <f>$D41*_xlfn.XLOOKUP($C41,DATA!$C$6:$C$133,DATA!$AB$6:$AB$133,0)</f>
        <v>1.2302568314720987</v>
      </c>
      <c r="P41" s="22"/>
      <c r="Q41" s="158">
        <f>_xlfn.XLOOKUP($C41,DATA!$C$6:$C$133,DATA!$G$6:$G$133,0)</f>
        <v>7850</v>
      </c>
      <c r="R41" s="22"/>
    </row>
    <row r="42" spans="1:18" ht="15.5">
      <c r="A42" s="137"/>
      <c r="B42" s="135"/>
      <c r="C42" s="133" t="str">
        <f>_xlfn.XLOOKUP($B42,DATA!$B$6:$B$133,DATA!$C$6:$C$133,"")</f>
        <v/>
      </c>
      <c r="D42" s="142"/>
      <c r="E42" s="146"/>
      <c r="F42" s="141" t="str">
        <f>_xlfn.XLOOKUP($C42,DATA!$C$6:$C$133,DATA!$E$6:$E$133,"")</f>
        <v/>
      </c>
      <c r="G42" s="133" t="str">
        <f>_xlfn.XLOOKUP($C42,DATA!$C$6:$C$133,DATA!$D$6:$D$133,"")</f>
        <v/>
      </c>
      <c r="H42" s="133">
        <f>$D42*_xlfn.XLOOKUP($C42,DATA!$C$6:$C$133,DATA!$P$6:$P$133,0)</f>
        <v>0</v>
      </c>
      <c r="I42" s="134" t="str">
        <f>_xlfn.XLOOKUP($E$8,SCRIPT!$A$2:$A$11,SCRIPT!$C$2:$C$11)</f>
        <v>kg CO2-eq</v>
      </c>
      <c r="J42" s="133">
        <f>$D42*_xlfn.XLOOKUP($C42,DATA!$C$6:$C$133,DATA!$Z$6:$Z$133,0)</f>
        <v>0</v>
      </c>
      <c r="K42" s="134" t="str">
        <f>_xlfn.XLOOKUP($E$8,SCRIPT!$A$2:$A$11,SCRIPT!$C$2:$C$11)</f>
        <v>kg CO2-eq</v>
      </c>
      <c r="L42" s="133">
        <f>$D42*_xlfn.XLOOKUP($C42,DATA!$C$6:$C$133,DATA!$X$6:$X$133,0)</f>
        <v>0</v>
      </c>
      <c r="M42" s="134" t="str">
        <f>_xlfn.XLOOKUP($E$8,SCRIPT!$A$2:$A$11,SCRIPT!$C$2:$C$11)</f>
        <v>kg CO2-eq</v>
      </c>
      <c r="O42" s="156">
        <f>$D42*_xlfn.XLOOKUP($C42,DATA!$C$6:$C$133,DATA!$AB$6:$AB$133,0)</f>
        <v>0</v>
      </c>
      <c r="Q42" s="158">
        <f>_xlfn.XLOOKUP($C42,DATA!$C$6:$C$133,DATA!$G$6:$G$133,0)</f>
        <v>0</v>
      </c>
    </row>
    <row r="43" spans="1:18" ht="15.5">
      <c r="A43" s="137"/>
      <c r="B43" s="135"/>
      <c r="C43" s="133" t="str">
        <f>_xlfn.XLOOKUP($B43,DATA!$B$6:$B$133,DATA!$C$6:$C$133,"")</f>
        <v/>
      </c>
      <c r="D43" s="142"/>
      <c r="E43" s="146"/>
      <c r="F43" s="141" t="str">
        <f>_xlfn.XLOOKUP($C43,DATA!$C$6:$C$133,DATA!$E$6:$E$133,"")</f>
        <v/>
      </c>
      <c r="G43" s="133" t="str">
        <f>_xlfn.XLOOKUP($C43,DATA!$C$6:$C$133,DATA!$D$6:$D$133,"")</f>
        <v/>
      </c>
      <c r="H43" s="133">
        <f>$D43*_xlfn.XLOOKUP($C43,DATA!$C$6:$C$133,DATA!$P$6:$P$133,0)</f>
        <v>0</v>
      </c>
      <c r="I43" s="134" t="str">
        <f>_xlfn.XLOOKUP($E$8,SCRIPT!$A$2:$A$11,SCRIPT!$C$2:$C$11)</f>
        <v>kg CO2-eq</v>
      </c>
      <c r="J43" s="133">
        <f>$D43*_xlfn.XLOOKUP($C43,DATA!$C$6:$C$133,DATA!$Z$6:$Z$133,0)</f>
        <v>0</v>
      </c>
      <c r="K43" s="134" t="str">
        <f>_xlfn.XLOOKUP($E$8,SCRIPT!$A$2:$A$11,SCRIPT!$C$2:$C$11)</f>
        <v>kg CO2-eq</v>
      </c>
      <c r="L43" s="133">
        <f>$D43*_xlfn.XLOOKUP($C43,DATA!$C$6:$C$133,DATA!$X$6:$X$133,0)</f>
        <v>0</v>
      </c>
      <c r="M43" s="134" t="str">
        <f>_xlfn.XLOOKUP($E$8,SCRIPT!$A$2:$A$11,SCRIPT!$C$2:$C$11)</f>
        <v>kg CO2-eq</v>
      </c>
      <c r="O43" s="156">
        <f>$D43*_xlfn.XLOOKUP($C43,DATA!$C$6:$C$133,DATA!$AB$6:$AB$133,0)</f>
        <v>0</v>
      </c>
      <c r="Q43" s="158">
        <f>_xlfn.XLOOKUP($C43,DATA!$C$6:$C$133,DATA!$G$6:$G$133,0)</f>
        <v>0</v>
      </c>
    </row>
    <row r="44" spans="1:18" ht="15.5">
      <c r="A44" s="137"/>
      <c r="B44" s="135"/>
      <c r="C44" s="133" t="str">
        <f>_xlfn.XLOOKUP($B44,DATA!$B$6:$B$133,DATA!$C$6:$C$133,"")</f>
        <v/>
      </c>
      <c r="D44" s="142"/>
      <c r="E44" s="146"/>
      <c r="F44" s="141" t="str">
        <f>_xlfn.XLOOKUP($C44,DATA!$C$6:$C$133,DATA!$E$6:$E$133,"")</f>
        <v/>
      </c>
      <c r="G44" s="133" t="str">
        <f>_xlfn.XLOOKUP($C44,DATA!$C$6:$C$133,DATA!$D$6:$D$133,"")</f>
        <v/>
      </c>
      <c r="H44" s="133">
        <f>$D44*_xlfn.XLOOKUP($C44,DATA!$C$6:$C$133,DATA!$P$6:$P$133,0)</f>
        <v>0</v>
      </c>
      <c r="I44" s="134" t="str">
        <f>_xlfn.XLOOKUP($E$8,SCRIPT!$A$2:$A$11,SCRIPT!$C$2:$C$11)</f>
        <v>kg CO2-eq</v>
      </c>
      <c r="J44" s="133">
        <f>$D44*_xlfn.XLOOKUP($C44,DATA!$C$6:$C$133,DATA!$Z$6:$Z$133,0)</f>
        <v>0</v>
      </c>
      <c r="K44" s="134" t="str">
        <f>_xlfn.XLOOKUP($E$8,SCRIPT!$A$2:$A$11,SCRIPT!$C$2:$C$11)</f>
        <v>kg CO2-eq</v>
      </c>
      <c r="L44" s="133">
        <f>$D44*_xlfn.XLOOKUP($C44,DATA!$C$6:$C$133,DATA!$X$6:$X$133,0)</f>
        <v>0</v>
      </c>
      <c r="M44" s="134" t="str">
        <f>_xlfn.XLOOKUP($E$8,SCRIPT!$A$2:$A$11,SCRIPT!$C$2:$C$11)</f>
        <v>kg CO2-eq</v>
      </c>
      <c r="O44" s="156">
        <f>$D44*_xlfn.XLOOKUP($C44,DATA!$C$6:$C$133,DATA!$AB$6:$AB$133,0)</f>
        <v>0</v>
      </c>
      <c r="Q44" s="158">
        <f>_xlfn.XLOOKUP($C44,DATA!$C$6:$C$133,DATA!$G$6:$G$133,0)</f>
        <v>0</v>
      </c>
    </row>
    <row r="45" spans="1:18" ht="15.5">
      <c r="A45" s="137"/>
      <c r="B45" s="135"/>
      <c r="C45" s="133" t="str">
        <f>_xlfn.XLOOKUP($B45,DATA!$B$6:$B$133,DATA!$C$6:$C$133,"")</f>
        <v/>
      </c>
      <c r="D45" s="142"/>
      <c r="E45" s="146"/>
      <c r="F45" s="141" t="str">
        <f>_xlfn.XLOOKUP($C45,DATA!$C$6:$C$133,DATA!$E$6:$E$133,"")</f>
        <v/>
      </c>
      <c r="G45" s="133" t="str">
        <f>_xlfn.XLOOKUP($C45,DATA!$C$6:$C$133,DATA!$D$6:$D$133,"")</f>
        <v/>
      </c>
      <c r="H45" s="133">
        <f>$D45*_xlfn.XLOOKUP($C45,DATA!$C$6:$C$133,DATA!$P$6:$P$133,0)</f>
        <v>0</v>
      </c>
      <c r="I45" s="134" t="str">
        <f>_xlfn.XLOOKUP($E$8,SCRIPT!$A$2:$A$11,SCRIPT!$C$2:$C$11)</f>
        <v>kg CO2-eq</v>
      </c>
      <c r="J45" s="133">
        <f>$D45*_xlfn.XLOOKUP($C45,DATA!$C$6:$C$133,DATA!$Z$6:$Z$133,0)</f>
        <v>0</v>
      </c>
      <c r="K45" s="134" t="str">
        <f>_xlfn.XLOOKUP($E$8,SCRIPT!$A$2:$A$11,SCRIPT!$C$2:$C$11)</f>
        <v>kg CO2-eq</v>
      </c>
      <c r="L45" s="133">
        <f>$D45*_xlfn.XLOOKUP($C45,DATA!$C$6:$C$133,DATA!$X$6:$X$133,0)</f>
        <v>0</v>
      </c>
      <c r="M45" s="134" t="str">
        <f>_xlfn.XLOOKUP($E$8,SCRIPT!$A$2:$A$11,SCRIPT!$C$2:$C$11)</f>
        <v>kg CO2-eq</v>
      </c>
      <c r="O45" s="156">
        <f>$D45*_xlfn.XLOOKUP($C45,DATA!$C$6:$C$133,DATA!$AB$6:$AB$133,0)</f>
        <v>0</v>
      </c>
      <c r="Q45" s="158">
        <f>_xlfn.XLOOKUP($C45,DATA!$C$6:$C$133,DATA!$G$6:$G$133,0)</f>
        <v>0</v>
      </c>
    </row>
    <row r="46" spans="1:18" ht="15.5">
      <c r="A46" s="137"/>
      <c r="B46" s="135"/>
      <c r="C46" s="133" t="str">
        <f>_xlfn.XLOOKUP($B46,DATA!$B$6:$B$133,DATA!$C$6:$C$133,"")</f>
        <v/>
      </c>
      <c r="D46" s="142"/>
      <c r="E46" s="146"/>
      <c r="F46" s="141" t="str">
        <f>_xlfn.XLOOKUP($C46,DATA!$C$6:$C$133,DATA!$E$6:$E$133,"")</f>
        <v/>
      </c>
      <c r="G46" s="133" t="str">
        <f>_xlfn.XLOOKUP($C46,DATA!$C$6:$C$133,DATA!$D$6:$D$133,"")</f>
        <v/>
      </c>
      <c r="H46" s="133">
        <f>$D46*_xlfn.XLOOKUP($C46,DATA!$C$6:$C$133,DATA!$P$6:$P$133,0)</f>
        <v>0</v>
      </c>
      <c r="I46" s="134" t="str">
        <f>_xlfn.XLOOKUP($E$8,SCRIPT!$A$2:$A$11,SCRIPT!$C$2:$C$11)</f>
        <v>kg CO2-eq</v>
      </c>
      <c r="J46" s="133">
        <f>$D46*_xlfn.XLOOKUP($C46,DATA!$C$6:$C$133,DATA!$Z$6:$Z$133,0)</f>
        <v>0</v>
      </c>
      <c r="K46" s="134" t="str">
        <f>_xlfn.XLOOKUP($E$8,SCRIPT!$A$2:$A$11,SCRIPT!$C$2:$C$11)</f>
        <v>kg CO2-eq</v>
      </c>
      <c r="L46" s="133">
        <f>$D46*_xlfn.XLOOKUP($C46,DATA!$C$6:$C$133,DATA!$X$6:$X$133,0)</f>
        <v>0</v>
      </c>
      <c r="M46" s="134" t="str">
        <f>_xlfn.XLOOKUP($E$8,SCRIPT!$A$2:$A$11,SCRIPT!$C$2:$C$11)</f>
        <v>kg CO2-eq</v>
      </c>
      <c r="O46" s="156">
        <f>$D46*_xlfn.XLOOKUP($C46,DATA!$C$6:$C$133,DATA!$AB$6:$AB$133,0)</f>
        <v>0</v>
      </c>
      <c r="Q46" s="158">
        <f>_xlfn.XLOOKUP($C46,DATA!$C$6:$C$133,DATA!$G$6:$G$133,0)</f>
        <v>0</v>
      </c>
    </row>
    <row r="47" spans="1:18" ht="15.5">
      <c r="A47" s="137"/>
      <c r="B47" s="135"/>
      <c r="C47" s="133" t="str">
        <f>_xlfn.XLOOKUP($B47,DATA!$B$6:$B$133,DATA!$C$6:$C$133,"")</f>
        <v/>
      </c>
      <c r="D47" s="142"/>
      <c r="E47" s="146"/>
      <c r="F47" s="141" t="str">
        <f>_xlfn.XLOOKUP($C47,DATA!$C$6:$C$133,DATA!$E$6:$E$133,"")</f>
        <v/>
      </c>
      <c r="G47" s="133" t="str">
        <f>_xlfn.XLOOKUP($C47,DATA!$C$6:$C$133,DATA!$D$6:$D$133,"")</f>
        <v/>
      </c>
      <c r="H47" s="133">
        <f>$D47*_xlfn.XLOOKUP($C47,DATA!$C$6:$C$133,DATA!$P$6:$P$133,0)</f>
        <v>0</v>
      </c>
      <c r="I47" s="134" t="str">
        <f>_xlfn.XLOOKUP($E$8,SCRIPT!$A$2:$A$11,SCRIPT!$C$2:$C$11)</f>
        <v>kg CO2-eq</v>
      </c>
      <c r="J47" s="133">
        <f>$D47*_xlfn.XLOOKUP($C47,DATA!$C$6:$C$133,DATA!$Z$6:$Z$133,0)</f>
        <v>0</v>
      </c>
      <c r="K47" s="134" t="str">
        <f>_xlfn.XLOOKUP($E$8,SCRIPT!$A$2:$A$11,SCRIPT!$C$2:$C$11)</f>
        <v>kg CO2-eq</v>
      </c>
      <c r="L47" s="133">
        <f>$D47*_xlfn.XLOOKUP($C47,DATA!$C$6:$C$133,DATA!$X$6:$X$133,0)</f>
        <v>0</v>
      </c>
      <c r="M47" s="134" t="str">
        <f>_xlfn.XLOOKUP($E$8,SCRIPT!$A$2:$A$11,SCRIPT!$C$2:$C$11)</f>
        <v>kg CO2-eq</v>
      </c>
      <c r="O47" s="156">
        <f>$D47*_xlfn.XLOOKUP($C47,DATA!$C$6:$C$133,DATA!$AB$6:$AB$133,0)</f>
        <v>0</v>
      </c>
      <c r="Q47" s="158">
        <f>_xlfn.XLOOKUP($C47,DATA!$C$6:$C$133,DATA!$G$6:$G$133,0)</f>
        <v>0</v>
      </c>
    </row>
    <row r="48" spans="1:18" ht="15.5">
      <c r="A48" s="137"/>
      <c r="B48" s="135"/>
      <c r="C48" s="133" t="str">
        <f>_xlfn.XLOOKUP($B48,DATA!$B$6:$B$133,DATA!$C$6:$C$133,"")</f>
        <v/>
      </c>
      <c r="D48" s="142"/>
      <c r="E48" s="146"/>
      <c r="F48" s="141" t="str">
        <f>_xlfn.XLOOKUP($C48,DATA!$C$6:$C$133,DATA!$E$6:$E$133,"")</f>
        <v/>
      </c>
      <c r="G48" s="133" t="str">
        <f>_xlfn.XLOOKUP($C48,DATA!$C$6:$C$133,DATA!$D$6:$D$133,"")</f>
        <v/>
      </c>
      <c r="H48" s="133">
        <f>$D48*_xlfn.XLOOKUP($C48,DATA!$C$6:$C$133,DATA!$P$6:$P$133,0)</f>
        <v>0</v>
      </c>
      <c r="I48" s="134" t="str">
        <f>_xlfn.XLOOKUP($E$8,SCRIPT!$A$2:$A$11,SCRIPT!$C$2:$C$11)</f>
        <v>kg CO2-eq</v>
      </c>
      <c r="J48" s="133">
        <f>$D48*_xlfn.XLOOKUP($C48,DATA!$C$6:$C$133,DATA!$Z$6:$Z$133,0)</f>
        <v>0</v>
      </c>
      <c r="K48" s="134" t="str">
        <f>_xlfn.XLOOKUP($E$8,SCRIPT!$A$2:$A$11,SCRIPT!$C$2:$C$11)</f>
        <v>kg CO2-eq</v>
      </c>
      <c r="L48" s="133">
        <f>$D48*_xlfn.XLOOKUP($C48,DATA!$C$6:$C$133,DATA!$X$6:$X$133,0)</f>
        <v>0</v>
      </c>
      <c r="M48" s="134" t="str">
        <f>_xlfn.XLOOKUP($E$8,SCRIPT!$A$2:$A$11,SCRIPT!$C$2:$C$11)</f>
        <v>kg CO2-eq</v>
      </c>
      <c r="O48" s="156">
        <f>$D48*_xlfn.XLOOKUP($C48,DATA!$C$6:$C$133,DATA!$AB$6:$AB$133,0)</f>
        <v>0</v>
      </c>
      <c r="Q48" s="158">
        <f>_xlfn.XLOOKUP($C48,DATA!$C$6:$C$133,DATA!$G$6:$G$133,0)</f>
        <v>0</v>
      </c>
    </row>
    <row r="49" spans="1:18" ht="15.5">
      <c r="A49" s="137"/>
      <c r="B49" s="135"/>
      <c r="C49" s="133" t="str">
        <f>_xlfn.XLOOKUP($B49,DATA!$B$6:$B$133,DATA!$C$6:$C$133,"")</f>
        <v/>
      </c>
      <c r="D49" s="142"/>
      <c r="E49" s="146"/>
      <c r="F49" s="141" t="str">
        <f>_xlfn.XLOOKUP($C49,DATA!$C$6:$C$133,DATA!$E$6:$E$133,"")</f>
        <v/>
      </c>
      <c r="G49" s="133" t="str">
        <f>_xlfn.XLOOKUP($C49,DATA!$C$6:$C$133,DATA!$D$6:$D$133,"")</f>
        <v/>
      </c>
      <c r="H49" s="133">
        <f>$D49*_xlfn.XLOOKUP($C49,DATA!$C$6:$C$133,DATA!$P$6:$P$133,0)</f>
        <v>0</v>
      </c>
      <c r="I49" s="134" t="str">
        <f>_xlfn.XLOOKUP($E$8,SCRIPT!$A$2:$A$11,SCRIPT!$C$2:$C$11)</f>
        <v>kg CO2-eq</v>
      </c>
      <c r="J49" s="133">
        <f>$D49*_xlfn.XLOOKUP($C49,DATA!$C$6:$C$133,DATA!$Z$6:$Z$133,0)</f>
        <v>0</v>
      </c>
      <c r="K49" s="134" t="str">
        <f>_xlfn.XLOOKUP($E$8,SCRIPT!$A$2:$A$11,SCRIPT!$C$2:$C$11)</f>
        <v>kg CO2-eq</v>
      </c>
      <c r="L49" s="133">
        <f>$D49*_xlfn.XLOOKUP($C49,DATA!$C$6:$C$133,DATA!$X$6:$X$133,0)</f>
        <v>0</v>
      </c>
      <c r="M49" s="134" t="str">
        <f>_xlfn.XLOOKUP($E$8,SCRIPT!$A$2:$A$11,SCRIPT!$C$2:$C$11)</f>
        <v>kg CO2-eq</v>
      </c>
      <c r="O49" s="156">
        <f>$D49*_xlfn.XLOOKUP($C49,DATA!$C$6:$C$133,DATA!$AB$6:$AB$133,0)</f>
        <v>0</v>
      </c>
      <c r="Q49" s="158">
        <f>_xlfn.XLOOKUP($C49,DATA!$C$6:$C$133,DATA!$G$6:$G$133,0)</f>
        <v>0</v>
      </c>
    </row>
    <row r="50" spans="1:18" ht="15.5">
      <c r="A50" s="137"/>
      <c r="B50" s="135"/>
      <c r="C50" s="133" t="str">
        <f>_xlfn.XLOOKUP($B50,DATA!$B$6:$B$133,DATA!$C$6:$C$133,"")</f>
        <v/>
      </c>
      <c r="D50" s="142"/>
      <c r="E50" s="146"/>
      <c r="F50" s="141" t="str">
        <f>_xlfn.XLOOKUP($C50,DATA!$C$6:$C$133,DATA!$E$6:$E$133,"")</f>
        <v/>
      </c>
      <c r="G50" s="133" t="str">
        <f>_xlfn.XLOOKUP($C50,DATA!$C$6:$C$133,DATA!$D$6:$D$133,"")</f>
        <v/>
      </c>
      <c r="H50" s="133">
        <f>$D50*_xlfn.XLOOKUP($C50,DATA!$C$6:$C$133,DATA!$P$6:$P$133,0)</f>
        <v>0</v>
      </c>
      <c r="I50" s="134" t="str">
        <f>_xlfn.XLOOKUP($E$8,SCRIPT!$A$2:$A$11,SCRIPT!$C$2:$C$11)</f>
        <v>kg CO2-eq</v>
      </c>
      <c r="J50" s="133">
        <f>$D50*_xlfn.XLOOKUP($C50,DATA!$C$6:$C$133,DATA!$Z$6:$Z$133,0)</f>
        <v>0</v>
      </c>
      <c r="K50" s="134" t="str">
        <f>_xlfn.XLOOKUP($E$8,SCRIPT!$A$2:$A$11,SCRIPT!$C$2:$C$11)</f>
        <v>kg CO2-eq</v>
      </c>
      <c r="L50" s="133">
        <f>$D50*_xlfn.XLOOKUP($C50,DATA!$C$6:$C$133,DATA!$X$6:$X$133,0)</f>
        <v>0</v>
      </c>
      <c r="M50" s="134" t="str">
        <f>_xlfn.XLOOKUP($E$8,SCRIPT!$A$2:$A$11,SCRIPT!$C$2:$C$11)</f>
        <v>kg CO2-eq</v>
      </c>
      <c r="N50" s="22"/>
      <c r="O50" s="156">
        <f>$D50*_xlfn.XLOOKUP($C50,DATA!$C$6:$C$133,DATA!$AB$6:$AB$133,0)</f>
        <v>0</v>
      </c>
      <c r="P50" s="22"/>
      <c r="Q50" s="158">
        <f>_xlfn.XLOOKUP($C50,DATA!$C$6:$C$133,DATA!$G$6:$G$133,0)</f>
        <v>0</v>
      </c>
      <c r="R50" s="22"/>
    </row>
    <row r="51" spans="1:18" ht="15.5">
      <c r="A51" s="137"/>
      <c r="B51" s="135"/>
      <c r="C51" s="133" t="str">
        <f>_xlfn.XLOOKUP($B51,DATA!$B$6:$B$133,DATA!$C$6:$C$133,"")</f>
        <v/>
      </c>
      <c r="D51" s="142"/>
      <c r="E51" s="146"/>
      <c r="F51" s="141" t="str">
        <f>_xlfn.XLOOKUP($C51,DATA!$C$6:$C$133,DATA!$E$6:$E$133,"")</f>
        <v/>
      </c>
      <c r="G51" s="133" t="str">
        <f>_xlfn.XLOOKUP($C51,DATA!$C$6:$C$133,DATA!$D$6:$D$133,"")</f>
        <v/>
      </c>
      <c r="H51" s="133">
        <f>$D51*_xlfn.XLOOKUP($C51,DATA!$C$6:$C$133,DATA!$P$6:$P$133,0)</f>
        <v>0</v>
      </c>
      <c r="I51" s="134" t="str">
        <f>_xlfn.XLOOKUP($E$8,SCRIPT!$A$2:$A$11,SCRIPT!$C$2:$C$11)</f>
        <v>kg CO2-eq</v>
      </c>
      <c r="J51" s="133">
        <f>$D51*_xlfn.XLOOKUP($C51,DATA!$C$6:$C$133,DATA!$Z$6:$Z$133,0)</f>
        <v>0</v>
      </c>
      <c r="K51" s="134" t="str">
        <f>_xlfn.XLOOKUP($E$8,SCRIPT!$A$2:$A$11,SCRIPT!$C$2:$C$11)</f>
        <v>kg CO2-eq</v>
      </c>
      <c r="L51" s="133">
        <f>$D51*_xlfn.XLOOKUP($C51,DATA!$C$6:$C$133,DATA!$X$6:$X$133,0)</f>
        <v>0</v>
      </c>
      <c r="M51" s="134" t="str">
        <f>_xlfn.XLOOKUP($E$8,SCRIPT!$A$2:$A$11,SCRIPT!$C$2:$C$11)</f>
        <v>kg CO2-eq</v>
      </c>
      <c r="N51" s="22"/>
      <c r="O51" s="156">
        <f>$D51*_xlfn.XLOOKUP($C51,DATA!$C$6:$C$133,DATA!$AB$6:$AB$133,0)</f>
        <v>0</v>
      </c>
      <c r="P51" s="22"/>
      <c r="Q51" s="158">
        <f>_xlfn.XLOOKUP($C51,DATA!$C$6:$C$133,DATA!$G$6:$G$133,0)</f>
        <v>0</v>
      </c>
      <c r="R51" s="22"/>
    </row>
    <row r="52" spans="1:18" ht="15.5">
      <c r="A52" s="137"/>
      <c r="B52" s="135"/>
      <c r="C52" s="133" t="str">
        <f>_xlfn.XLOOKUP($B52,DATA!$B$6:$B$133,DATA!$C$6:$C$133,"")</f>
        <v/>
      </c>
      <c r="D52" s="142"/>
      <c r="E52" s="146"/>
      <c r="F52" s="141" t="str">
        <f>_xlfn.XLOOKUP($C52,DATA!$C$6:$C$133,DATA!$E$6:$E$133,"")</f>
        <v/>
      </c>
      <c r="G52" s="133" t="str">
        <f>_xlfn.XLOOKUP($C52,DATA!$C$6:$C$133,DATA!$D$6:$D$133,"")</f>
        <v/>
      </c>
      <c r="H52" s="133">
        <f>$D52*_xlfn.XLOOKUP($C52,DATA!$C$6:$C$133,DATA!$P$6:$P$133,0)</f>
        <v>0</v>
      </c>
      <c r="I52" s="134" t="str">
        <f>_xlfn.XLOOKUP($E$8,SCRIPT!$A$2:$A$11,SCRIPT!$C$2:$C$11)</f>
        <v>kg CO2-eq</v>
      </c>
      <c r="J52" s="133">
        <f>$D52*_xlfn.XLOOKUP($C52,DATA!$C$6:$C$133,DATA!$Z$6:$Z$133,0)</f>
        <v>0</v>
      </c>
      <c r="K52" s="134" t="str">
        <f>_xlfn.XLOOKUP($E$8,SCRIPT!$A$2:$A$11,SCRIPT!$C$2:$C$11)</f>
        <v>kg CO2-eq</v>
      </c>
      <c r="L52" s="133">
        <f>$D52*_xlfn.XLOOKUP($C52,DATA!$C$6:$C$133,DATA!$X$6:$X$133,0)</f>
        <v>0</v>
      </c>
      <c r="M52" s="134" t="str">
        <f>_xlfn.XLOOKUP($E$8,SCRIPT!$A$2:$A$11,SCRIPT!$C$2:$C$11)</f>
        <v>kg CO2-eq</v>
      </c>
      <c r="N52" s="22"/>
      <c r="O52" s="156">
        <f>$D52*_xlfn.XLOOKUP($C52,DATA!$C$6:$C$133,DATA!$AB$6:$AB$133,0)</f>
        <v>0</v>
      </c>
      <c r="P52" s="22"/>
      <c r="Q52" s="158">
        <f>_xlfn.XLOOKUP($C52,DATA!$C$6:$C$133,DATA!$G$6:$G$133,0)</f>
        <v>0</v>
      </c>
      <c r="R52" s="22"/>
    </row>
    <row r="53" spans="1:18" ht="15.5">
      <c r="A53" s="137"/>
      <c r="B53" s="135"/>
      <c r="C53" s="133" t="str">
        <f>_xlfn.XLOOKUP($B53,DATA!$B$6:$B$133,DATA!$C$6:$C$133,"")</f>
        <v/>
      </c>
      <c r="D53" s="142"/>
      <c r="E53" s="146"/>
      <c r="F53" s="141" t="str">
        <f>_xlfn.XLOOKUP($C53,DATA!$C$6:$C$133,DATA!$E$6:$E$133,"")</f>
        <v/>
      </c>
      <c r="G53" s="133" t="str">
        <f>_xlfn.XLOOKUP($C53,DATA!$C$6:$C$133,DATA!$D$6:$D$133,"")</f>
        <v/>
      </c>
      <c r="H53" s="133">
        <f>$D53*_xlfn.XLOOKUP($C53,DATA!$C$6:$C$133,DATA!$P$6:$P$133,0)</f>
        <v>0</v>
      </c>
      <c r="I53" s="134" t="str">
        <f>_xlfn.XLOOKUP($E$8,SCRIPT!$A$2:$A$11,SCRIPT!$C$2:$C$11)</f>
        <v>kg CO2-eq</v>
      </c>
      <c r="J53" s="133">
        <f>$D53*_xlfn.XLOOKUP($C53,DATA!$C$6:$C$133,DATA!$Z$6:$Z$133,0)</f>
        <v>0</v>
      </c>
      <c r="K53" s="134" t="str">
        <f>_xlfn.XLOOKUP($E$8,SCRIPT!$A$2:$A$11,SCRIPT!$C$2:$C$11)</f>
        <v>kg CO2-eq</v>
      </c>
      <c r="L53" s="133">
        <f>$D53*_xlfn.XLOOKUP($C53,DATA!$C$6:$C$133,DATA!$X$6:$X$133,0)</f>
        <v>0</v>
      </c>
      <c r="M53" s="134" t="str">
        <f>_xlfn.XLOOKUP($E$8,SCRIPT!$A$2:$A$11,SCRIPT!$C$2:$C$11)</f>
        <v>kg CO2-eq</v>
      </c>
      <c r="N53" s="22"/>
      <c r="O53" s="156">
        <f>$D53*_xlfn.XLOOKUP($C53,DATA!$C$6:$C$133,DATA!$AB$6:$AB$133,0)</f>
        <v>0</v>
      </c>
      <c r="P53" s="22"/>
      <c r="Q53" s="158">
        <f>_xlfn.XLOOKUP($C53,DATA!$C$6:$C$133,DATA!$G$6:$G$133,0)</f>
        <v>0</v>
      </c>
      <c r="R53" s="22"/>
    </row>
    <row r="54" spans="1:18" ht="15.5">
      <c r="A54" s="137"/>
      <c r="B54" s="135"/>
      <c r="C54" s="133" t="str">
        <f>_xlfn.XLOOKUP($B54,DATA!$B$6:$B$133,DATA!$C$6:$C$133,"")</f>
        <v/>
      </c>
      <c r="D54" s="142"/>
      <c r="E54" s="146"/>
      <c r="F54" s="141" t="str">
        <f>_xlfn.XLOOKUP($C54,DATA!$C$6:$C$133,DATA!$E$6:$E$133,"")</f>
        <v/>
      </c>
      <c r="G54" s="133" t="str">
        <f>_xlfn.XLOOKUP($C54,DATA!$C$6:$C$133,DATA!$D$6:$D$133,"")</f>
        <v/>
      </c>
      <c r="H54" s="133">
        <f>$D54*_xlfn.XLOOKUP($C54,DATA!$C$6:$C$133,DATA!$P$6:$P$133,0)</f>
        <v>0</v>
      </c>
      <c r="I54" s="134" t="str">
        <f>_xlfn.XLOOKUP($E$8,SCRIPT!$A$2:$A$11,SCRIPT!$C$2:$C$11)</f>
        <v>kg CO2-eq</v>
      </c>
      <c r="J54" s="133">
        <f>$D54*_xlfn.XLOOKUP($C54,DATA!$C$6:$C$133,DATA!$Z$6:$Z$133,0)</f>
        <v>0</v>
      </c>
      <c r="K54" s="134" t="str">
        <f>_xlfn.XLOOKUP($E$8,SCRIPT!$A$2:$A$11,SCRIPT!$C$2:$C$11)</f>
        <v>kg CO2-eq</v>
      </c>
      <c r="L54" s="133">
        <f>$D54*_xlfn.XLOOKUP($C54,DATA!$C$6:$C$133,DATA!$X$6:$X$133,0)</f>
        <v>0</v>
      </c>
      <c r="M54" s="134" t="str">
        <f>_xlfn.XLOOKUP($E$8,SCRIPT!$A$2:$A$11,SCRIPT!$C$2:$C$11)</f>
        <v>kg CO2-eq</v>
      </c>
      <c r="N54" s="22"/>
      <c r="O54" s="156">
        <f>$D54*_xlfn.XLOOKUP($C54,DATA!$C$6:$C$133,DATA!$AB$6:$AB$133,0)</f>
        <v>0</v>
      </c>
      <c r="P54" s="22"/>
      <c r="Q54" s="158">
        <f>_xlfn.XLOOKUP($C54,DATA!$C$6:$C$133,DATA!$G$6:$G$133,0)</f>
        <v>0</v>
      </c>
      <c r="R54" s="22"/>
    </row>
    <row r="55" spans="1:18" ht="15.5">
      <c r="A55" s="137"/>
      <c r="B55" s="135"/>
      <c r="C55" s="133" t="str">
        <f>_xlfn.XLOOKUP($B55,DATA!$B$6:$B$133,DATA!$C$6:$C$133,"")</f>
        <v/>
      </c>
      <c r="D55" s="142"/>
      <c r="E55" s="146"/>
      <c r="F55" s="141" t="str">
        <f>_xlfn.XLOOKUP($C55,DATA!$C$6:$C$133,DATA!$E$6:$E$133,"")</f>
        <v/>
      </c>
      <c r="G55" s="133" t="str">
        <f>_xlfn.XLOOKUP($C55,DATA!$C$6:$C$133,DATA!$D$6:$D$133,"")</f>
        <v/>
      </c>
      <c r="H55" s="133">
        <f>$D55*_xlfn.XLOOKUP($C55,DATA!$C$6:$C$133,DATA!$P$6:$P$133,0)</f>
        <v>0</v>
      </c>
      <c r="I55" s="134" t="str">
        <f>_xlfn.XLOOKUP($E$8,SCRIPT!$A$2:$A$11,SCRIPT!$C$2:$C$11)</f>
        <v>kg CO2-eq</v>
      </c>
      <c r="J55" s="133">
        <f>$D55*_xlfn.XLOOKUP($C55,DATA!$C$6:$C$133,DATA!$Z$6:$Z$133,0)</f>
        <v>0</v>
      </c>
      <c r="K55" s="134" t="str">
        <f>_xlfn.XLOOKUP($E$8,SCRIPT!$A$2:$A$11,SCRIPT!$C$2:$C$11)</f>
        <v>kg CO2-eq</v>
      </c>
      <c r="L55" s="133">
        <f>$D55*_xlfn.XLOOKUP($C55,DATA!$C$6:$C$133,DATA!$X$6:$X$133,0)</f>
        <v>0</v>
      </c>
      <c r="M55" s="134" t="str">
        <f>_xlfn.XLOOKUP($E$8,SCRIPT!$A$2:$A$11,SCRIPT!$C$2:$C$11)</f>
        <v>kg CO2-eq</v>
      </c>
      <c r="N55" s="22"/>
      <c r="O55" s="156">
        <f>$D55*_xlfn.XLOOKUP($C55,DATA!$C$6:$C$133,DATA!$AB$6:$AB$133,0)</f>
        <v>0</v>
      </c>
      <c r="P55" s="22"/>
      <c r="Q55" s="158">
        <f>_xlfn.XLOOKUP($C55,DATA!$C$6:$C$133,DATA!$G$6:$G$133,0)</f>
        <v>0</v>
      </c>
      <c r="R55" s="22"/>
    </row>
    <row r="56" spans="1:18" ht="15.5">
      <c r="A56" s="137"/>
      <c r="B56" s="135"/>
      <c r="C56" s="133" t="str">
        <f>_xlfn.XLOOKUP($B56,DATA!$B$6:$B$133,DATA!$C$6:$C$133,"")</f>
        <v/>
      </c>
      <c r="D56" s="142"/>
      <c r="E56" s="146"/>
      <c r="F56" s="141" t="str">
        <f>_xlfn.XLOOKUP($C56,DATA!$C$6:$C$133,DATA!$E$6:$E$133,"")</f>
        <v/>
      </c>
      <c r="G56" s="133" t="str">
        <f>_xlfn.XLOOKUP($C56,DATA!$C$6:$C$133,DATA!$D$6:$D$133,"")</f>
        <v/>
      </c>
      <c r="H56" s="133">
        <f>$D56*_xlfn.XLOOKUP($C56,DATA!$C$6:$C$133,DATA!$P$6:$P$133,0)</f>
        <v>0</v>
      </c>
      <c r="I56" s="134" t="str">
        <f>_xlfn.XLOOKUP($E$8,SCRIPT!$A$2:$A$11,SCRIPT!$C$2:$C$11)</f>
        <v>kg CO2-eq</v>
      </c>
      <c r="J56" s="133">
        <f>$D56*_xlfn.XLOOKUP($C56,DATA!$C$6:$C$133,DATA!$Z$6:$Z$133,0)</f>
        <v>0</v>
      </c>
      <c r="K56" s="134" t="str">
        <f>_xlfn.XLOOKUP($E$8,SCRIPT!$A$2:$A$11,SCRIPT!$C$2:$C$11)</f>
        <v>kg CO2-eq</v>
      </c>
      <c r="L56" s="133">
        <f>$D56*_xlfn.XLOOKUP($C56,DATA!$C$6:$C$133,DATA!$X$6:$X$133,0)</f>
        <v>0</v>
      </c>
      <c r="M56" s="134" t="str">
        <f>_xlfn.XLOOKUP($E$8,SCRIPT!$A$2:$A$11,SCRIPT!$C$2:$C$11)</f>
        <v>kg CO2-eq</v>
      </c>
      <c r="N56" s="22"/>
      <c r="O56" s="156">
        <f>$D56*_xlfn.XLOOKUP($C56,DATA!$C$6:$C$133,DATA!$AB$6:$AB$133,0)</f>
        <v>0</v>
      </c>
      <c r="P56" s="22"/>
      <c r="Q56" s="158">
        <f>_xlfn.XLOOKUP($C56,DATA!$C$6:$C$133,DATA!$G$6:$G$133,0)</f>
        <v>0</v>
      </c>
      <c r="R56" s="22"/>
    </row>
    <row r="57" spans="1:18" ht="15.5">
      <c r="A57" s="137"/>
      <c r="B57" s="135"/>
      <c r="C57" s="133" t="str">
        <f>_xlfn.XLOOKUP($B57,DATA!$B$6:$B$133,DATA!$C$6:$C$133,"")</f>
        <v/>
      </c>
      <c r="D57" s="142"/>
      <c r="E57" s="146"/>
      <c r="F57" s="141" t="str">
        <f>_xlfn.XLOOKUP($C57,DATA!$C$6:$C$133,DATA!$E$6:$E$133,"")</f>
        <v/>
      </c>
      <c r="G57" s="133" t="str">
        <f>_xlfn.XLOOKUP($C57,DATA!$C$6:$C$133,DATA!$D$6:$D$133,"")</f>
        <v/>
      </c>
      <c r="H57" s="133">
        <f>$D57*_xlfn.XLOOKUP($C57,DATA!$C$6:$C$133,DATA!$P$6:$P$133,0)</f>
        <v>0</v>
      </c>
      <c r="I57" s="134" t="str">
        <f>_xlfn.XLOOKUP($E$8,SCRIPT!$A$2:$A$11,SCRIPT!$C$2:$C$11)</f>
        <v>kg CO2-eq</v>
      </c>
      <c r="J57" s="133">
        <f>$D57*_xlfn.XLOOKUP($C57,DATA!$C$6:$C$133,DATA!$Z$6:$Z$133,0)</f>
        <v>0</v>
      </c>
      <c r="K57" s="134" t="str">
        <f>_xlfn.XLOOKUP($E$8,SCRIPT!$A$2:$A$11,SCRIPT!$C$2:$C$11)</f>
        <v>kg CO2-eq</v>
      </c>
      <c r="L57" s="133">
        <f>$D57*_xlfn.XLOOKUP($C57,DATA!$C$6:$C$133,DATA!$X$6:$X$133,0)</f>
        <v>0</v>
      </c>
      <c r="M57" s="134" t="str">
        <f>_xlfn.XLOOKUP($E$8,SCRIPT!$A$2:$A$11,SCRIPT!$C$2:$C$11)</f>
        <v>kg CO2-eq</v>
      </c>
      <c r="O57" s="156">
        <f>$D57*_xlfn.XLOOKUP($C57,DATA!$C$6:$C$133,DATA!$AB$6:$AB$133,0)</f>
        <v>0</v>
      </c>
      <c r="Q57" s="158">
        <f>_xlfn.XLOOKUP($C57,DATA!$C$6:$C$133,DATA!$G$6:$G$133,0)</f>
        <v>0</v>
      </c>
    </row>
    <row r="58" spans="1:18" ht="15.5">
      <c r="A58" s="137"/>
      <c r="B58" s="135"/>
      <c r="C58" s="133" t="str">
        <f>_xlfn.XLOOKUP($B58,DATA!$B$6:$B$133,DATA!$C$6:$C$133,"")</f>
        <v/>
      </c>
      <c r="D58" s="142"/>
      <c r="E58" s="146"/>
      <c r="F58" s="141" t="str">
        <f>_xlfn.XLOOKUP($C58,DATA!$C$6:$C$133,DATA!$E$6:$E$133,"")</f>
        <v/>
      </c>
      <c r="G58" s="133" t="str">
        <f>_xlfn.XLOOKUP($C58,DATA!$C$6:$C$133,DATA!$D$6:$D$133,"")</f>
        <v/>
      </c>
      <c r="H58" s="133">
        <f>$D58*_xlfn.XLOOKUP($C58,DATA!$C$6:$C$133,DATA!$P$6:$P$133,0)</f>
        <v>0</v>
      </c>
      <c r="I58" s="134" t="str">
        <f>_xlfn.XLOOKUP($E$8,SCRIPT!$A$2:$A$11,SCRIPT!$C$2:$C$11)</f>
        <v>kg CO2-eq</v>
      </c>
      <c r="J58" s="133">
        <f>$D58*_xlfn.XLOOKUP($C58,DATA!$C$6:$C$133,DATA!$Z$6:$Z$133,0)</f>
        <v>0</v>
      </c>
      <c r="K58" s="134" t="str">
        <f>_xlfn.XLOOKUP($E$8,SCRIPT!$A$2:$A$11,SCRIPT!$C$2:$C$11)</f>
        <v>kg CO2-eq</v>
      </c>
      <c r="L58" s="133">
        <f>$D58*_xlfn.XLOOKUP($C58,DATA!$C$6:$C$133,DATA!$X$6:$X$133,0)</f>
        <v>0</v>
      </c>
      <c r="M58" s="134" t="str">
        <f>_xlfn.XLOOKUP($E$8,SCRIPT!$A$2:$A$11,SCRIPT!$C$2:$C$11)</f>
        <v>kg CO2-eq</v>
      </c>
      <c r="O58" s="156">
        <f>$D58*_xlfn.XLOOKUP($C58,DATA!$C$6:$C$133,DATA!$AB$6:$AB$133,0)</f>
        <v>0</v>
      </c>
      <c r="Q58" s="158">
        <f>_xlfn.XLOOKUP($C58,DATA!$C$6:$C$133,DATA!$G$6:$G$133,0)</f>
        <v>0</v>
      </c>
    </row>
    <row r="59" spans="1:18" ht="14.25" customHeight="1"/>
    <row r="60" spans="1:18" ht="30" customHeight="1">
      <c r="Q60" s="22"/>
      <c r="R60" s="33"/>
    </row>
    <row r="61" spans="1:18">
      <c r="P61" s="22"/>
      <c r="Q61" s="18"/>
      <c r="R61" s="22"/>
    </row>
    <row r="62" spans="1:18">
      <c r="P62" s="22"/>
      <c r="Q62" s="18"/>
      <c r="R62" s="22"/>
    </row>
    <row r="63" spans="1:18">
      <c r="Q63" s="18"/>
      <c r="R63" s="22"/>
    </row>
    <row r="66" spans="14:14">
      <c r="N66" s="34"/>
    </row>
    <row r="72" spans="14:14" ht="17.5">
      <c r="N72" s="35"/>
    </row>
  </sheetData>
  <mergeCells count="13">
    <mergeCell ref="H13:I13"/>
    <mergeCell ref="L13:M13"/>
    <mergeCell ref="J13:K13"/>
    <mergeCell ref="A11:B11"/>
    <mergeCell ref="L4:M4"/>
    <mergeCell ref="H11:M11"/>
    <mergeCell ref="H12:I12"/>
    <mergeCell ref="J12:K12"/>
    <mergeCell ref="L12:M12"/>
    <mergeCell ref="D11:G11"/>
    <mergeCell ref="A8:B8"/>
    <mergeCell ref="H4:I4"/>
    <mergeCell ref="J4:K4"/>
  </mergeCells>
  <phoneticPr fontId="1" type="noConversion"/>
  <dataValidations disablePrompts="1" xWindow="822" yWindow="825" count="2">
    <dataValidation allowBlank="1" showInputMessage="1" showErrorMessage="1" promptTitle="Menge" prompt="Bitte Menge in Referenzeinheit eingeben. Zum Beispiel m³, m², kg oder t" sqref="F14:G58" xr:uid="{6CFB6BF5-27F8-49B7-BBFF-95BFD7012F88}"/>
    <dataValidation allowBlank="1" showInputMessage="1" showErrorMessage="1" promptTitle="Menge" prompt="Geben Sie die Menge in Referenzeinheit ein. Z.B. m³, m², kg oder t_x000a__x000a_" sqref="D14:E58" xr:uid="{9389C4A0-CE98-45EF-B500-B4F47152AD2E}"/>
  </dataValidations>
  <pageMargins left="0.7" right="0.7" top="0.75" bottom="0.75" header="0.3" footer="0.3"/>
  <pageSetup paperSize="9" scale="35" orientation="landscape" r:id="rId1"/>
  <headerFooter alignWithMargins="0">
    <oddHeader>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xWindow="822" yWindow="825" count="1">
        <x14:dataValidation type="list" allowBlank="1" showInputMessage="1" showErrorMessage="1" promptTitle="Familie" prompt="Wählen Sie die zutreffende Familie aus." xr:uid="{36412C60-4081-478D-A78D-ABD591A7DDDB}">
          <x14:formula1>
            <xm:f>SCRIPT!#REF!</xm:f>
          </x14:formula1>
          <xm:sqref>F14:G58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CEB-DE60-4D1C-98EE-63A80EC8110E}">
  <sheetPr>
    <tabColor theme="0"/>
  </sheetPr>
  <dimension ref="A1:N67"/>
  <sheetViews>
    <sheetView tabSelected="1" topLeftCell="A8" zoomScale="85" zoomScaleNormal="85" zoomScaleSheetLayoutView="85" workbookViewId="0">
      <pane xSplit="1" topLeftCell="C1" activePane="topRight" state="frozen"/>
      <selection activeCell="A8" sqref="A8"/>
      <selection pane="topRight" activeCell="J55" sqref="J55"/>
    </sheetView>
  </sheetViews>
  <sheetFormatPr defaultColWidth="11.453125" defaultRowHeight="12.5"/>
  <cols>
    <col min="1" max="1" width="81.26953125" style="16" customWidth="1"/>
    <col min="2" max="2" width="19.54296875" style="16" customWidth="1"/>
    <col min="3" max="3" width="20.7265625" style="16" customWidth="1"/>
    <col min="4" max="4" width="19.7265625" style="16" customWidth="1"/>
    <col min="5" max="5" width="18.453125" style="16" customWidth="1"/>
    <col min="6" max="6" width="19.26953125" style="16" customWidth="1"/>
    <col min="7" max="7" width="18" style="16" customWidth="1"/>
    <col min="8" max="8" width="19.54296875" style="16" customWidth="1"/>
    <col min="9" max="9" width="18.7265625" style="16" customWidth="1"/>
    <col min="10" max="10" width="19.7265625" style="16" customWidth="1"/>
    <col min="11" max="11" width="17.90625" style="16" customWidth="1"/>
    <col min="12" max="12" width="9.1796875" style="16" customWidth="1"/>
    <col min="13" max="13" width="19.7265625" style="16" customWidth="1"/>
    <col min="14" max="14" width="20.54296875" style="16" customWidth="1"/>
    <col min="15" max="15" width="11.453125" style="16"/>
    <col min="16" max="16" width="14.7265625" style="16" customWidth="1"/>
    <col min="17" max="16384" width="11.453125" style="16"/>
  </cols>
  <sheetData>
    <row r="1" spans="1:14" ht="14.25" customHeight="1">
      <c r="A1" s="22"/>
    </row>
    <row r="2" spans="1:14" ht="27.65" customHeight="1"/>
    <row r="3" spans="1:14" ht="27.65" customHeight="1"/>
    <row r="4" spans="1:14" ht="27.65" customHeight="1"/>
    <row r="5" spans="1:14" ht="27.65" customHeight="1"/>
    <row r="6" spans="1:14" ht="27.65" customHeight="1"/>
    <row r="7" spans="1:14" ht="27.65" customHeight="1"/>
    <row r="8" spans="1:14" ht="27.65" customHeight="1"/>
    <row r="9" spans="1:14" ht="14.25" customHeight="1"/>
    <row r="10" spans="1:14" ht="28.5" customHeight="1" thickBot="1">
      <c r="A10" s="36"/>
    </row>
    <row r="11" spans="1:14" ht="20.25" customHeight="1">
      <c r="A11" s="182" t="s">
        <v>580</v>
      </c>
      <c r="B11" s="187" t="s">
        <v>581</v>
      </c>
      <c r="C11" s="188"/>
      <c r="D11" s="188"/>
      <c r="E11" s="188"/>
      <c r="F11" s="188"/>
      <c r="G11" s="188"/>
      <c r="H11" s="188"/>
      <c r="I11" s="188"/>
      <c r="J11" s="185" t="s">
        <v>582</v>
      </c>
      <c r="K11" s="186"/>
      <c r="L11" s="60"/>
      <c r="M11" s="189" t="s">
        <v>583</v>
      </c>
      <c r="N11" s="190"/>
    </row>
    <row r="12" spans="1:14" ht="14.5" thickBot="1">
      <c r="A12" s="183"/>
      <c r="B12" s="192" t="s">
        <v>215</v>
      </c>
      <c r="C12" s="193"/>
      <c r="D12" s="194" t="s">
        <v>16</v>
      </c>
      <c r="E12" s="195"/>
      <c r="F12" s="193" t="s">
        <v>547</v>
      </c>
      <c r="G12" s="193"/>
      <c r="H12" s="196" t="s">
        <v>22</v>
      </c>
      <c r="I12" s="197"/>
      <c r="J12" s="198" t="s">
        <v>546</v>
      </c>
      <c r="K12" s="199"/>
      <c r="L12" s="60"/>
      <c r="M12" s="184"/>
      <c r="N12" s="191"/>
    </row>
    <row r="13" spans="1:14" ht="16.5" thickBot="1">
      <c r="A13" s="184"/>
      <c r="B13" s="153" t="s">
        <v>574</v>
      </c>
      <c r="C13" s="153" t="s">
        <v>573</v>
      </c>
      <c r="D13" s="154" t="s">
        <v>574</v>
      </c>
      <c r="E13" s="153" t="s">
        <v>573</v>
      </c>
      <c r="F13" s="154" t="s">
        <v>574</v>
      </c>
      <c r="G13" s="153" t="s">
        <v>573</v>
      </c>
      <c r="H13" s="154" t="s">
        <v>574</v>
      </c>
      <c r="I13" s="153" t="s">
        <v>573</v>
      </c>
      <c r="J13" s="154" t="s">
        <v>584</v>
      </c>
      <c r="K13" s="153" t="s">
        <v>573</v>
      </c>
      <c r="L13" s="60"/>
      <c r="M13" s="153" t="s">
        <v>574</v>
      </c>
      <c r="N13" s="153" t="s">
        <v>573</v>
      </c>
    </row>
    <row r="14" spans="1:14" ht="14.5" thickBot="1">
      <c r="A14" s="64" t="str">
        <f>Input!$A14</f>
        <v>Square Column:STR - Concrete Column - 360x360mm - Concrete C25/30 (Height: 3.6m)</v>
      </c>
      <c r="B14" s="162">
        <f>SUMIF(Input!$A$14:$A$60,RESULTS!$A14,Input!H$14:H$60)/1000</f>
        <v>0.10272604875976728</v>
      </c>
      <c r="C14" s="159">
        <f>Input!$E14*B14*1000</f>
        <v>18387.962727998343</v>
      </c>
      <c r="D14" s="149">
        <v>0</v>
      </c>
      <c r="E14" s="150">
        <v>0</v>
      </c>
      <c r="F14" s="161">
        <f>SUMIF(Input!$A$14:$A$60,RESULTS!$A14,Input!J$14:J$60)/1000</f>
        <v>9.924049025208919E-3</v>
      </c>
      <c r="G14" s="159">
        <f>Input!$E14*F14*1000</f>
        <v>1776.4047755123966</v>
      </c>
      <c r="H14" s="160">
        <f>SUMIF(Input!$A$14:$A$60,RESULTS!$A14,Input!L$14:L$60)/1000</f>
        <v>-1.8359332409369554E-3</v>
      </c>
      <c r="I14" s="159">
        <f>Input!$E14*H14*1000</f>
        <v>-328.63205012771499</v>
      </c>
      <c r="J14" s="165">
        <f>(B14+D14+F14)*1000</f>
        <v>112.6500977849762</v>
      </c>
      <c r="K14" s="164">
        <f t="shared" ref="K14:K29" si="0">C14+E14+G14</f>
        <v>20164.367503510741</v>
      </c>
      <c r="L14" s="17"/>
      <c r="M14" s="143">
        <f>SUMIF(Input!$A$14:$A$32,RESULTS!$A14,Input!O$14:O$32)/1000</f>
        <v>3.1107533179239663E-4</v>
      </c>
      <c r="N14" s="155">
        <f>Input!$E14*M14*1000</f>
        <v>55.682484390839001</v>
      </c>
    </row>
    <row r="15" spans="1:14" ht="14.5" thickBot="1">
      <c r="A15" s="64" t="str">
        <f>Input!$A15</f>
        <v>Square Column:STR - Concrete Column - 360x360mm - Concrete C25/30 (Height: 3.8m)</v>
      </c>
      <c r="B15" s="162">
        <f>SUMIF(Input!$A$14:$A$60,RESULTS!$A15,Input!H$14:H$60)/1000</f>
        <v>0.10980514508108913</v>
      </c>
      <c r="C15" s="159">
        <f>Input!$E15*B15*1000</f>
        <v>10102.0733474602</v>
      </c>
      <c r="D15" s="149">
        <v>0</v>
      </c>
      <c r="E15" s="150">
        <v>0</v>
      </c>
      <c r="F15" s="161">
        <f>SUMIF(Input!$A$14:$A$60,RESULTS!$A15,Input!J$14:J$60)/1000</f>
        <v>1.0607938844735288E-2</v>
      </c>
      <c r="G15" s="159">
        <f>Input!$E15*F15*1000</f>
        <v>975.93037371564651</v>
      </c>
      <c r="H15" s="160">
        <f>SUMIF(Input!$A$14:$A$60,RESULTS!$A15,Input!L$14:L$60)/1000</f>
        <v>-1.9624517667541329E-3</v>
      </c>
      <c r="I15" s="159">
        <f>Input!$E15*H15*1000</f>
        <v>-180.54556254138021</v>
      </c>
      <c r="J15" s="165">
        <f t="shared" ref="J15:J50" si="1">(B15+D15+F15)*1000</f>
        <v>120.41308392582442</v>
      </c>
      <c r="K15" s="164">
        <f t="shared" si="0"/>
        <v>11078.003721175846</v>
      </c>
      <c r="L15" s="17"/>
      <c r="M15" s="143">
        <f>SUMIF(Input!$A$14:$A$32,RESULTS!$A15,Input!O$14:O$32)/1000</f>
        <v>3.325122727001052E-4</v>
      </c>
      <c r="N15" s="155">
        <f>Input!$E15*M15*1000</f>
        <v>30.591129088409676</v>
      </c>
    </row>
    <row r="16" spans="1:14" ht="14.5" thickBot="1">
      <c r="A16" s="64" t="str">
        <f>Input!$A16</f>
        <v>Square Column:STR - Concrete Column - 360x360mm - Concrete C25/30 (Height: 3.5m)</v>
      </c>
      <c r="B16" s="162">
        <f>SUMIF(Input!$A$14:$A$60,RESULTS!$A16,Input!H$14:H$60)/1000</f>
        <v>0.10142617060060803</v>
      </c>
      <c r="C16" s="159">
        <f>Input!$E16*B16*1000</f>
        <v>1014.2617060060803</v>
      </c>
      <c r="D16" s="149">
        <v>0</v>
      </c>
      <c r="E16" s="150">
        <v>0</v>
      </c>
      <c r="F16" s="161">
        <f>SUMIF(Input!$A$14:$A$60,RESULTS!$A16,Input!J$14:J$60)/1000</f>
        <v>9.7984717764580953E-3</v>
      </c>
      <c r="G16" s="159">
        <f>Input!$E16*F16*1000</f>
        <v>97.98471776458095</v>
      </c>
      <c r="H16" s="160">
        <f>SUMIF(Input!$A$14:$A$60,RESULTS!$A16,Input!L$14:L$60)/1000</f>
        <v>-1.8127016502121004E-3</v>
      </c>
      <c r="I16" s="159">
        <f>Input!$E16*H16*1000</f>
        <v>-18.127016502121005</v>
      </c>
      <c r="J16" s="165">
        <f t="shared" si="1"/>
        <v>111.22464237706613</v>
      </c>
      <c r="K16" s="164">
        <f t="shared" si="0"/>
        <v>1112.2464237706613</v>
      </c>
      <c r="L16" s="17"/>
      <c r="M16" s="143">
        <f>SUMIF(Input!$A$14:$A$32,RESULTS!$A16,Input!O$14:O$32)/1000</f>
        <v>3.0713903681627247E-4</v>
      </c>
      <c r="N16" s="155">
        <f>Input!$E16*M16*1000</f>
        <v>3.0713903681627244</v>
      </c>
    </row>
    <row r="17" spans="1:14" ht="14.5" thickBot="1">
      <c r="A17" s="64" t="str">
        <f>Input!$A17</f>
        <v>Square Column:STR - Concrete Column - 420x420mm - Concrete C25/30 (Height: 3.6m)</v>
      </c>
      <c r="B17" s="162">
        <f>SUMIF(Input!$A$14:$A$60,RESULTS!$A17,Input!H$14:H$60)/1000</f>
        <v>0.13982051348349372</v>
      </c>
      <c r="C17" s="159">
        <f>Input!$E17*B17*1000</f>
        <v>13702.410321382384</v>
      </c>
      <c r="D17" s="149">
        <v>0</v>
      </c>
      <c r="E17" s="150">
        <v>0</v>
      </c>
      <c r="F17" s="161">
        <f>SUMIF(Input!$A$14:$A$60,RESULTS!$A17,Input!J$14:J$60)/1000</f>
        <v>1.3507631679527085E-2</v>
      </c>
      <c r="G17" s="159">
        <f>Input!$E17*F17*1000</f>
        <v>1323.7479045936543</v>
      </c>
      <c r="H17" s="160">
        <f>SUMIF(Input!$A$14:$A$60,RESULTS!$A17,Input!L$14:L$60)/1000</f>
        <v>-2.4988903162189674E-3</v>
      </c>
      <c r="I17" s="159">
        <f>Input!$E17*H17*1000</f>
        <v>-244.8912509894588</v>
      </c>
      <c r="J17" s="165">
        <f t="shared" si="1"/>
        <v>153.32814516302082</v>
      </c>
      <c r="K17" s="164">
        <f t="shared" si="0"/>
        <v>15026.158225976038</v>
      </c>
      <c r="L17" s="17"/>
      <c r="M17" s="143">
        <f>SUMIF(Input!$A$14:$A$32,RESULTS!$A17,Input!O$14:O$32)/1000</f>
        <v>4.2340490214878975E-4</v>
      </c>
      <c r="N17" s="155">
        <f>Input!$E17*M17*1000</f>
        <v>41.493680410581391</v>
      </c>
    </row>
    <row r="18" spans="1:14" ht="14.5" thickBot="1">
      <c r="A18" s="64" t="str">
        <f>Input!$A18</f>
        <v>Square Column:STR - Concrete Column - 420x420mm - Concrete C25/30 (Height: 3.8m)</v>
      </c>
      <c r="B18" s="162">
        <f>SUMIF(Input!$A$14:$A$60,RESULTS!$A18,Input!H$14:H$60)/1000</f>
        <v>0.14945700302703799</v>
      </c>
      <c r="C18" s="159">
        <f>Input!$E18*B18*1000</f>
        <v>7771.7641574059753</v>
      </c>
      <c r="D18" s="149">
        <v>0</v>
      </c>
      <c r="E18" s="150">
        <v>0</v>
      </c>
      <c r="F18" s="161">
        <f>SUMIF(Input!$A$14:$A$60,RESULTS!$A18,Input!J$14:J$60)/1000</f>
        <v>1.4438583427556365E-2</v>
      </c>
      <c r="G18" s="159">
        <f>Input!$E18*F18*1000</f>
        <v>750.80633823293101</v>
      </c>
      <c r="H18" s="160">
        <f>SUMIF(Input!$A$14:$A$60,RESULTS!$A18,Input!L$14:L$60)/1000</f>
        <v>-2.6711149047486814E-3</v>
      </c>
      <c r="I18" s="159">
        <f>Input!$E18*H18*1000</f>
        <v>-138.89797504693144</v>
      </c>
      <c r="J18" s="165">
        <f t="shared" si="1"/>
        <v>163.89558645459434</v>
      </c>
      <c r="K18" s="164">
        <f t="shared" si="0"/>
        <v>8522.5704956389054</v>
      </c>
      <c r="L18" s="17"/>
      <c r="M18" s="143">
        <f>SUMIF(Input!$A$14:$A$32,RESULTS!$A18,Input!O$14:O$32)/1000</f>
        <v>4.5258614895292101E-4</v>
      </c>
      <c r="N18" s="155">
        <f>Input!$E18*M18*1000</f>
        <v>23.534479745551891</v>
      </c>
    </row>
    <row r="19" spans="1:14" ht="14.5" thickBot="1">
      <c r="A19" s="64" t="str">
        <f>Input!$A19</f>
        <v>Square Column:STR - Concrete Column - 480x480mm - Concrete C25/30 (Height: 3.6m)</v>
      </c>
      <c r="B19" s="162">
        <f>SUMIF(Input!$A$14:$A$60,RESULTS!$A19,Input!H$14:H$60)/1000</f>
        <v>0.18262284799701034</v>
      </c>
      <c r="C19" s="159">
        <f>Input!$E19*B19*1000</f>
        <v>14792.450687757837</v>
      </c>
      <c r="D19" s="149">
        <v>0</v>
      </c>
      <c r="E19" s="150">
        <v>0</v>
      </c>
      <c r="F19" s="161">
        <f>SUMIF(Input!$A$14:$A$60,RESULTS!$A19,Input!J$14:J$60)/1000</f>
        <v>1.7642634156833439E-2</v>
      </c>
      <c r="G19" s="159">
        <f>Input!$E19*F19*1000</f>
        <v>1429.0533667035086</v>
      </c>
      <c r="H19" s="160">
        <f>SUMIF(Input!$A$14:$A$60,RESULTS!$A19,Input!L$14:L$60)/1000</f>
        <v>-3.2638591792464827E-3</v>
      </c>
      <c r="I19" s="159">
        <f>Input!$E19*H19*1000</f>
        <v>-264.37259351896506</v>
      </c>
      <c r="J19" s="165">
        <f t="shared" si="1"/>
        <v>200.26548215384378</v>
      </c>
      <c r="K19" s="164">
        <f t="shared" si="0"/>
        <v>16221.504054461346</v>
      </c>
      <c r="L19" s="17"/>
      <c r="M19" s="143">
        <f>SUMIF(Input!$A$14:$A$32,RESULTS!$A19,Input!O$14:O$32)/1000</f>
        <v>5.5301906107958732E-4</v>
      </c>
      <c r="N19" s="155">
        <f>Input!$E19*M19*1000</f>
        <v>44.79454394744657</v>
      </c>
    </row>
    <row r="20" spans="1:14" ht="14.5" thickBot="1">
      <c r="A20" s="64" t="str">
        <f>Input!$A20</f>
        <v>Square Column:STR - Concrete Column - 480x480mm - Concrete C25/30 (Height: 3.8m)</v>
      </c>
      <c r="B20" s="162">
        <f>SUMIF(Input!$A$14:$A$60,RESULTS!$A20,Input!H$14:H$60)/1000</f>
        <v>0.1952091468108251</v>
      </c>
      <c r="C20" s="159">
        <f>Input!$E20*B20*1000</f>
        <v>7417.9475788113541</v>
      </c>
      <c r="D20" s="149">
        <v>0</v>
      </c>
      <c r="E20" s="150">
        <v>0</v>
      </c>
      <c r="F20" s="161">
        <f>SUMIF(Input!$A$14:$A$60,RESULTS!$A20,Input!J$14:J$60)/1000</f>
        <v>1.8858557946196067E-2</v>
      </c>
      <c r="G20" s="159">
        <f>Input!$E20*F20*1000</f>
        <v>716.62520195545051</v>
      </c>
      <c r="H20" s="160">
        <f>SUMIF(Input!$A$14:$A$60,RESULTS!$A20,Input!L$14:L$60)/1000</f>
        <v>-3.4888031408962369E-3</v>
      </c>
      <c r="I20" s="159">
        <f>Input!$E20*H20*1000</f>
        <v>-132.574519354057</v>
      </c>
      <c r="J20" s="165">
        <f t="shared" si="1"/>
        <v>214.06770475702118</v>
      </c>
      <c r="K20" s="164">
        <f t="shared" si="0"/>
        <v>8134.5727807668045</v>
      </c>
      <c r="L20" s="17"/>
      <c r="M20" s="143">
        <f>SUMIF(Input!$A$14:$A$32,RESULTS!$A20,Input!O$14:O$32)/1000</f>
        <v>5.911329292446314E-4</v>
      </c>
      <c r="N20" s="155">
        <f>Input!$E20*M20*1000</f>
        <v>22.463051311295995</v>
      </c>
    </row>
    <row r="21" spans="1:14" ht="14.5" thickBot="1">
      <c r="A21" s="64" t="str">
        <f>Input!$A21</f>
        <v>Square Column:STR - Concrete Column - 600x600mm - Concrete C25/30 (Height: 3.6m)</v>
      </c>
      <c r="B21" s="162">
        <f>SUMIF(Input!$A$14:$A$60,RESULTS!$A21,Input!H$14:H$60)/1000</f>
        <v>0.28534889675677766</v>
      </c>
      <c r="C21" s="159">
        <f>Input!$E21*B21*1000</f>
        <v>24825.354017839658</v>
      </c>
      <c r="D21" s="149">
        <v>0</v>
      </c>
      <c r="E21" s="150">
        <v>0</v>
      </c>
      <c r="F21" s="161">
        <f>SUMIF(Input!$A$14:$A$60,RESULTS!$A21,Input!J$14:J$60)/1000</f>
        <v>2.7566683182042362E-2</v>
      </c>
      <c r="G21" s="159">
        <f>Input!$E21*F21*1000</f>
        <v>2398.3014368376857</v>
      </c>
      <c r="H21" s="160">
        <f>SUMIF(Input!$A$14:$A$60,RESULTS!$A21,Input!L$14:L$60)/1000</f>
        <v>-5.0997924201834381E-3</v>
      </c>
      <c r="I21" s="159">
        <f>Input!$E21*H21*1000</f>
        <v>-443.6819405559591</v>
      </c>
      <c r="J21" s="165">
        <f t="shared" si="1"/>
        <v>312.91557993882003</v>
      </c>
      <c r="K21" s="164">
        <f t="shared" si="0"/>
        <v>27223.655454677344</v>
      </c>
      <c r="L21" s="17"/>
      <c r="M21" s="143">
        <f>SUMIF(Input!$A$14:$A$32,RESULTS!$A21,Input!O$14:O$32)/1000</f>
        <v>8.6409439287198401E-4</v>
      </c>
      <c r="N21" s="155">
        <f>Input!$E21*M21*1000</f>
        <v>75.176212179862603</v>
      </c>
    </row>
    <row r="22" spans="1:14" ht="14.5" thickBot="1">
      <c r="A22" s="64" t="str">
        <f>Input!$A22</f>
        <v>Square Column:STR - Concrete Column - 600x600mm - Concrete C25/30 (Height: 3.8m)</v>
      </c>
      <c r="B22" s="162">
        <f>SUMIF(Input!$A$14:$A$60,RESULTS!$A22,Input!H$14:H$60)/1000</f>
        <v>0.60826271156761214</v>
      </c>
      <c r="C22" s="159">
        <f>Input!$E22*B22*1000</f>
        <v>39537.076251894789</v>
      </c>
      <c r="D22" s="149">
        <v>0</v>
      </c>
      <c r="E22" s="150">
        <v>0</v>
      </c>
      <c r="F22" s="161">
        <f>SUMIF(Input!$A$14:$A$60,RESULTS!$A22,Input!J$14:J$60)/1000</f>
        <v>5.8762398074125741E-2</v>
      </c>
      <c r="G22" s="159">
        <f>Input!$E22*F22*1000</f>
        <v>3819.5558748181734</v>
      </c>
      <c r="H22" s="160">
        <f>SUMIF(Input!$A$14:$A$60,RESULTS!$A22,Input!L$14:L$60)/1000</f>
        <v>-1.0870949918466976E-2</v>
      </c>
      <c r="I22" s="159">
        <f>Input!$E22*H22*1000</f>
        <v>-706.61174470035337</v>
      </c>
      <c r="J22" s="165">
        <f t="shared" si="1"/>
        <v>667.02510964173791</v>
      </c>
      <c r="K22" s="164">
        <f t="shared" si="0"/>
        <v>43356.632126712961</v>
      </c>
      <c r="L22" s="17"/>
      <c r="M22" s="143">
        <f>SUMIF(Input!$A$14:$A$32,RESULTS!$A22,Input!O$14:O$32)/1000</f>
        <v>1.8419429842992669E-3</v>
      </c>
      <c r="N22" s="155">
        <f>Input!$E22*M22*1000</f>
        <v>119.72629397945235</v>
      </c>
    </row>
    <row r="23" spans="1:14" ht="14.5" thickBot="1">
      <c r="A23" s="64" t="str">
        <f>Input!$A23</f>
        <v>Square Column:STR - Concrete Column - 420x420mm - Concrete C25/30 (Height: 3.5m)</v>
      </c>
      <c r="B23" s="162">
        <f>SUMIF(Input!$A$14:$A$60,RESULTS!$A23,Input!H$14:H$60)/1000</f>
        <v>0.1380501819940041</v>
      </c>
      <c r="C23" s="159">
        <f>Input!$E23*B23*1000</f>
        <v>1380.5018199400411</v>
      </c>
      <c r="D23" s="149">
        <v>0</v>
      </c>
      <c r="E23" s="150">
        <v>0</v>
      </c>
      <c r="F23" s="161">
        <f>SUMIF(Input!$A$14:$A$60,RESULTS!$A23,Input!J$14:J$60)/1000</f>
        <v>1.3336605375053406E-2</v>
      </c>
      <c r="G23" s="159">
        <f>Input!$E23*F23*1000</f>
        <v>133.36605375053406</v>
      </c>
      <c r="H23" s="160">
        <f>SUMIF(Input!$A$14:$A$60,RESULTS!$A23,Input!L$14:L$60)/1000</f>
        <v>-2.4672507226760256E-3</v>
      </c>
      <c r="I23" s="159">
        <f>Input!$E23*H23*1000</f>
        <v>-24.672507226760256</v>
      </c>
      <c r="J23" s="165">
        <f t="shared" si="1"/>
        <v>151.38678736905752</v>
      </c>
      <c r="K23" s="164">
        <f t="shared" si="0"/>
        <v>1513.8678736905752</v>
      </c>
      <c r="L23" s="17"/>
      <c r="M23" s="143">
        <f>SUMIF(Input!$A$14:$A$32,RESULTS!$A23,Input!O$14:O$32)/1000</f>
        <v>4.1804397897375969E-4</v>
      </c>
      <c r="N23" s="155">
        <f>Input!$E23*M23*1000</f>
        <v>4.1804397897375969</v>
      </c>
    </row>
    <row r="24" spans="1:14" ht="14.5" thickBot="1">
      <c r="A24" s="64" t="str">
        <f>Input!$A24</f>
        <v>Square Column:STR - Concrete Column - 600x600mm - Concrete C25/30 (Height: 3.5m)</v>
      </c>
      <c r="B24" s="162">
        <f>SUMIF(Input!$A$14:$A$60,RESULTS!$A24,Input!H$14:H$60)/1000</f>
        <v>0.84529092313519694</v>
      </c>
      <c r="C24" s="159">
        <f>Input!$E24*B24*1000</f>
        <v>8452.9092313519686</v>
      </c>
      <c r="D24" s="149">
        <v>0</v>
      </c>
      <c r="E24" s="150">
        <v>0</v>
      </c>
      <c r="F24" s="161">
        <f>SUMIF(Input!$A$14:$A$60,RESULTS!$A24,Input!J$14:J$60)/1000</f>
        <v>8.1660967817183711E-2</v>
      </c>
      <c r="G24" s="159">
        <f>Input!$E24*F24*1000</f>
        <v>816.609678171837</v>
      </c>
      <c r="H24" s="160">
        <f>SUMIF(Input!$A$14:$A$60,RESULTS!$A24,Input!L$14:L$60)/1000</f>
        <v>-1.510714879801738E-2</v>
      </c>
      <c r="I24" s="159">
        <f>Input!$E24*H24*1000</f>
        <v>-151.0714879801738</v>
      </c>
      <c r="J24" s="165">
        <f t="shared" si="1"/>
        <v>926.95189095238061</v>
      </c>
      <c r="K24" s="164">
        <f t="shared" si="0"/>
        <v>9269.5189095238056</v>
      </c>
      <c r="L24" s="17"/>
      <c r="M24" s="143">
        <f>SUMIF(Input!$A$14:$A$32,RESULTS!$A24,Input!O$14:O$32)/1000</f>
        <v>2.5597125320210583E-3</v>
      </c>
      <c r="N24" s="155">
        <f>Input!$E24*M24*1000</f>
        <v>25.597125320210584</v>
      </c>
    </row>
    <row r="25" spans="1:14" ht="14.5" thickBot="1">
      <c r="A25" s="64" t="str">
        <f>Input!$A25</f>
        <v>Square Column:STR - Concrete Column - 600x600mm - Concrete C25/30 (Height: 3.5m)</v>
      </c>
      <c r="B25" s="162">
        <f>SUMIF(Input!$A$14:$A$60,RESULTS!$A25,Input!H$14:H$60)/1000</f>
        <v>0.84529092313519694</v>
      </c>
      <c r="C25" s="159">
        <f>Input!$E25*B25*1000</f>
        <v>12679.363847027955</v>
      </c>
      <c r="D25" s="149">
        <v>0</v>
      </c>
      <c r="E25" s="150">
        <v>0</v>
      </c>
      <c r="F25" s="161">
        <f>SUMIF(Input!$A$14:$A$60,RESULTS!$A25,Input!J$14:J$60)/1000</f>
        <v>8.1660967817183711E-2</v>
      </c>
      <c r="G25" s="159">
        <f>Input!$E25*F25*1000</f>
        <v>1224.9145172577555</v>
      </c>
      <c r="H25" s="160">
        <f>SUMIF(Input!$A$14:$A$60,RESULTS!$A25,Input!L$14:L$60)/1000</f>
        <v>-1.510714879801738E-2</v>
      </c>
      <c r="I25" s="159">
        <f>Input!$E25*H25*1000</f>
        <v>-226.6072319702607</v>
      </c>
      <c r="J25" s="165">
        <f t="shared" si="1"/>
        <v>926.95189095238061</v>
      </c>
      <c r="K25" s="164">
        <f t="shared" si="0"/>
        <v>13904.27836428571</v>
      </c>
      <c r="L25" s="17"/>
      <c r="M25" s="143">
        <f>SUMIF(Input!$A$14:$A$32,RESULTS!$A25,Input!O$14:O$32)/1000</f>
        <v>2.5597125320210583E-3</v>
      </c>
      <c r="N25" s="155">
        <f>Input!$E25*M25*1000</f>
        <v>38.395687980315877</v>
      </c>
    </row>
    <row r="26" spans="1:14" ht="14.5" thickBot="1">
      <c r="A26" s="64" t="str">
        <f>Input!$A26</f>
        <v>Square Column:STR - Concrete Column - 600x600mm - Concrete C25/30 (Height: 3.8m)</v>
      </c>
      <c r="B26" s="162">
        <f>SUMIF(Input!$A$14:$A$60,RESULTS!$A26,Input!H$14:H$60)/1000</f>
        <v>0.60826271156761214</v>
      </c>
      <c r="C26" s="159">
        <f>Input!$E26*B26*1000</f>
        <v>10948.728808217018</v>
      </c>
      <c r="D26" s="149">
        <v>0</v>
      </c>
      <c r="E26" s="150">
        <v>0</v>
      </c>
      <c r="F26" s="161">
        <f>SUMIF(Input!$A$14:$A$60,RESULTS!$A26,Input!J$14:J$60)/1000</f>
        <v>5.8762398074125741E-2</v>
      </c>
      <c r="G26" s="159">
        <f>Input!$E26*F26*1000</f>
        <v>1057.7231653342633</v>
      </c>
      <c r="H26" s="160">
        <f>SUMIF(Input!$A$14:$A$60,RESULTS!$A26,Input!L$14:L$60)/1000</f>
        <v>-1.0870949918466976E-2</v>
      </c>
      <c r="I26" s="159">
        <f>Input!$E26*H26*1000</f>
        <v>-195.67709853240555</v>
      </c>
      <c r="J26" s="165">
        <f t="shared" si="1"/>
        <v>667.02510964173791</v>
      </c>
      <c r="K26" s="164">
        <f t="shared" si="0"/>
        <v>12006.45197355128</v>
      </c>
      <c r="L26" s="17"/>
      <c r="M26" s="143">
        <f>SUMIF(Input!$A$14:$A$32,RESULTS!$A26,Input!O$14:O$32)/1000</f>
        <v>1.8419429842992669E-3</v>
      </c>
      <c r="N26" s="155">
        <f>Input!$E26*M26*1000</f>
        <v>33.15497371738681</v>
      </c>
    </row>
    <row r="27" spans="1:14" ht="14.5" thickBot="1">
      <c r="A27" s="64" t="str">
        <f>Input!$A27</f>
        <v>Square Column:STR - Concrete Column - 600x600mm - Concrete C25/30 (Height: 3.5m)</v>
      </c>
      <c r="B27" s="162">
        <f>SUMIF(Input!$A$14:$A$60,RESULTS!$A27,Input!H$14:H$60)/1000</f>
        <v>0.84529092313519694</v>
      </c>
      <c r="C27" s="159">
        <f>Input!$E27*B27*1000</f>
        <v>7607.6183082167727</v>
      </c>
      <c r="D27" s="149">
        <v>0</v>
      </c>
      <c r="E27" s="150">
        <v>0</v>
      </c>
      <c r="F27" s="161">
        <f>SUMIF(Input!$A$14:$A$60,RESULTS!$A27,Input!J$14:J$60)/1000</f>
        <v>8.1660967817183711E-2</v>
      </c>
      <c r="G27" s="159">
        <f>Input!$E27*F27*1000</f>
        <v>734.94871035465337</v>
      </c>
      <c r="H27" s="160">
        <f>SUMIF(Input!$A$14:$A$60,RESULTS!$A27,Input!L$14:L$60)/1000</f>
        <v>-1.510714879801738E-2</v>
      </c>
      <c r="I27" s="159">
        <f>Input!$E27*H27*1000</f>
        <v>-135.96433918215641</v>
      </c>
      <c r="J27" s="165">
        <f t="shared" si="1"/>
        <v>926.95189095238061</v>
      </c>
      <c r="K27" s="164">
        <f t="shared" si="0"/>
        <v>8342.5670185714262</v>
      </c>
      <c r="L27" s="17"/>
      <c r="M27" s="143">
        <f>SUMIF(Input!$A$14:$A$32,RESULTS!$A27,Input!O$14:O$32)/1000</f>
        <v>2.5597125320210583E-3</v>
      </c>
      <c r="N27" s="155">
        <f>Input!$E27*M27*1000</f>
        <v>23.037412788189524</v>
      </c>
    </row>
    <row r="28" spans="1:14" ht="14.5" thickBot="1">
      <c r="A28" s="64" t="str">
        <f>Input!$A28</f>
        <v>Square Column:STR - Concrete Column - 360x360mm_Reinforcement - Reinforcement (Height: 3.6m)</v>
      </c>
      <c r="B28" s="162">
        <f>SUMIF(Input!$A$14:$A$60,RESULTS!$A28,Input!H$14:H$60)/1000</f>
        <v>4.8197155125490672E-2</v>
      </c>
      <c r="C28" s="159">
        <f>Input!$E28*B28*1000</f>
        <v>48.197155125490674</v>
      </c>
      <c r="D28" s="149">
        <v>0</v>
      </c>
      <c r="E28" s="150">
        <v>0</v>
      </c>
      <c r="F28" s="161">
        <f>SUMIF(Input!$A$14:$A$60,RESULTS!$A28,Input!J$14:J$60)/1000</f>
        <v>3.0319301505589012E-4</v>
      </c>
      <c r="G28" s="159">
        <f>Input!$E28*F28*1000</f>
        <v>0.30319301505589014</v>
      </c>
      <c r="H28" s="160">
        <f>SUMIF(Input!$A$14:$A$60,RESULTS!$A28,Input!L$14:L$60)/1000</f>
        <v>1.1315244662277102E-2</v>
      </c>
      <c r="I28" s="159">
        <f>Input!$E28*H28*1000</f>
        <v>11.315244662277102</v>
      </c>
      <c r="J28" s="165">
        <f t="shared" si="1"/>
        <v>48.500348140546556</v>
      </c>
      <c r="K28" s="164">
        <f t="shared" si="0"/>
        <v>48.500348140546564</v>
      </c>
      <c r="L28" s="17"/>
      <c r="M28" s="143">
        <f>SUMIF(Input!$A$14:$A$32,RESULTS!$A28,Input!O$14:O$32)/1000</f>
        <v>4.5140181412791481E-4</v>
      </c>
      <c r="N28" s="155">
        <f>Input!$E28*M28*1000</f>
        <v>0.4514018141279148</v>
      </c>
    </row>
    <row r="29" spans="1:14" ht="14.5" thickBot="1">
      <c r="A29" s="64" t="str">
        <f>Input!$A29</f>
        <v>Square Column:STR - Concrete Column - 360x360mm_Reinforcement - Reinforcement (Height: 3.8m)</v>
      </c>
      <c r="B29" s="162">
        <f>SUMIF(Input!$A$14:$A$60,RESULTS!$A29,Input!H$14:H$60)/1000</f>
        <v>5.1518535706816672E-2</v>
      </c>
      <c r="C29" s="159">
        <f>Input!$E29*B29*1000</f>
        <v>51.518535706816671</v>
      </c>
      <c r="D29" s="149">
        <v>0</v>
      </c>
      <c r="E29" s="150">
        <v>0</v>
      </c>
      <c r="F29" s="161">
        <f>SUMIF(Input!$A$14:$A$60,RESULTS!$A29,Input!J$14:J$60)/1000</f>
        <v>3.2408676677169877E-4</v>
      </c>
      <c r="G29" s="159">
        <f>Input!$E29*F29*1000</f>
        <v>0.32408676677169879</v>
      </c>
      <c r="H29" s="160">
        <f>SUMIF(Input!$A$14:$A$60,RESULTS!$A29,Input!L$14:L$60)/1000</f>
        <v>1.2095005081670884E-2</v>
      </c>
      <c r="I29" s="159">
        <f>Input!$E29*H29*1000</f>
        <v>12.095005081670884</v>
      </c>
      <c r="J29" s="165">
        <f t="shared" si="1"/>
        <v>51.842622473588371</v>
      </c>
      <c r="K29" s="164">
        <f t="shared" si="0"/>
        <v>51.842622473588371</v>
      </c>
      <c r="L29" s="17"/>
      <c r="M29" s="143">
        <f>SUMIF(Input!$A$14:$A$32,RESULTS!$A29,Input!O$14:O$32)/1000</f>
        <v>4.825089866553415E-4</v>
      </c>
      <c r="N29" s="155">
        <f>Input!$E29*M29*1000</f>
        <v>0.48250898665534148</v>
      </c>
    </row>
    <row r="30" spans="1:14" ht="14.5" thickBot="1">
      <c r="A30" s="64" t="str">
        <f>Input!$A30</f>
        <v>Square Column:STR - Concrete Column - 360x360mm_Reinforcement - Reinforcement (Height: 3.5m)</v>
      </c>
      <c r="B30" s="162">
        <f>SUMIF(Input!$A$14:$A$60,RESULTS!$A30,Input!H$14:H$60)/1000</f>
        <v>4.7587276423470812E-2</v>
      </c>
      <c r="C30" s="159">
        <f>Input!$E30*B30*1000</f>
        <v>47.587276423470811</v>
      </c>
      <c r="D30" s="149">
        <v>0</v>
      </c>
      <c r="E30" s="150">
        <v>0</v>
      </c>
      <c r="F30" s="161">
        <f>SUMIF(Input!$A$14:$A$60,RESULTS!$A30,Input!J$14:J$60)/1000</f>
        <v>2.9935646159122355E-4</v>
      </c>
      <c r="G30" s="159">
        <f>Input!$E30*F30*1000</f>
        <v>0.29935646159122353</v>
      </c>
      <c r="H30" s="160">
        <f>SUMIF(Input!$A$14:$A$60,RESULTS!$A30,Input!L$14:L$60)/1000</f>
        <v>1.11720634577081E-2</v>
      </c>
      <c r="I30" s="159">
        <f>Input!$E30*H30*1000</f>
        <v>11.1720634577081</v>
      </c>
      <c r="J30" s="165">
        <f t="shared" si="1"/>
        <v>47.886632885062035</v>
      </c>
      <c r="K30" s="164">
        <f t="shared" ref="K30:K50" si="2">C30+E30+G30</f>
        <v>47.886632885062035</v>
      </c>
      <c r="L30" s="17"/>
      <c r="M30" s="143">
        <f>SUMIF(Input!$A$14:$A$32,RESULTS!$A30,Input!O$14:O$32)/1000</f>
        <v>4.4568985142445349E-4</v>
      </c>
      <c r="N30" s="155">
        <f>Input!$E30*M30*1000</f>
        <v>0.4456898514244535</v>
      </c>
    </row>
    <row r="31" spans="1:14" ht="14.5" thickBot="1">
      <c r="A31" s="64" t="str">
        <f>Input!$A31</f>
        <v>Square Column:STR - Concrete Column - 420x420mm_Reinforcement - Reinforcement (Height: 3.6m)</v>
      </c>
      <c r="B31" s="162">
        <f>SUMIF(Input!$A$14:$A$60,RESULTS!$A31,Input!H$14:H$60)/1000</f>
        <v>6.5601189371638918E-2</v>
      </c>
      <c r="C31" s="159">
        <f>Input!$E31*B31*1000</f>
        <v>65.601189371638924</v>
      </c>
      <c r="D31" s="149">
        <v>0</v>
      </c>
      <c r="E31" s="150">
        <v>0</v>
      </c>
      <c r="F31" s="161">
        <f>SUMIF(Input!$A$14:$A$60,RESULTS!$A31,Input!J$14:J$60)/1000</f>
        <v>4.1267627404672743E-4</v>
      </c>
      <c r="G31" s="159">
        <f>Input!$E31*F31*1000</f>
        <v>0.41267627404672741</v>
      </c>
      <c r="H31" s="160">
        <f>SUMIF(Input!$A$14:$A$60,RESULTS!$A31,Input!L$14:L$60)/1000</f>
        <v>1.5401189259900529E-2</v>
      </c>
      <c r="I31" s="159">
        <f>Input!$E31*H31*1000</f>
        <v>15.401189259900528</v>
      </c>
      <c r="J31" s="165">
        <f t="shared" si="1"/>
        <v>66.013865645685655</v>
      </c>
      <c r="K31" s="164">
        <f t="shared" si="2"/>
        <v>66.013865645685655</v>
      </c>
      <c r="L31" s="17"/>
      <c r="M31" s="143">
        <f>SUMIF(Input!$A$14:$A$32,RESULTS!$A31,Input!O$14:O$32)/1000</f>
        <v>6.1440339817163056E-4</v>
      </c>
      <c r="N31" s="155">
        <f>Input!$E31*M31*1000</f>
        <v>0.61440339817163059</v>
      </c>
    </row>
    <row r="32" spans="1:14" ht="14.5" thickBot="1">
      <c r="A32" s="64" t="str">
        <f>Input!$A32</f>
        <v>Square Column:STR - Concrete Column - 420x420mm_Reinforcement - Reinforcement (Height: 3.8m)</v>
      </c>
      <c r="B32" s="162">
        <f>SUMIF(Input!$A$14:$A$60,RESULTS!$A32,Input!H$14:H$60)/1000</f>
        <v>7.0122451378722694E-2</v>
      </c>
      <c r="C32" s="159">
        <f>Input!$E32*B32*1000</f>
        <v>70.122451378722701</v>
      </c>
      <c r="D32" s="149">
        <v>0</v>
      </c>
      <c r="E32" s="150">
        <v>0</v>
      </c>
      <c r="F32" s="161">
        <f>SUMIF(Input!$A$14:$A$60,RESULTS!$A32,Input!J$14:J$60)/1000</f>
        <v>4.4111809921703449E-4</v>
      </c>
      <c r="G32" s="159">
        <f>Input!$E32*F32*1000</f>
        <v>0.44111809921703449</v>
      </c>
      <c r="H32" s="160">
        <f>SUMIF(Input!$A$14:$A$60,RESULTS!$A32,Input!L$14:L$60)/1000</f>
        <v>1.6462645805607592E-2</v>
      </c>
      <c r="I32" s="159">
        <f>Input!$E32*H32*1000</f>
        <v>16.462645805607593</v>
      </c>
      <c r="J32" s="165">
        <f t="shared" si="1"/>
        <v>70.563569477939723</v>
      </c>
      <c r="K32" s="164">
        <f t="shared" si="2"/>
        <v>70.563569477939737</v>
      </c>
      <c r="L32" s="17"/>
      <c r="M32" s="143">
        <f>SUMIF(Input!$A$14:$A$32,RESULTS!$A32,Input!O$14:O$32)/1000</f>
        <v>6.5674834294754826E-4</v>
      </c>
      <c r="N32" s="155">
        <f>Input!$E32*M32*1000</f>
        <v>0.65674834294754825</v>
      </c>
    </row>
    <row r="33" spans="1:14" ht="14.5" thickBot="1">
      <c r="A33" s="64" t="str">
        <f>Input!$A33</f>
        <v>Square Column:STR - Concrete Column - 480x480mm_Reinforcement - Reinforcement (Height: 3.6m)</v>
      </c>
      <c r="B33" s="162">
        <f>SUMIF(Input!$A$14:$A$60,RESULTS!$A33,Input!H$14:H$60)/1000</f>
        <v>8.5683250165250011E-2</v>
      </c>
      <c r="C33" s="159">
        <f>Input!$E33*B33*1000</f>
        <v>85.683250165250016</v>
      </c>
      <c r="D33" s="149">
        <v>0</v>
      </c>
      <c r="E33" s="150">
        <v>0</v>
      </c>
      <c r="F33" s="161">
        <f>SUMIF(Input!$A$14:$A$60,RESULTS!$A33,Input!J$14:J$60)/1000</f>
        <v>5.3900614859424809E-4</v>
      </c>
      <c r="G33" s="159">
        <f>Input!$E33*F33*1000</f>
        <v>0.53900614859424811</v>
      </c>
      <c r="H33" s="160">
        <f>SUMIF(Input!$A$14:$A$60,RESULTS!$A33,Input!L$14:L$60)/1000</f>
        <v>2.0115854069696577E-2</v>
      </c>
      <c r="I33" s="159">
        <f>Input!$E33*H33*1000</f>
        <v>20.115854069696578</v>
      </c>
      <c r="J33" s="165">
        <f t="shared" si="1"/>
        <v>86.222256313844255</v>
      </c>
      <c r="K33" s="164">
        <f t="shared" si="2"/>
        <v>86.222256313844269</v>
      </c>
      <c r="L33" s="17"/>
      <c r="M33" s="143">
        <f>SUMIF(Input!$A$14:$A$32,RESULTS!$A33,Input!O$14:O$32)/1000</f>
        <v>0</v>
      </c>
      <c r="N33" s="155">
        <f>Input!$E33*M33*1000</f>
        <v>0</v>
      </c>
    </row>
    <row r="34" spans="1:14" ht="14.5" thickBot="1">
      <c r="A34" s="64" t="str">
        <f>Input!$A34</f>
        <v>Square Column:STR - Concrete Column - 480x480mm_Reinforcement - Reinforcement (Height: 3.8m)</v>
      </c>
      <c r="B34" s="162">
        <f>SUMIF(Input!$A$14:$A$60,RESULTS!$A34,Input!H$14:H$60)/1000</f>
        <v>9.1588507923229659E-2</v>
      </c>
      <c r="C34" s="159">
        <f>Input!$E34*B34*1000</f>
        <v>91.588507923229656</v>
      </c>
      <c r="D34" s="149">
        <v>0</v>
      </c>
      <c r="E34" s="150">
        <v>0</v>
      </c>
      <c r="F34" s="161">
        <f>SUMIF(Input!$A$14:$A$60,RESULTS!$A34,Input!J$14:J$60)/1000</f>
        <v>5.7615425203857561E-4</v>
      </c>
      <c r="G34" s="159">
        <f>Input!$E34*F34*1000</f>
        <v>0.57615425203857562</v>
      </c>
      <c r="H34" s="160">
        <f>SUMIF(Input!$A$14:$A$60,RESULTS!$A34,Input!L$14:L$60)/1000</f>
        <v>2.1502231256303798E-2</v>
      </c>
      <c r="I34" s="159">
        <f>Input!$E34*H34*1000</f>
        <v>21.502231256303798</v>
      </c>
      <c r="J34" s="165">
        <f t="shared" si="1"/>
        <v>92.164662175268234</v>
      </c>
      <c r="K34" s="164">
        <f t="shared" si="2"/>
        <v>92.164662175268234</v>
      </c>
      <c r="L34" s="17"/>
      <c r="M34" s="143">
        <f>SUMIF(Input!$A$14:$A$32,RESULTS!$A34,Input!O$14:O$32)/1000</f>
        <v>0</v>
      </c>
      <c r="N34" s="155">
        <f>Input!$E34*M34*1000</f>
        <v>0</v>
      </c>
    </row>
    <row r="35" spans="1:14" ht="14.5" thickBot="1">
      <c r="A35" s="64" t="str">
        <f>Input!$A35</f>
        <v>Square Column:STR - Concrete Column - 600x600mm_Reinforcement - Reinforcement (Height: 3.6m)</v>
      </c>
      <c r="B35" s="162">
        <f>SUMIF(Input!$A$14:$A$60,RESULTS!$A35,Input!H$14:H$60)/1000</f>
        <v>0.13388040529074069</v>
      </c>
      <c r="C35" s="159">
        <f>Input!$E35*B35*1000</f>
        <v>133.8804052907407</v>
      </c>
      <c r="D35" s="149">
        <v>0</v>
      </c>
      <c r="E35" s="150">
        <v>0</v>
      </c>
      <c r="F35" s="161">
        <f>SUMIF(Input!$A$14:$A$60,RESULTS!$A35,Input!J$14:J$60)/1000</f>
        <v>8.4219916365013822E-4</v>
      </c>
      <c r="G35" s="159">
        <f>Input!$E35*F35*1000</f>
        <v>0.84219916365013825</v>
      </c>
      <c r="H35" s="160">
        <f>SUMIF(Input!$A$14:$A$60,RESULTS!$A35,Input!L$14:L$60)/1000</f>
        <v>3.1431098731973681E-2</v>
      </c>
      <c r="I35" s="159">
        <f>Input!$E35*H35*1000</f>
        <v>31.43109873197368</v>
      </c>
      <c r="J35" s="165">
        <f t="shared" si="1"/>
        <v>134.72260445439082</v>
      </c>
      <c r="K35" s="164">
        <f t="shared" si="2"/>
        <v>134.72260445439085</v>
      </c>
      <c r="L35" s="17"/>
      <c r="M35" s="143">
        <f>SUMIF(Input!$A$14:$A$32,RESULTS!$A35,Input!O$14:O$32)/1000</f>
        <v>0</v>
      </c>
      <c r="N35" s="155">
        <f>Input!$E35*M35*1000</f>
        <v>0</v>
      </c>
    </row>
    <row r="36" spans="1:14" ht="14.5" thickBot="1">
      <c r="A36" s="64" t="str">
        <f>Input!$A36</f>
        <v>Square Column:STR - Concrete Column - 600x600mm_Reinforcement - Reinforcement (Height: 3.8m)</v>
      </c>
      <c r="B36" s="162">
        <f>SUMIF(Input!$A$14:$A$60,RESULTS!$A36,Input!H$14:H$60)/1000</f>
        <v>0.28538557279697135</v>
      </c>
      <c r="C36" s="159">
        <f>Input!$E36*B36*1000</f>
        <v>285.38557279697136</v>
      </c>
      <c r="D36" s="149">
        <v>0</v>
      </c>
      <c r="E36" s="150">
        <v>0</v>
      </c>
      <c r="F36" s="161">
        <f>SUMIF(Input!$A$14:$A$60,RESULTS!$A36,Input!J$14:J$60)/1000</f>
        <v>1.7952701159326997E-3</v>
      </c>
      <c r="G36" s="159">
        <f>Input!$E36*F36*1000</f>
        <v>1.7952701159326998</v>
      </c>
      <c r="H36" s="160">
        <f>SUMIF(Input!$A$14:$A$60,RESULTS!$A36,Input!L$14:L$60)/1000</f>
        <v>6.699996236030846E-2</v>
      </c>
      <c r="I36" s="159">
        <f>Input!$E36*H36*1000</f>
        <v>66.999962360308459</v>
      </c>
      <c r="J36" s="165">
        <f t="shared" si="1"/>
        <v>287.1808429129041</v>
      </c>
      <c r="K36" s="164">
        <f t="shared" si="2"/>
        <v>287.18084291290404</v>
      </c>
      <c r="L36" s="17"/>
      <c r="M36" s="143">
        <f>SUMIF(Input!$A$14:$A$32,RESULTS!$A36,Input!O$14:O$32)/1000</f>
        <v>0</v>
      </c>
      <c r="N36" s="155">
        <f>Input!$E36*M36*1000</f>
        <v>0</v>
      </c>
    </row>
    <row r="37" spans="1:14" ht="14.5" thickBot="1">
      <c r="A37" s="64" t="str">
        <f>Input!$A37</f>
        <v>Square Column:STR - Concrete Column - 420x420mm_Reinforcement - Reinforcement (Height: 3.5m)</v>
      </c>
      <c r="B37" s="162">
        <f>SUMIF(Input!$A$14:$A$60,RESULTS!$A37,Input!H$14:H$60)/1000</f>
        <v>6.4770582700277399E-2</v>
      </c>
      <c r="C37" s="159">
        <f>Input!$E37*B37*1000</f>
        <v>64.770582700277401</v>
      </c>
      <c r="D37" s="149">
        <v>0</v>
      </c>
      <c r="E37" s="150">
        <v>0</v>
      </c>
      <c r="F37" s="161">
        <f>SUMIF(Input!$A$14:$A$60,RESULTS!$A37,Input!J$14:J$60)/1000</f>
        <v>4.0745119094047483E-4</v>
      </c>
      <c r="G37" s="159">
        <f>Input!$E37*F37*1000</f>
        <v>0.40745119094047483</v>
      </c>
      <c r="H37" s="160">
        <f>SUMIF(Input!$A$14:$A$60,RESULTS!$A37,Input!L$14:L$60)/1000</f>
        <v>1.5206187756593865E-2</v>
      </c>
      <c r="I37" s="159">
        <f>Input!$E37*H37*1000</f>
        <v>15.206187756593865</v>
      </c>
      <c r="J37" s="165">
        <f t="shared" si="1"/>
        <v>65.178033891217879</v>
      </c>
      <c r="K37" s="164">
        <f t="shared" si="2"/>
        <v>65.178033891217879</v>
      </c>
      <c r="L37" s="17"/>
      <c r="M37" s="143">
        <f>SUMIF(Input!$A$14:$A$32,RESULTS!$A37,Input!O$14:O$32)/1000</f>
        <v>0</v>
      </c>
      <c r="N37" s="155">
        <f>Input!$E37*M37*1000</f>
        <v>0</v>
      </c>
    </row>
    <row r="38" spans="1:14" ht="14.5" thickBot="1">
      <c r="A38" s="64" t="str">
        <f>Input!$A38</f>
        <v>Square Column:STR - Concrete Column - 600x600mm_Reinforcement - Reinforcement (Height: 3.5m)</v>
      </c>
      <c r="B38" s="162">
        <f>SUMIF(Input!$A$14:$A$60,RESULTS!$A38,Input!H$14:H$60)/1000</f>
        <v>0.39659480959684679</v>
      </c>
      <c r="C38" s="159">
        <f>Input!$E38*B38*1000</f>
        <v>396.5948095968468</v>
      </c>
      <c r="D38" s="149">
        <v>0</v>
      </c>
      <c r="E38" s="150">
        <v>0</v>
      </c>
      <c r="F38" s="161">
        <f>SUMIF(Input!$A$14:$A$60,RESULTS!$A38,Input!J$14:J$60)/1000</f>
        <v>2.4948521497607894E-3</v>
      </c>
      <c r="G38" s="159">
        <f>Input!$E38*F38*1000</f>
        <v>2.4948521497607894</v>
      </c>
      <c r="H38" s="160">
        <f>SUMIF(Input!$A$14:$A$60,RESULTS!$A38,Input!L$14:L$60)/1000</f>
        <v>9.3108551546108254E-2</v>
      </c>
      <c r="I38" s="159">
        <f>Input!$E38*H38*1000</f>
        <v>93.108551546108259</v>
      </c>
      <c r="J38" s="165">
        <f t="shared" si="1"/>
        <v>399.08966174660759</v>
      </c>
      <c r="K38" s="164">
        <f t="shared" si="2"/>
        <v>399.08966174660759</v>
      </c>
      <c r="L38" s="17"/>
      <c r="M38" s="143">
        <f>SUMIF(Input!$A$14:$A$32,RESULTS!$A38,Input!O$14:O$32)/1000</f>
        <v>0</v>
      </c>
      <c r="N38" s="155">
        <f>Input!$E38*M38*1000</f>
        <v>0</v>
      </c>
    </row>
    <row r="39" spans="1:14" ht="14.5" thickBot="1">
      <c r="A39" s="64" t="str">
        <f>Input!$A39</f>
        <v>Square Column:STR - Concrete Column - 600x600mm_Reinforcement - Reinforcement (Height: 3.5m)</v>
      </c>
      <c r="B39" s="162">
        <f>SUMIF(Input!$A$14:$A$60,RESULTS!$A39,Input!H$14:H$60)/1000</f>
        <v>0.39659480959684679</v>
      </c>
      <c r="C39" s="159">
        <f>Input!$E39*B39*1000</f>
        <v>396.5948095968468</v>
      </c>
      <c r="D39" s="149">
        <v>0</v>
      </c>
      <c r="E39" s="150">
        <v>0</v>
      </c>
      <c r="F39" s="161">
        <f>SUMIF(Input!$A$14:$A$60,RESULTS!$A39,Input!J$14:J$60)/1000</f>
        <v>2.4948521497607894E-3</v>
      </c>
      <c r="G39" s="159">
        <f>Input!$E39*F39*1000</f>
        <v>2.4948521497607894</v>
      </c>
      <c r="H39" s="160">
        <f>SUMIF(Input!$A$14:$A$60,RESULTS!$A39,Input!L$14:L$60)/1000</f>
        <v>9.3108551546108254E-2</v>
      </c>
      <c r="I39" s="159">
        <f>Input!$E39*H39*1000</f>
        <v>93.108551546108259</v>
      </c>
      <c r="J39" s="165">
        <f t="shared" si="1"/>
        <v>399.08966174660759</v>
      </c>
      <c r="K39" s="164">
        <f t="shared" si="2"/>
        <v>399.08966174660759</v>
      </c>
      <c r="L39" s="17"/>
      <c r="M39" s="143">
        <f>SUMIF(Input!$A$14:$A$32,RESULTS!$A39,Input!O$14:O$32)/1000</f>
        <v>0</v>
      </c>
      <c r="N39" s="155">
        <f>Input!$E39*M39*1000</f>
        <v>0</v>
      </c>
    </row>
    <row r="40" spans="1:14" ht="14.5" thickBot="1">
      <c r="A40" s="64" t="str">
        <f>Input!$A40</f>
        <v>Square Column:STR - Concrete Column - 600x600mm_Reinforcement - Reinforcement (Height: 3.8m)</v>
      </c>
      <c r="B40" s="162">
        <f>SUMIF(Input!$A$14:$A$60,RESULTS!$A40,Input!H$14:H$60)/1000</f>
        <v>0.28538557279697135</v>
      </c>
      <c r="C40" s="159">
        <f>Input!$E40*B40*1000</f>
        <v>285.38557279697136</v>
      </c>
      <c r="D40" s="149">
        <v>0</v>
      </c>
      <c r="E40" s="150">
        <v>0</v>
      </c>
      <c r="F40" s="161">
        <f>SUMIF(Input!$A$14:$A$60,RESULTS!$A40,Input!J$14:J$60)/1000</f>
        <v>1.7952701159326997E-3</v>
      </c>
      <c r="G40" s="159">
        <f>Input!$E40*F40*1000</f>
        <v>1.7952701159326998</v>
      </c>
      <c r="H40" s="160">
        <f>SUMIF(Input!$A$14:$A$60,RESULTS!$A40,Input!L$14:L$60)/1000</f>
        <v>6.699996236030846E-2</v>
      </c>
      <c r="I40" s="159">
        <f>Input!$E40*H40*1000</f>
        <v>66.999962360308459</v>
      </c>
      <c r="J40" s="165">
        <f t="shared" si="1"/>
        <v>287.1808429129041</v>
      </c>
      <c r="K40" s="164">
        <f t="shared" si="2"/>
        <v>287.18084291290404</v>
      </c>
      <c r="L40" s="17"/>
      <c r="M40" s="143">
        <f>SUMIF(Input!$A$14:$A$32,RESULTS!$A40,Input!O$14:O$32)/1000</f>
        <v>0</v>
      </c>
      <c r="N40" s="155">
        <f>Input!$E40*M40*1000</f>
        <v>0</v>
      </c>
    </row>
    <row r="41" spans="1:14" ht="14.5" thickBot="1">
      <c r="A41" s="64" t="str">
        <f>Input!$A41</f>
        <v>Square Column:STR - Concrete Column - 600x600mm_Reinforcement - Reinforcement (Height: 3.5m)</v>
      </c>
      <c r="B41" s="162">
        <f>SUMIF(Input!$A$14:$A$60,RESULTS!$A41,Input!H$14:H$60)/1000</f>
        <v>0.39659480959684679</v>
      </c>
      <c r="C41" s="159">
        <f>Input!$E41*B41*1000</f>
        <v>396.5948095968468</v>
      </c>
      <c r="D41" s="149">
        <v>0</v>
      </c>
      <c r="E41" s="150">
        <v>0</v>
      </c>
      <c r="F41" s="161">
        <f>SUMIF(Input!$A$14:$A$60,RESULTS!$A41,Input!J$14:J$60)/1000</f>
        <v>2.4948521497607894E-3</v>
      </c>
      <c r="G41" s="159">
        <f>Input!$E41*F41*1000</f>
        <v>2.4948521497607894</v>
      </c>
      <c r="H41" s="160">
        <f>SUMIF(Input!$A$14:$A$60,RESULTS!$A41,Input!L$14:L$60)/1000</f>
        <v>9.3108551546108254E-2</v>
      </c>
      <c r="I41" s="159">
        <f>Input!$E41*H41*1000</f>
        <v>93.108551546108259</v>
      </c>
      <c r="J41" s="165">
        <f t="shared" si="1"/>
        <v>399.08966174660759</v>
      </c>
      <c r="K41" s="164">
        <f t="shared" si="2"/>
        <v>399.08966174660759</v>
      </c>
      <c r="L41" s="17"/>
      <c r="M41" s="143">
        <f>SUMIF(Input!$A$14:$A$32,RESULTS!$A41,Input!O$14:O$32)/1000</f>
        <v>0</v>
      </c>
      <c r="N41" s="155">
        <f>Input!$E41*M41*1000</f>
        <v>0</v>
      </c>
    </row>
    <row r="42" spans="1:14" ht="14.5" thickBot="1">
      <c r="A42" s="64">
        <f>Input!$A42</f>
        <v>0</v>
      </c>
      <c r="B42" s="162">
        <f>SUMIF(Input!$A$14:$A$60,RESULTS!$A42,Input!H$14:H$60)/1000</f>
        <v>0</v>
      </c>
      <c r="C42" s="159">
        <f>Input!$E42*B42*1000</f>
        <v>0</v>
      </c>
      <c r="D42" s="149">
        <v>0</v>
      </c>
      <c r="E42" s="150">
        <v>0</v>
      </c>
      <c r="F42" s="161">
        <f>SUMIF(Input!$A$14:$A$60,RESULTS!$A42,Input!J$14:J$60)/1000</f>
        <v>0</v>
      </c>
      <c r="G42" s="159">
        <f>Input!$E42*F42*1000</f>
        <v>0</v>
      </c>
      <c r="H42" s="160">
        <f>SUMIF(Input!$A$14:$A$60,RESULTS!$A42,Input!L$14:L$60)/1000</f>
        <v>0</v>
      </c>
      <c r="I42" s="159">
        <f>Input!$E42*H42*1000</f>
        <v>0</v>
      </c>
      <c r="J42" s="165">
        <f t="shared" si="1"/>
        <v>0</v>
      </c>
      <c r="K42" s="164">
        <f t="shared" si="2"/>
        <v>0</v>
      </c>
      <c r="L42" s="17"/>
      <c r="M42" s="143">
        <f>SUMIF(Input!$A$14:$A$32,RESULTS!$A42,Input!O$14:O$32)/1000</f>
        <v>0</v>
      </c>
      <c r="N42" s="155">
        <f>Input!$E42*M42*1000</f>
        <v>0</v>
      </c>
    </row>
    <row r="43" spans="1:14" ht="14.5" thickBot="1">
      <c r="A43" s="64">
        <f>Input!$A43</f>
        <v>0</v>
      </c>
      <c r="B43" s="162">
        <f>SUMIF(Input!$A$14:$A$60,RESULTS!$A43,Input!H$14:H$60)/1000</f>
        <v>0</v>
      </c>
      <c r="C43" s="159">
        <f>Input!$E43*B43*1000</f>
        <v>0</v>
      </c>
      <c r="D43" s="149">
        <v>0</v>
      </c>
      <c r="E43" s="150">
        <v>0</v>
      </c>
      <c r="F43" s="161">
        <f>SUMIF(Input!$A$14:$A$60,RESULTS!$A43,Input!J$14:J$60)/1000</f>
        <v>0</v>
      </c>
      <c r="G43" s="159">
        <f>Input!$E43*F43*1000</f>
        <v>0</v>
      </c>
      <c r="H43" s="160">
        <f>SUMIF(Input!$A$14:$A$60,RESULTS!$A43,Input!L$14:L$60)/1000</f>
        <v>0</v>
      </c>
      <c r="I43" s="159">
        <f>Input!$E43*H43*1000</f>
        <v>0</v>
      </c>
      <c r="J43" s="165">
        <f t="shared" si="1"/>
        <v>0</v>
      </c>
      <c r="K43" s="164">
        <f t="shared" si="2"/>
        <v>0</v>
      </c>
      <c r="L43" s="17"/>
      <c r="M43" s="143">
        <f>SUMIF(Input!$A$14:$A$32,RESULTS!$A43,Input!O$14:O$32)/1000</f>
        <v>0</v>
      </c>
      <c r="N43" s="155">
        <f>Input!$E43*M43*1000</f>
        <v>0</v>
      </c>
    </row>
    <row r="44" spans="1:14" ht="14.5" thickBot="1">
      <c r="A44" s="64">
        <f>Input!$A44</f>
        <v>0</v>
      </c>
      <c r="B44" s="162">
        <f>SUMIF(Input!$A$14:$A$60,RESULTS!$A44,Input!H$14:H$60)/1000</f>
        <v>0</v>
      </c>
      <c r="C44" s="159">
        <f>Input!$E44*B44*1000</f>
        <v>0</v>
      </c>
      <c r="D44" s="149">
        <v>0</v>
      </c>
      <c r="E44" s="150">
        <v>0</v>
      </c>
      <c r="F44" s="161">
        <f>SUMIF(Input!$A$14:$A$60,RESULTS!$A44,Input!J$14:J$60)/1000</f>
        <v>0</v>
      </c>
      <c r="G44" s="159">
        <f>Input!$E44*F44*1000</f>
        <v>0</v>
      </c>
      <c r="H44" s="160">
        <f>SUMIF(Input!$A$14:$A$60,RESULTS!$A44,Input!L$14:L$60)/1000</f>
        <v>0</v>
      </c>
      <c r="I44" s="159">
        <f>Input!$E44*H44*1000</f>
        <v>0</v>
      </c>
      <c r="J44" s="165">
        <f t="shared" si="1"/>
        <v>0</v>
      </c>
      <c r="K44" s="164">
        <f t="shared" si="2"/>
        <v>0</v>
      </c>
      <c r="L44" s="17"/>
      <c r="M44" s="143">
        <f>SUMIF(Input!$A$14:$A$32,RESULTS!$A44,Input!O$14:O$32)/1000</f>
        <v>0</v>
      </c>
      <c r="N44" s="155">
        <f>Input!$E44*M44*1000</f>
        <v>0</v>
      </c>
    </row>
    <row r="45" spans="1:14" ht="14.5" thickBot="1">
      <c r="A45" s="64">
        <f>Input!$A45</f>
        <v>0</v>
      </c>
      <c r="B45" s="162">
        <f>SUMIF(Input!$A$14:$A$60,RESULTS!$A45,Input!H$14:H$60)/1000</f>
        <v>0</v>
      </c>
      <c r="C45" s="159">
        <f>Input!$E45*B45*1000</f>
        <v>0</v>
      </c>
      <c r="D45" s="149">
        <v>0</v>
      </c>
      <c r="E45" s="150">
        <v>0</v>
      </c>
      <c r="F45" s="161">
        <f>SUMIF(Input!$A$14:$A$60,RESULTS!$A45,Input!J$14:J$60)/1000</f>
        <v>0</v>
      </c>
      <c r="G45" s="159">
        <f>Input!$E45*F45*1000</f>
        <v>0</v>
      </c>
      <c r="H45" s="160">
        <f>SUMIF(Input!$A$14:$A$60,RESULTS!$A45,Input!L$14:L$60)/1000</f>
        <v>0</v>
      </c>
      <c r="I45" s="159">
        <f>Input!$E45*H45*1000</f>
        <v>0</v>
      </c>
      <c r="J45" s="165">
        <f t="shared" si="1"/>
        <v>0</v>
      </c>
      <c r="K45" s="164">
        <f t="shared" si="2"/>
        <v>0</v>
      </c>
      <c r="L45" s="17"/>
      <c r="M45" s="143">
        <f>SUMIF(Input!$A$14:$A$32,RESULTS!$A45,Input!O$14:O$32)/1000</f>
        <v>0</v>
      </c>
      <c r="N45" s="155">
        <f>Input!$E45*M45*1000</f>
        <v>0</v>
      </c>
    </row>
    <row r="46" spans="1:14" ht="14.5" thickBot="1">
      <c r="A46" s="64">
        <f>Input!$A46</f>
        <v>0</v>
      </c>
      <c r="B46" s="162">
        <f>SUMIF(Input!$A$14:$A$60,RESULTS!$A46,Input!H$14:H$60)/1000</f>
        <v>0</v>
      </c>
      <c r="C46" s="159">
        <f>Input!$E46*B46*1000</f>
        <v>0</v>
      </c>
      <c r="D46" s="149">
        <v>0</v>
      </c>
      <c r="E46" s="150">
        <v>0</v>
      </c>
      <c r="F46" s="161">
        <f>SUMIF(Input!$A$14:$A$60,RESULTS!$A46,Input!J$14:J$60)/1000</f>
        <v>0</v>
      </c>
      <c r="G46" s="159">
        <f>Input!$E46*F46*1000</f>
        <v>0</v>
      </c>
      <c r="H46" s="160">
        <f>SUMIF(Input!$A$14:$A$60,RESULTS!$A46,Input!L$14:L$60)/1000</f>
        <v>0</v>
      </c>
      <c r="I46" s="159">
        <f>Input!$E46*H46*1000</f>
        <v>0</v>
      </c>
      <c r="J46" s="165">
        <f t="shared" si="1"/>
        <v>0</v>
      </c>
      <c r="K46" s="164">
        <f t="shared" si="2"/>
        <v>0</v>
      </c>
      <c r="L46" s="17"/>
      <c r="M46" s="143">
        <f>SUMIF(Input!$A$14:$A$32,RESULTS!$A46,Input!O$14:O$32)/1000</f>
        <v>0</v>
      </c>
      <c r="N46" s="155">
        <f>Input!$E46*M46*1000</f>
        <v>0</v>
      </c>
    </row>
    <row r="47" spans="1:14" ht="14.5" thickBot="1">
      <c r="A47" s="64">
        <f>Input!$A47</f>
        <v>0</v>
      </c>
      <c r="B47" s="162">
        <f>SUMIF(Input!$A$14:$A$60,RESULTS!$A47,Input!H$14:H$60)/1000</f>
        <v>0</v>
      </c>
      <c r="C47" s="159">
        <f>Input!$E47*B47*1000</f>
        <v>0</v>
      </c>
      <c r="D47" s="149">
        <v>0</v>
      </c>
      <c r="E47" s="150">
        <v>0</v>
      </c>
      <c r="F47" s="161">
        <f>SUMIF(Input!$A$14:$A$60,RESULTS!$A47,Input!J$14:J$60)/1000</f>
        <v>0</v>
      </c>
      <c r="G47" s="159">
        <f>Input!$E47*F47*1000</f>
        <v>0</v>
      </c>
      <c r="H47" s="160">
        <f>SUMIF(Input!$A$14:$A$60,RESULTS!$A47,Input!L$14:L$60)/1000</f>
        <v>0</v>
      </c>
      <c r="I47" s="159">
        <f>Input!$E47*H47*1000</f>
        <v>0</v>
      </c>
      <c r="J47" s="165">
        <f t="shared" si="1"/>
        <v>0</v>
      </c>
      <c r="K47" s="164">
        <f t="shared" si="2"/>
        <v>0</v>
      </c>
      <c r="L47" s="17"/>
      <c r="M47" s="143">
        <f>SUMIF(Input!$A$14:$A$32,RESULTS!$A47,Input!O$14:O$32)/1000</f>
        <v>0</v>
      </c>
      <c r="N47" s="155">
        <f>Input!$E47*M47*1000</f>
        <v>0</v>
      </c>
    </row>
    <row r="48" spans="1:14" ht="14.5" thickBot="1">
      <c r="A48" s="64">
        <f>Input!$A48</f>
        <v>0</v>
      </c>
      <c r="B48" s="162">
        <f>SUMIF(Input!$A$14:$A$60,RESULTS!$A48,Input!H$14:H$60)/1000</f>
        <v>0</v>
      </c>
      <c r="C48" s="159">
        <f>Input!$E48*B48*1000</f>
        <v>0</v>
      </c>
      <c r="D48" s="149">
        <v>0</v>
      </c>
      <c r="E48" s="150">
        <v>0</v>
      </c>
      <c r="F48" s="161">
        <f>SUMIF(Input!$A$14:$A$60,RESULTS!$A48,Input!J$14:J$60)/1000</f>
        <v>0</v>
      </c>
      <c r="G48" s="159">
        <f>Input!$E48*F48*1000</f>
        <v>0</v>
      </c>
      <c r="H48" s="160">
        <f>SUMIF(Input!$A$14:$A$60,RESULTS!$A48,Input!L$14:L$60)/1000</f>
        <v>0</v>
      </c>
      <c r="I48" s="159">
        <f>Input!$E48*H48*1000</f>
        <v>0</v>
      </c>
      <c r="J48" s="165">
        <f t="shared" si="1"/>
        <v>0</v>
      </c>
      <c r="K48" s="164">
        <f t="shared" si="2"/>
        <v>0</v>
      </c>
      <c r="L48" s="17"/>
      <c r="M48" s="143">
        <f>SUMIF(Input!$A$14:$A$32,RESULTS!$A48,Input!O$14:O$32)/1000</f>
        <v>0</v>
      </c>
      <c r="N48" s="155">
        <f>Input!$E48*M48*1000</f>
        <v>0</v>
      </c>
    </row>
    <row r="49" spans="1:14" ht="14.5" thickBot="1">
      <c r="A49" s="64">
        <f>Input!$A49</f>
        <v>0</v>
      </c>
      <c r="B49" s="162">
        <f>SUMIF(Input!$A$14:$A$60,RESULTS!$A49,Input!H$14:H$60)/1000</f>
        <v>0</v>
      </c>
      <c r="C49" s="159">
        <f>Input!$E49*B49*1000</f>
        <v>0</v>
      </c>
      <c r="D49" s="149">
        <v>0</v>
      </c>
      <c r="E49" s="150">
        <v>0</v>
      </c>
      <c r="F49" s="161">
        <f>SUMIF(Input!$A$14:$A$60,RESULTS!$A49,Input!J$14:J$60)/1000</f>
        <v>0</v>
      </c>
      <c r="G49" s="159">
        <f>Input!$E49*F49*1000</f>
        <v>0</v>
      </c>
      <c r="H49" s="160">
        <f>SUMIF(Input!$A$14:$A$60,RESULTS!$A49,Input!L$14:L$60)/1000</f>
        <v>0</v>
      </c>
      <c r="I49" s="159">
        <f>Input!$E49*H49*1000</f>
        <v>0</v>
      </c>
      <c r="J49" s="165">
        <f t="shared" si="1"/>
        <v>0</v>
      </c>
      <c r="K49" s="164">
        <f t="shared" si="2"/>
        <v>0</v>
      </c>
      <c r="L49" s="17"/>
      <c r="M49" s="143">
        <f>SUMIF(Input!$A$14:$A$32,RESULTS!$A49,Input!O$14:O$32)/1000</f>
        <v>0</v>
      </c>
      <c r="N49" s="155">
        <f>Input!$E49*M49*1000</f>
        <v>0</v>
      </c>
    </row>
    <row r="50" spans="1:14" ht="14.5" thickBot="1">
      <c r="A50" s="64">
        <f>Input!$A50</f>
        <v>0</v>
      </c>
      <c r="B50" s="162">
        <f>SUMIF(Input!$A$14:$A$60,RESULTS!$A50,Input!H$14:H$60)/1000</f>
        <v>0</v>
      </c>
      <c r="C50" s="159">
        <f>Input!$E50*B50*1000</f>
        <v>0</v>
      </c>
      <c r="D50" s="149">
        <v>0</v>
      </c>
      <c r="E50" s="150">
        <v>0</v>
      </c>
      <c r="F50" s="161">
        <f>SUMIF(Input!$A$14:$A$60,RESULTS!$A50,Input!J$14:J$60)/1000</f>
        <v>0</v>
      </c>
      <c r="G50" s="159">
        <f>Input!$E50*F50*1000</f>
        <v>0</v>
      </c>
      <c r="H50" s="160">
        <f>SUMIF(Input!$A$14:$A$60,RESULTS!$A50,Input!L$14:L$60)/1000</f>
        <v>0</v>
      </c>
      <c r="I50" s="159">
        <f>Input!$E50*H50*1000</f>
        <v>0</v>
      </c>
      <c r="J50" s="165">
        <f t="shared" si="1"/>
        <v>0</v>
      </c>
      <c r="K50" s="164">
        <f t="shared" si="2"/>
        <v>0</v>
      </c>
      <c r="L50" s="17"/>
      <c r="M50" s="143">
        <f>SUMIF(Input!$A$14:$A$32,RESULTS!$A50,Input!O$14:O$32)/1000</f>
        <v>0</v>
      </c>
      <c r="N50" s="155">
        <f>Input!$E50*M50*1000</f>
        <v>0</v>
      </c>
    </row>
    <row r="51" spans="1:14" ht="14.5" thickBot="1">
      <c r="A51" s="125" t="s">
        <v>582</v>
      </c>
      <c r="B51" s="163">
        <f>SUM(B14:B50)</f>
        <v>7.5763690755215487</v>
      </c>
      <c r="C51" s="117">
        <f>SUM(C14:C50)</f>
        <v>181039.92773978051</v>
      </c>
      <c r="D51" s="151">
        <f t="shared" ref="D51" si="3">SUM(D14:D50)</f>
        <v>0</v>
      </c>
      <c r="E51" s="152">
        <v>0</v>
      </c>
      <c r="F51" s="145">
        <f t="shared" ref="F51" si="4">SUM(F14:F50)</f>
        <v>0.51340919306646726</v>
      </c>
      <c r="G51" s="117">
        <f>SUM(G14:G50)</f>
        <v>17271.192453056126</v>
      </c>
      <c r="H51" s="145">
        <f t="shared" ref="H51" si="5">SUM(H14:H50)</f>
        <v>0.47586295586781474</v>
      </c>
      <c r="I51" s="117">
        <f>SUM(I14:I50)</f>
        <v>-2624.3002187880243</v>
      </c>
      <c r="J51" s="20">
        <f>SUM(J14:J50)</f>
        <v>8089.7782685880147</v>
      </c>
      <c r="K51" s="117">
        <f>SUM(K14:K50)</f>
        <v>198311.12019283656</v>
      </c>
      <c r="L51" s="21"/>
      <c r="M51" s="144">
        <f>SUM(M14:M50)</f>
        <v>1.8266784012569041E-2</v>
      </c>
      <c r="N51" s="118">
        <f>SUM(N14:N50)</f>
        <v>543.54965741076956</v>
      </c>
    </row>
    <row r="52" spans="1:14" ht="14">
      <c r="A52" s="19"/>
      <c r="B52" s="22"/>
      <c r="C52" s="22"/>
      <c r="D52" s="22"/>
      <c r="E52" s="22"/>
      <c r="F52" s="22"/>
      <c r="G52" s="22"/>
      <c r="H52" s="19"/>
      <c r="I52" s="19"/>
      <c r="J52" s="19"/>
      <c r="K52" s="19"/>
      <c r="L52" s="116"/>
      <c r="M52" s="19"/>
      <c r="N52" s="19"/>
    </row>
    <row r="54" spans="1:14" ht="20.25" customHeight="1"/>
    <row r="67" ht="14.25" customHeight="1"/>
  </sheetData>
  <mergeCells count="9">
    <mergeCell ref="A11:A13"/>
    <mergeCell ref="J11:K11"/>
    <mergeCell ref="B11:I11"/>
    <mergeCell ref="M11:N12"/>
    <mergeCell ref="B12:C12"/>
    <mergeCell ref="D12:E12"/>
    <mergeCell ref="F12:G12"/>
    <mergeCell ref="H12:I12"/>
    <mergeCell ref="J12:K12"/>
  </mergeCells>
  <phoneticPr fontId="1" type="noConversion"/>
  <dataValidations xWindow="57" yWindow="609" count="1">
    <dataValidation allowBlank="1" showInputMessage="1" showErrorMessage="1" promptTitle="Familie" prompt="Wählen Sie die zutreffende Familie aus." sqref="A14:A51" xr:uid="{E6D8EB38-CF87-41CC-89A3-54DDDCF489E7}"/>
  </dataValidations>
  <pageMargins left="0.70866141732283472" right="0.70866141732283472" top="0.78740157480314965" bottom="0.78740157480314965" header="0.31496062992125984" footer="0.31496062992125984"/>
  <pageSetup paperSize="9" scale="57" pageOrder="overThenDown" orientation="landscape" r:id="rId1"/>
  <colBreaks count="1" manualBreakCount="1">
    <brk id="14" min="9" max="10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H148"/>
  <sheetViews>
    <sheetView zoomScale="85" zoomScaleNormal="85" workbookViewId="0">
      <pane xSplit="2" ySplit="5" topLeftCell="J6" activePane="bottomRight" state="frozen"/>
      <selection pane="topRight"/>
      <selection pane="bottomLeft"/>
      <selection pane="bottomRight" activeCell="A7" sqref="A7:XFD7"/>
    </sheetView>
  </sheetViews>
  <sheetFormatPr defaultColWidth="11.453125" defaultRowHeight="12.5"/>
  <cols>
    <col min="1" max="1" width="18.453125" customWidth="1"/>
    <col min="2" max="2" width="61.453125" customWidth="1"/>
    <col min="3" max="3" width="39.453125" customWidth="1"/>
    <col min="5" max="5" width="12.1796875" bestFit="1" customWidth="1"/>
    <col min="8" max="8" width="28.26953125" customWidth="1"/>
    <col min="9" max="10" width="37.1796875" customWidth="1"/>
    <col min="11" max="11" width="21" customWidth="1"/>
    <col min="12" max="12" width="30.81640625" customWidth="1"/>
    <col min="13" max="13" width="12.1796875" bestFit="1" customWidth="1"/>
    <col min="14" max="15" width="11.54296875" bestFit="1" customWidth="1"/>
    <col min="16" max="16" width="12" bestFit="1" customWidth="1"/>
    <col min="17" max="18" width="11.54296875" bestFit="1" customWidth="1"/>
    <col min="19" max="19" width="12.1796875" bestFit="1" customWidth="1"/>
    <col min="20" max="23" width="11.54296875" bestFit="1" customWidth="1"/>
    <col min="24" max="24" width="12" bestFit="1" customWidth="1"/>
    <col min="25" max="25" width="14.54296875" customWidth="1"/>
    <col min="26" max="26" width="12.453125" bestFit="1" customWidth="1"/>
    <col min="27" max="28" width="16.26953125" customWidth="1"/>
    <col min="31" max="31" width="12.453125" customWidth="1"/>
    <col min="32" max="32" width="14" customWidth="1"/>
    <col min="33" max="33" width="44.54296875" customWidth="1"/>
    <col min="34" max="34" width="46.453125" customWidth="1"/>
  </cols>
  <sheetData>
    <row r="1" spans="1:34" ht="14.5" thickBot="1">
      <c r="A1" s="16"/>
      <c r="B1" s="38" t="s">
        <v>37</v>
      </c>
      <c r="C1" s="38"/>
      <c r="E1" s="16"/>
      <c r="F1" s="16"/>
      <c r="G1" s="16"/>
      <c r="H1" s="16"/>
      <c r="I1" s="16"/>
      <c r="J1" s="61" t="s">
        <v>57</v>
      </c>
      <c r="K1" s="6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9"/>
      <c r="AB1" s="39"/>
    </row>
    <row r="2" spans="1:34" ht="13.5" customHeight="1" thickBot="1">
      <c r="A2" s="16"/>
      <c r="B2" s="16"/>
      <c r="C2" s="16"/>
      <c r="D2" s="16"/>
      <c r="E2" s="16"/>
      <c r="H2" s="16"/>
      <c r="I2" s="16"/>
      <c r="J2" s="16"/>
      <c r="K2" s="16"/>
      <c r="L2" s="16"/>
      <c r="M2" s="223" t="s">
        <v>0</v>
      </c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5"/>
      <c r="Y2" s="226" t="s">
        <v>1</v>
      </c>
      <c r="Z2" s="40"/>
      <c r="AA2" s="41"/>
      <c r="AB2" s="41"/>
    </row>
    <row r="3" spans="1:34" ht="12.75" customHeight="1" thickBot="1">
      <c r="A3" s="16"/>
      <c r="B3" s="206"/>
      <c r="C3" s="207"/>
      <c r="D3" s="207"/>
      <c r="E3" s="207"/>
      <c r="F3" s="207"/>
      <c r="G3" s="208"/>
      <c r="H3" s="42"/>
      <c r="I3" s="42"/>
      <c r="J3" s="42"/>
      <c r="K3" s="42"/>
      <c r="L3" s="43"/>
      <c r="M3" s="229" t="s">
        <v>2</v>
      </c>
      <c r="N3" s="230"/>
      <c r="O3" s="230"/>
      <c r="P3" s="230"/>
      <c r="Q3" s="230"/>
      <c r="R3" s="230"/>
      <c r="S3" s="231"/>
      <c r="T3" s="232" t="s">
        <v>3</v>
      </c>
      <c r="U3" s="233"/>
      <c r="V3" s="233"/>
      <c r="W3" s="234"/>
      <c r="X3" s="235" t="s">
        <v>4</v>
      </c>
      <c r="Y3" s="227"/>
      <c r="Z3" s="37"/>
      <c r="AA3" s="204" t="s">
        <v>4</v>
      </c>
      <c r="AB3" s="204" t="s">
        <v>42</v>
      </c>
      <c r="AD3" s="219" t="s">
        <v>27</v>
      </c>
      <c r="AE3" s="221" t="s">
        <v>25</v>
      </c>
      <c r="AF3" s="221" t="s">
        <v>39</v>
      </c>
      <c r="AG3" s="221" t="s">
        <v>40</v>
      </c>
      <c r="AH3" s="217" t="s">
        <v>41</v>
      </c>
    </row>
    <row r="4" spans="1:34" ht="13.5" customHeight="1" thickBot="1">
      <c r="A4" s="200" t="s">
        <v>76</v>
      </c>
      <c r="B4" s="209" t="s">
        <v>5</v>
      </c>
      <c r="C4" s="215" t="s">
        <v>78</v>
      </c>
      <c r="D4" s="211" t="s">
        <v>6</v>
      </c>
      <c r="E4" s="213" t="s">
        <v>7</v>
      </c>
      <c r="F4" s="105" t="s">
        <v>219</v>
      </c>
      <c r="G4" s="108" t="s">
        <v>217</v>
      </c>
      <c r="H4" s="201" t="s">
        <v>45</v>
      </c>
      <c r="I4" s="202" t="s">
        <v>47</v>
      </c>
      <c r="J4" s="45"/>
      <c r="K4" s="45"/>
      <c r="L4" s="203" t="s">
        <v>46</v>
      </c>
      <c r="M4" s="237" t="s">
        <v>8</v>
      </c>
      <c r="N4" s="238"/>
      <c r="O4" s="238"/>
      <c r="P4" s="239"/>
      <c r="Q4" s="240" t="s">
        <v>9</v>
      </c>
      <c r="R4" s="241"/>
      <c r="S4" s="242" t="s">
        <v>10</v>
      </c>
      <c r="T4" s="244" t="s">
        <v>11</v>
      </c>
      <c r="U4" s="241"/>
      <c r="V4" s="240" t="s">
        <v>3</v>
      </c>
      <c r="W4" s="241"/>
      <c r="X4" s="236"/>
      <c r="Y4" s="228"/>
      <c r="Z4" s="44"/>
      <c r="AA4" s="205"/>
      <c r="AB4" s="205"/>
      <c r="AD4" s="220"/>
      <c r="AE4" s="222"/>
      <c r="AF4" s="222"/>
      <c r="AG4" s="222"/>
      <c r="AH4" s="218"/>
    </row>
    <row r="5" spans="1:34">
      <c r="A5" s="200"/>
      <c r="B5" s="210"/>
      <c r="C5" s="216"/>
      <c r="D5" s="212"/>
      <c r="E5" s="214"/>
      <c r="F5" s="109" t="s">
        <v>218</v>
      </c>
      <c r="G5" s="110" t="s">
        <v>12</v>
      </c>
      <c r="H5" s="201"/>
      <c r="I5" s="202"/>
      <c r="J5" s="45" t="s">
        <v>48</v>
      </c>
      <c r="K5" s="45" t="s">
        <v>212</v>
      </c>
      <c r="L5" s="203"/>
      <c r="M5" s="47" t="s">
        <v>13</v>
      </c>
      <c r="N5" s="48" t="s">
        <v>14</v>
      </c>
      <c r="O5" s="48" t="s">
        <v>15</v>
      </c>
      <c r="P5" s="48" t="s">
        <v>44</v>
      </c>
      <c r="Q5" s="49" t="s">
        <v>16</v>
      </c>
      <c r="R5" s="48" t="s">
        <v>17</v>
      </c>
      <c r="S5" s="243"/>
      <c r="T5" s="50" t="s">
        <v>18</v>
      </c>
      <c r="U5" s="48" t="s">
        <v>19</v>
      </c>
      <c r="V5" s="50" t="s">
        <v>20</v>
      </c>
      <c r="W5" s="48" t="s">
        <v>21</v>
      </c>
      <c r="X5" s="51" t="s">
        <v>22</v>
      </c>
      <c r="Y5" s="52" t="s">
        <v>23</v>
      </c>
      <c r="Z5" s="46" t="s">
        <v>38</v>
      </c>
      <c r="AA5" s="53" t="s">
        <v>175</v>
      </c>
      <c r="AB5" s="53" t="s">
        <v>207</v>
      </c>
      <c r="AD5" s="8"/>
      <c r="AG5" s="5"/>
      <c r="AH5" s="6"/>
    </row>
    <row r="6" spans="1:34">
      <c r="A6" t="s">
        <v>100</v>
      </c>
      <c r="B6" s="83" t="s">
        <v>561</v>
      </c>
      <c r="C6" s="84" t="s">
        <v>222</v>
      </c>
      <c r="D6" s="54" t="s">
        <v>223</v>
      </c>
      <c r="E6" s="103">
        <v>1</v>
      </c>
      <c r="F6" s="106">
        <v>0</v>
      </c>
      <c r="G6" s="85">
        <v>2360</v>
      </c>
      <c r="H6" s="16" t="s">
        <v>224</v>
      </c>
      <c r="I6" s="16" t="s">
        <v>225</v>
      </c>
      <c r="J6" s="16" t="s">
        <v>49</v>
      </c>
      <c r="K6" s="16"/>
      <c r="L6" s="16"/>
      <c r="M6" s="79">
        <v>0</v>
      </c>
      <c r="N6" s="55">
        <v>0</v>
      </c>
      <c r="O6" s="55">
        <v>0</v>
      </c>
      <c r="P6" s="55">
        <v>201.19340030685601</v>
      </c>
      <c r="Q6" s="55">
        <v>2.0284893047118802</v>
      </c>
      <c r="R6" s="55">
        <v>0</v>
      </c>
      <c r="S6" s="55">
        <v>203.22188961156789</v>
      </c>
      <c r="T6" s="55">
        <v>0.61216602904847595</v>
      </c>
      <c r="U6" s="55">
        <v>6.79286785878171</v>
      </c>
      <c r="V6" s="55">
        <v>14.10278999642</v>
      </c>
      <c r="W6" s="55">
        <v>0</v>
      </c>
      <c r="X6" s="55">
        <v>-3.9789131138921898</v>
      </c>
      <c r="Y6" s="56">
        <v>10.12387688252781</v>
      </c>
      <c r="Z6" s="57">
        <v>21.507823884250186</v>
      </c>
      <c r="AA6" s="58"/>
      <c r="AB6" s="58">
        <v>0.60396949332184402</v>
      </c>
      <c r="AD6" s="8">
        <v>2024</v>
      </c>
      <c r="AE6">
        <v>2022</v>
      </c>
      <c r="AF6" t="s">
        <v>226</v>
      </c>
      <c r="AG6" s="5" t="s">
        <v>227</v>
      </c>
      <c r="AH6" s="6"/>
    </row>
    <row r="7" spans="1:34">
      <c r="A7" t="s">
        <v>99</v>
      </c>
      <c r="B7" s="83" t="s">
        <v>562</v>
      </c>
      <c r="C7" s="84" t="s">
        <v>228</v>
      </c>
      <c r="D7" s="54" t="s">
        <v>223</v>
      </c>
      <c r="E7" s="103">
        <v>1</v>
      </c>
      <c r="F7" s="106">
        <v>0</v>
      </c>
      <c r="G7" s="85">
        <v>2300</v>
      </c>
      <c r="H7" s="16" t="s">
        <v>224</v>
      </c>
      <c r="I7" s="16" t="s">
        <v>225</v>
      </c>
      <c r="J7" s="16" t="s">
        <v>49</v>
      </c>
      <c r="K7" s="16"/>
      <c r="L7" s="16"/>
      <c r="M7" s="79">
        <v>0</v>
      </c>
      <c r="N7" s="55">
        <v>0</v>
      </c>
      <c r="O7" s="55">
        <v>0</v>
      </c>
      <c r="P7" s="55">
        <v>222.96366366367999</v>
      </c>
      <c r="Q7" s="55">
        <v>2.0303509961445898</v>
      </c>
      <c r="R7" s="55">
        <v>0</v>
      </c>
      <c r="S7" s="55">
        <v>224.99401465982459</v>
      </c>
      <c r="T7" s="55">
        <v>0.61307719706507902</v>
      </c>
      <c r="U7" s="55">
        <v>6.8029785863298597</v>
      </c>
      <c r="V7" s="55">
        <v>14.123781052081201</v>
      </c>
      <c r="W7" s="55">
        <v>0</v>
      </c>
      <c r="X7" s="55">
        <v>-3.98483545880875</v>
      </c>
      <c r="Y7" s="56">
        <v>10.138945593272451</v>
      </c>
      <c r="Z7" s="57">
        <v>21.539836835476137</v>
      </c>
      <c r="AA7" s="58"/>
      <c r="AB7" s="58">
        <v>0.67517924118767303</v>
      </c>
      <c r="AD7" s="8">
        <v>2024</v>
      </c>
      <c r="AE7">
        <v>2022</v>
      </c>
      <c r="AF7" t="s">
        <v>226</v>
      </c>
      <c r="AG7" s="5" t="s">
        <v>227</v>
      </c>
      <c r="AH7" s="6"/>
    </row>
    <row r="8" spans="1:34">
      <c r="A8" t="s">
        <v>98</v>
      </c>
      <c r="B8" s="83" t="s">
        <v>563</v>
      </c>
      <c r="C8" s="84" t="s">
        <v>229</v>
      </c>
      <c r="D8" s="54" t="s">
        <v>223</v>
      </c>
      <c r="E8" s="103">
        <v>1</v>
      </c>
      <c r="F8" s="106">
        <v>0</v>
      </c>
      <c r="G8" s="85">
        <v>2360</v>
      </c>
      <c r="H8" s="16" t="s">
        <v>224</v>
      </c>
      <c r="I8" s="16" t="s">
        <v>225</v>
      </c>
      <c r="J8" s="16" t="s">
        <v>49</v>
      </c>
      <c r="K8" s="16"/>
      <c r="L8" s="16"/>
      <c r="M8" s="79">
        <v>0</v>
      </c>
      <c r="N8" s="55">
        <v>0</v>
      </c>
      <c r="O8" s="55">
        <v>0</v>
      </c>
      <c r="P8" s="55">
        <v>259.30082784265301</v>
      </c>
      <c r="Q8" s="55">
        <v>2.0414814323493502</v>
      </c>
      <c r="R8" s="55">
        <v>0</v>
      </c>
      <c r="S8" s="55">
        <v>261.34230927500238</v>
      </c>
      <c r="T8" s="55">
        <v>0.61455784539189195</v>
      </c>
      <c r="U8" s="55">
        <v>6.8194085219226501</v>
      </c>
      <c r="V8" s="55">
        <v>14.1578915244379</v>
      </c>
      <c r="W8" s="55">
        <v>0</v>
      </c>
      <c r="X8" s="55">
        <v>-3.9944592712469702</v>
      </c>
      <c r="Y8" s="56">
        <v>10.16343225319093</v>
      </c>
      <c r="Z8" s="57">
        <v>21.591857891752444</v>
      </c>
      <c r="AA8" s="58"/>
      <c r="AB8" s="58">
        <v>0.79382003140170199</v>
      </c>
      <c r="AD8" s="8">
        <v>2024</v>
      </c>
      <c r="AE8">
        <v>2022</v>
      </c>
      <c r="AF8" t="s">
        <v>226</v>
      </c>
      <c r="AG8" s="5" t="s">
        <v>227</v>
      </c>
      <c r="AH8" s="6"/>
    </row>
    <row r="9" spans="1:34">
      <c r="A9" t="s">
        <v>97</v>
      </c>
      <c r="B9" s="83" t="s">
        <v>230</v>
      </c>
      <c r="C9" s="84" t="s">
        <v>231</v>
      </c>
      <c r="D9" s="54" t="s">
        <v>223</v>
      </c>
      <c r="E9" s="103">
        <v>1</v>
      </c>
      <c r="F9" s="106">
        <v>0</v>
      </c>
      <c r="G9" s="85">
        <v>2316.6</v>
      </c>
      <c r="H9" s="16" t="s">
        <v>224</v>
      </c>
      <c r="I9" s="16" t="s">
        <v>225</v>
      </c>
      <c r="J9" s="16" t="s">
        <v>49</v>
      </c>
      <c r="K9" s="16"/>
      <c r="L9" s="16"/>
      <c r="M9" s="79">
        <v>0</v>
      </c>
      <c r="N9" s="55">
        <v>0</v>
      </c>
      <c r="O9" s="55">
        <v>0</v>
      </c>
      <c r="P9" s="55">
        <v>327.55969135361198</v>
      </c>
      <c r="Q9" s="55">
        <v>2.0458839717936699</v>
      </c>
      <c r="R9" s="55">
        <v>0</v>
      </c>
      <c r="S9" s="55">
        <v>329.60557532540565</v>
      </c>
      <c r="T9" s="55">
        <v>0.61742463229999101</v>
      </c>
      <c r="U9" s="55">
        <v>6.8512196707318598</v>
      </c>
      <c r="V9" s="55">
        <v>14.2239351985572</v>
      </c>
      <c r="W9" s="55">
        <v>0</v>
      </c>
      <c r="X9" s="55">
        <v>-4.0130926084171197</v>
      </c>
      <c r="Y9" s="56">
        <v>10.21084259014008</v>
      </c>
      <c r="Z9" s="57">
        <v>21.692579501589051</v>
      </c>
      <c r="AA9" s="58"/>
      <c r="AB9" s="58">
        <v>1.0171309162975299</v>
      </c>
      <c r="AD9" s="8">
        <v>2024</v>
      </c>
      <c r="AE9">
        <v>2022</v>
      </c>
      <c r="AF9" t="s">
        <v>226</v>
      </c>
      <c r="AG9" s="5" t="s">
        <v>227</v>
      </c>
      <c r="AH9" s="6"/>
    </row>
    <row r="10" spans="1:34">
      <c r="A10" t="s">
        <v>102</v>
      </c>
      <c r="B10" s="83" t="s">
        <v>232</v>
      </c>
      <c r="C10" s="84" t="s">
        <v>233</v>
      </c>
      <c r="D10" s="54" t="s">
        <v>223</v>
      </c>
      <c r="E10" s="103">
        <v>1</v>
      </c>
      <c r="F10" s="106">
        <v>0</v>
      </c>
      <c r="G10" s="85">
        <v>2297</v>
      </c>
      <c r="H10" s="16" t="s">
        <v>224</v>
      </c>
      <c r="I10" s="16" t="s">
        <v>225</v>
      </c>
      <c r="J10" s="16" t="s">
        <v>49</v>
      </c>
      <c r="K10" s="16"/>
      <c r="L10" s="16"/>
      <c r="M10" s="79">
        <v>0</v>
      </c>
      <c r="N10" s="55">
        <v>0</v>
      </c>
      <c r="O10" s="55">
        <v>0</v>
      </c>
      <c r="P10" s="55">
        <v>217.02927007626499</v>
      </c>
      <c r="Q10" s="55">
        <v>2.2302839084639698</v>
      </c>
      <c r="R10" s="55">
        <v>0</v>
      </c>
      <c r="S10" s="55">
        <v>219.25955398472897</v>
      </c>
      <c r="T10" s="55">
        <v>0.67356175974699595</v>
      </c>
      <c r="U10" s="55">
        <v>7.4746394733995301</v>
      </c>
      <c r="V10" s="55">
        <v>15.540750560973301</v>
      </c>
      <c r="W10" s="55">
        <v>0</v>
      </c>
      <c r="X10" s="55">
        <v>-3.6167667049812602</v>
      </c>
      <c r="Y10" s="56">
        <v>11.923983855992041</v>
      </c>
      <c r="Z10" s="57">
        <v>23.688951794119827</v>
      </c>
      <c r="AA10" s="58"/>
      <c r="AB10" s="58">
        <v>0.66093955111233904</v>
      </c>
      <c r="AD10" s="8">
        <v>2024</v>
      </c>
      <c r="AE10">
        <v>2022</v>
      </c>
      <c r="AF10" t="s">
        <v>226</v>
      </c>
      <c r="AG10" s="5" t="s">
        <v>227</v>
      </c>
      <c r="AH10" s="6"/>
    </row>
    <row r="11" spans="1:34">
      <c r="A11" t="s">
        <v>101</v>
      </c>
      <c r="B11" s="83" t="s">
        <v>234</v>
      </c>
      <c r="C11" s="84" t="s">
        <v>235</v>
      </c>
      <c r="D11" s="54" t="s">
        <v>223</v>
      </c>
      <c r="E11" s="103">
        <v>1</v>
      </c>
      <c r="F11" s="106">
        <v>0</v>
      </c>
      <c r="G11" s="85">
        <v>2300</v>
      </c>
      <c r="H11" s="16" t="s">
        <v>224</v>
      </c>
      <c r="I11" s="16" t="s">
        <v>225</v>
      </c>
      <c r="J11" s="16" t="s">
        <v>49</v>
      </c>
      <c r="K11" s="16"/>
      <c r="L11" s="16"/>
      <c r="M11" s="79">
        <v>0</v>
      </c>
      <c r="N11" s="55">
        <v>0</v>
      </c>
      <c r="O11" s="55">
        <v>0</v>
      </c>
      <c r="P11" s="55">
        <v>219.280085662468</v>
      </c>
      <c r="Q11" s="55">
        <v>2.0312247396665302</v>
      </c>
      <c r="R11" s="55">
        <v>0</v>
      </c>
      <c r="S11" s="55">
        <v>221.31131040213452</v>
      </c>
      <c r="T11" s="55">
        <v>0.61307719706507902</v>
      </c>
      <c r="U11" s="55">
        <v>6.8029785863298597</v>
      </c>
      <c r="V11" s="55">
        <v>14.123781052081201</v>
      </c>
      <c r="W11" s="55">
        <v>0</v>
      </c>
      <c r="X11" s="55">
        <v>-3.98483545880875</v>
      </c>
      <c r="Y11" s="56">
        <v>10.138945593272451</v>
      </c>
      <c r="Z11" s="57">
        <v>21.539836835476137</v>
      </c>
      <c r="AA11" s="58"/>
      <c r="AB11" s="58">
        <v>0.73163076962805795</v>
      </c>
      <c r="AD11" s="8">
        <v>2024</v>
      </c>
      <c r="AE11">
        <v>2022</v>
      </c>
      <c r="AF11" t="s">
        <v>226</v>
      </c>
      <c r="AG11" s="5" t="s">
        <v>227</v>
      </c>
      <c r="AH11" s="6"/>
    </row>
    <row r="12" spans="1:34">
      <c r="A12" t="s">
        <v>103</v>
      </c>
      <c r="B12" s="83" t="s">
        <v>236</v>
      </c>
      <c r="C12" s="84" t="s">
        <v>237</v>
      </c>
      <c r="D12" s="54" t="s">
        <v>223</v>
      </c>
      <c r="E12" s="103">
        <v>1</v>
      </c>
      <c r="F12" s="106">
        <v>0</v>
      </c>
      <c r="G12" s="85">
        <v>2306</v>
      </c>
      <c r="H12" s="16" t="s">
        <v>224</v>
      </c>
      <c r="I12" s="16" t="s">
        <v>225</v>
      </c>
      <c r="J12" s="16" t="s">
        <v>49</v>
      </c>
      <c r="K12" s="16"/>
      <c r="L12" s="16"/>
      <c r="M12" s="79">
        <v>0</v>
      </c>
      <c r="N12" s="55">
        <v>0</v>
      </c>
      <c r="O12" s="55">
        <v>0</v>
      </c>
      <c r="P12" s="55">
        <v>281.073941205533</v>
      </c>
      <c r="Q12" s="55">
        <v>2.2444224857289599</v>
      </c>
      <c r="R12" s="55">
        <v>0</v>
      </c>
      <c r="S12" s="55">
        <v>283.31836369126194</v>
      </c>
      <c r="T12" s="55">
        <v>0.67619345760152605</v>
      </c>
      <c r="U12" s="55">
        <v>7.5038439114200601</v>
      </c>
      <c r="V12" s="55">
        <v>15.6014703974505</v>
      </c>
      <c r="W12" s="55">
        <v>0</v>
      </c>
      <c r="X12" s="55">
        <v>-3.6308979068199898</v>
      </c>
      <c r="Y12" s="56">
        <v>11.970572490630509</v>
      </c>
      <c r="Z12" s="57">
        <v>23.781507766472089</v>
      </c>
      <c r="AA12" s="58"/>
      <c r="AB12" s="58">
        <v>0.84882309620242302</v>
      </c>
      <c r="AD12" s="8">
        <v>2024</v>
      </c>
      <c r="AE12">
        <v>2022</v>
      </c>
      <c r="AF12" t="s">
        <v>226</v>
      </c>
      <c r="AG12" s="5" t="s">
        <v>227</v>
      </c>
      <c r="AH12" s="6"/>
    </row>
    <row r="13" spans="1:34">
      <c r="A13" t="s">
        <v>104</v>
      </c>
      <c r="B13" s="83" t="s">
        <v>238</v>
      </c>
      <c r="C13" s="84" t="s">
        <v>239</v>
      </c>
      <c r="D13" s="54" t="s">
        <v>223</v>
      </c>
      <c r="E13" s="103">
        <v>1</v>
      </c>
      <c r="F13" s="106">
        <v>0</v>
      </c>
      <c r="G13" s="85">
        <v>2317</v>
      </c>
      <c r="H13" s="16" t="s">
        <v>224</v>
      </c>
      <c r="I13" s="16" t="s">
        <v>225</v>
      </c>
      <c r="J13" s="16" t="s">
        <v>49</v>
      </c>
      <c r="K13" s="16"/>
      <c r="L13" s="16"/>
      <c r="M13" s="79">
        <v>0</v>
      </c>
      <c r="N13" s="55">
        <v>0</v>
      </c>
      <c r="O13" s="55">
        <v>0</v>
      </c>
      <c r="P13" s="55">
        <v>324.03693627366903</v>
      </c>
      <c r="Q13" s="55">
        <v>2.0458839717936699</v>
      </c>
      <c r="R13" s="55">
        <v>0</v>
      </c>
      <c r="S13" s="55">
        <v>326.0828202454627</v>
      </c>
      <c r="T13" s="55">
        <v>0.61742463229999101</v>
      </c>
      <c r="U13" s="55">
        <v>6.8512196707318598</v>
      </c>
      <c r="V13" s="55">
        <v>14.2239351985572</v>
      </c>
      <c r="W13" s="55">
        <v>0</v>
      </c>
      <c r="X13" s="55">
        <v>-4.0130926084171197</v>
      </c>
      <c r="Y13" s="56">
        <v>10.21084259014008</v>
      </c>
      <c r="Z13" s="57">
        <v>21.692579501589051</v>
      </c>
      <c r="AA13" s="58"/>
      <c r="AB13" s="58">
        <v>1.0694764269914501</v>
      </c>
      <c r="AD13" s="8">
        <v>2024</v>
      </c>
      <c r="AE13">
        <v>2022</v>
      </c>
      <c r="AF13" t="s">
        <v>226</v>
      </c>
      <c r="AG13" s="5" t="s">
        <v>227</v>
      </c>
      <c r="AH13" s="6"/>
    </row>
    <row r="14" spans="1:34">
      <c r="A14" t="s">
        <v>86</v>
      </c>
      <c r="B14" s="83" t="s">
        <v>240</v>
      </c>
      <c r="C14" s="84" t="s">
        <v>241</v>
      </c>
      <c r="D14" s="54" t="s">
        <v>223</v>
      </c>
      <c r="E14" s="103">
        <v>1</v>
      </c>
      <c r="F14" s="106">
        <v>0</v>
      </c>
      <c r="G14" s="85">
        <v>380</v>
      </c>
      <c r="H14" s="16" t="s">
        <v>224</v>
      </c>
      <c r="I14" s="16" t="s">
        <v>242</v>
      </c>
      <c r="J14" s="16" t="s">
        <v>49</v>
      </c>
      <c r="K14" s="16"/>
      <c r="L14" s="16"/>
      <c r="M14" s="79">
        <v>0</v>
      </c>
      <c r="N14" s="55">
        <v>0</v>
      </c>
      <c r="O14" s="55">
        <v>0</v>
      </c>
      <c r="P14" s="55">
        <v>184.35235785252601</v>
      </c>
      <c r="Q14" s="55">
        <v>0</v>
      </c>
      <c r="R14" s="55">
        <v>0</v>
      </c>
      <c r="S14" s="55">
        <v>184.35235785252601</v>
      </c>
      <c r="T14" s="55">
        <v>0.111433605979173</v>
      </c>
      <c r="U14" s="55">
        <v>1.2365993435079301</v>
      </c>
      <c r="V14" s="55">
        <v>2.57105135434441</v>
      </c>
      <c r="W14" s="55">
        <v>0</v>
      </c>
      <c r="X14" s="55">
        <v>-0.59835545900477105</v>
      </c>
      <c r="Y14" s="56">
        <v>1.972695895339639</v>
      </c>
      <c r="Z14" s="57">
        <v>3.9190843038315131</v>
      </c>
      <c r="AA14" s="58"/>
      <c r="AB14" s="58">
        <v>-6.9641202377439804</v>
      </c>
      <c r="AD14" s="8">
        <v>2024</v>
      </c>
      <c r="AE14">
        <v>2022</v>
      </c>
      <c r="AF14" t="s">
        <v>226</v>
      </c>
      <c r="AG14" s="5" t="s">
        <v>227</v>
      </c>
      <c r="AH14" s="6"/>
    </row>
    <row r="15" spans="1:34">
      <c r="A15" t="s">
        <v>87</v>
      </c>
      <c r="B15" s="83" t="s">
        <v>243</v>
      </c>
      <c r="C15" s="84" t="s">
        <v>244</v>
      </c>
      <c r="D15" s="54" t="s">
        <v>223</v>
      </c>
      <c r="E15" s="103">
        <v>1</v>
      </c>
      <c r="F15" s="106">
        <v>0</v>
      </c>
      <c r="G15" s="85">
        <v>500</v>
      </c>
      <c r="H15" s="16" t="s">
        <v>224</v>
      </c>
      <c r="I15" s="16" t="s">
        <v>242</v>
      </c>
      <c r="J15" s="16" t="s">
        <v>49</v>
      </c>
      <c r="K15" s="16"/>
      <c r="L15" s="16"/>
      <c r="M15" s="79">
        <v>0</v>
      </c>
      <c r="N15" s="55">
        <v>0</v>
      </c>
      <c r="O15" s="55">
        <v>0</v>
      </c>
      <c r="P15" s="55">
        <v>261.96034498132701</v>
      </c>
      <c r="Q15" s="55">
        <v>0</v>
      </c>
      <c r="R15" s="55">
        <v>0</v>
      </c>
      <c r="S15" s="55">
        <v>261.96034498132701</v>
      </c>
      <c r="T15" s="55">
        <v>0.15483406304474601</v>
      </c>
      <c r="U15" s="55">
        <v>1.7182222457162799</v>
      </c>
      <c r="V15" s="55">
        <v>3.38106784945523</v>
      </c>
      <c r="W15" s="55">
        <v>0</v>
      </c>
      <c r="X15" s="55">
        <v>3.4616051949729001</v>
      </c>
      <c r="Y15" s="56">
        <v>6.8426730444281301</v>
      </c>
      <c r="Z15" s="57">
        <v>5.2541241582162561</v>
      </c>
      <c r="AA15" s="58"/>
      <c r="AB15" s="58">
        <v>0.87980857740058804</v>
      </c>
      <c r="AD15" s="8">
        <v>2024</v>
      </c>
      <c r="AE15">
        <v>2022</v>
      </c>
      <c r="AF15" t="s">
        <v>226</v>
      </c>
      <c r="AG15" s="5" t="s">
        <v>227</v>
      </c>
      <c r="AH15" s="6"/>
    </row>
    <row r="16" spans="1:34">
      <c r="A16" t="s">
        <v>88</v>
      </c>
      <c r="B16" s="83" t="s">
        <v>245</v>
      </c>
      <c r="C16" s="84" t="s">
        <v>246</v>
      </c>
      <c r="D16" s="54" t="s">
        <v>223</v>
      </c>
      <c r="E16" s="103">
        <v>1</v>
      </c>
      <c r="F16" s="106">
        <v>0</v>
      </c>
      <c r="G16" s="85">
        <v>472</v>
      </c>
      <c r="H16" s="16" t="s">
        <v>224</v>
      </c>
      <c r="I16" s="16" t="s">
        <v>242</v>
      </c>
      <c r="J16" s="16" t="s">
        <v>49</v>
      </c>
      <c r="K16" s="16"/>
      <c r="L16" s="16"/>
      <c r="M16" s="79">
        <v>0</v>
      </c>
      <c r="N16" s="55">
        <v>0</v>
      </c>
      <c r="O16" s="55">
        <v>0</v>
      </c>
      <c r="P16" s="55">
        <v>224.830330325614</v>
      </c>
      <c r="Q16" s="55">
        <v>0</v>
      </c>
      <c r="R16" s="55">
        <v>0</v>
      </c>
      <c r="S16" s="55">
        <v>224.830330325614</v>
      </c>
      <c r="T16" s="55">
        <v>0.138412268479394</v>
      </c>
      <c r="U16" s="55">
        <v>1.5359865529887899</v>
      </c>
      <c r="V16" s="55">
        <v>3.1935164190804199</v>
      </c>
      <c r="W16" s="55">
        <v>0</v>
      </c>
      <c r="X16" s="55">
        <v>-0.743220464869084</v>
      </c>
      <c r="Y16" s="56">
        <v>2.4502959542113358</v>
      </c>
      <c r="Z16" s="57">
        <v>4.8679152405486041</v>
      </c>
      <c r="AA16" s="58"/>
      <c r="AB16" s="58">
        <v>-6.9434554221628701</v>
      </c>
      <c r="AD16" s="8">
        <v>2024</v>
      </c>
      <c r="AE16">
        <v>2022</v>
      </c>
      <c r="AF16" t="s">
        <v>226</v>
      </c>
      <c r="AG16" s="5" t="s">
        <v>227</v>
      </c>
      <c r="AH16" s="6"/>
    </row>
    <row r="17" spans="1:34">
      <c r="A17" s="16" t="s">
        <v>83</v>
      </c>
      <c r="B17" s="83" t="s">
        <v>247</v>
      </c>
      <c r="C17" s="84" t="s">
        <v>248</v>
      </c>
      <c r="D17" s="54" t="s">
        <v>223</v>
      </c>
      <c r="E17" s="103">
        <v>1</v>
      </c>
      <c r="F17" s="106">
        <v>0</v>
      </c>
      <c r="G17" s="85">
        <v>575</v>
      </c>
      <c r="H17" s="16" t="s">
        <v>249</v>
      </c>
      <c r="I17" s="16" t="s">
        <v>250</v>
      </c>
      <c r="J17" s="16" t="s">
        <v>49</v>
      </c>
      <c r="K17" s="16"/>
      <c r="L17" s="16"/>
      <c r="M17" s="79">
        <v>0</v>
      </c>
      <c r="N17" s="55">
        <v>0</v>
      </c>
      <c r="O17" s="55">
        <v>0</v>
      </c>
      <c r="P17" s="55">
        <v>113</v>
      </c>
      <c r="Q17" s="55">
        <v>4.1500000000000004</v>
      </c>
      <c r="R17" s="55">
        <v>0.82399999999999995</v>
      </c>
      <c r="S17" s="55">
        <v>117.974</v>
      </c>
      <c r="T17" s="55">
        <v>0.35199999999999998</v>
      </c>
      <c r="U17" s="55">
        <v>0.94199999999999995</v>
      </c>
      <c r="V17" s="55">
        <v>-10.1</v>
      </c>
      <c r="W17" s="55">
        <v>0.5</v>
      </c>
      <c r="X17" s="55">
        <v>-1.46</v>
      </c>
      <c r="Y17" s="56">
        <v>-11.059999999999999</v>
      </c>
      <c r="Z17" s="57">
        <v>-8.3059999999999992</v>
      </c>
      <c r="AA17" s="58"/>
      <c r="AB17" s="58">
        <v>0.18</v>
      </c>
      <c r="AD17" s="8">
        <v>2026</v>
      </c>
      <c r="AE17">
        <v>2021</v>
      </c>
      <c r="AF17" t="s">
        <v>29</v>
      </c>
      <c r="AG17" s="5" t="s">
        <v>251</v>
      </c>
      <c r="AH17" s="6"/>
    </row>
    <row r="18" spans="1:34">
      <c r="A18" s="16" t="s">
        <v>81</v>
      </c>
      <c r="B18" s="83" t="s">
        <v>252</v>
      </c>
      <c r="C18" s="84" t="s">
        <v>253</v>
      </c>
      <c r="D18" s="54" t="s">
        <v>223</v>
      </c>
      <c r="E18" s="103">
        <v>1</v>
      </c>
      <c r="F18" s="106">
        <v>0</v>
      </c>
      <c r="G18" s="85">
        <v>1800</v>
      </c>
      <c r="H18" s="16" t="s">
        <v>224</v>
      </c>
      <c r="I18" s="16" t="s">
        <v>250</v>
      </c>
      <c r="J18" s="16" t="s">
        <v>49</v>
      </c>
      <c r="K18" s="16"/>
      <c r="L18" s="16"/>
      <c r="M18" s="79">
        <v>0</v>
      </c>
      <c r="N18" s="55">
        <v>0</v>
      </c>
      <c r="O18" s="55">
        <v>0</v>
      </c>
      <c r="P18" s="55">
        <v>523.04410281936498</v>
      </c>
      <c r="Q18" s="55">
        <v>0</v>
      </c>
      <c r="R18" s="55">
        <v>0</v>
      </c>
      <c r="S18" s="55">
        <v>523.04410281936498</v>
      </c>
      <c r="T18" s="55">
        <v>0.57595677397797096</v>
      </c>
      <c r="U18" s="55">
        <v>6.3918529691356003</v>
      </c>
      <c r="V18" s="55">
        <v>13.305536460665699</v>
      </c>
      <c r="W18" s="55">
        <v>0</v>
      </c>
      <c r="X18" s="55">
        <v>-2.5978156251203099</v>
      </c>
      <c r="Y18" s="56">
        <v>10.707720835545389</v>
      </c>
      <c r="Z18" s="57">
        <v>20.273346203779269</v>
      </c>
      <c r="AA18" s="58"/>
      <c r="AB18" s="58">
        <v>1.4228062237549599</v>
      </c>
      <c r="AD18" s="8">
        <v>2024</v>
      </c>
      <c r="AE18">
        <v>2022</v>
      </c>
      <c r="AF18" t="s">
        <v>226</v>
      </c>
      <c r="AG18" s="5" t="s">
        <v>227</v>
      </c>
      <c r="AH18" s="6"/>
    </row>
    <row r="19" spans="1:34">
      <c r="A19" s="16" t="s">
        <v>82</v>
      </c>
      <c r="B19" s="83" t="s">
        <v>254</v>
      </c>
      <c r="C19" s="84" t="s">
        <v>255</v>
      </c>
      <c r="D19" s="54" t="s">
        <v>223</v>
      </c>
      <c r="E19" s="103">
        <v>1</v>
      </c>
      <c r="F19" s="106">
        <v>0</v>
      </c>
      <c r="G19" s="85">
        <v>575</v>
      </c>
      <c r="H19" s="16" t="s">
        <v>249</v>
      </c>
      <c r="I19" s="16" t="s">
        <v>250</v>
      </c>
      <c r="J19" s="16" t="s">
        <v>49</v>
      </c>
      <c r="K19" s="16"/>
      <c r="L19" s="16"/>
      <c r="M19" s="79">
        <v>0</v>
      </c>
      <c r="N19" s="55">
        <v>0</v>
      </c>
      <c r="O19" s="55">
        <v>0</v>
      </c>
      <c r="P19" s="55">
        <v>146</v>
      </c>
      <c r="Q19" s="55">
        <v>4.1500000000000004</v>
      </c>
      <c r="R19" s="55">
        <v>0.82399999999999995</v>
      </c>
      <c r="S19" s="55">
        <v>150.97400000000002</v>
      </c>
      <c r="T19" s="55">
        <v>0.35199999999999998</v>
      </c>
      <c r="U19" s="55">
        <v>0.94199999999999995</v>
      </c>
      <c r="V19" s="55">
        <v>-10.1</v>
      </c>
      <c r="W19" s="55">
        <v>0.5</v>
      </c>
      <c r="X19" s="55">
        <v>-1.46</v>
      </c>
      <c r="Y19" s="56">
        <v>-11.059999999999999</v>
      </c>
      <c r="Z19" s="57">
        <v>-8.3059999999999992</v>
      </c>
      <c r="AA19" s="58"/>
      <c r="AB19" s="58">
        <v>0.29099999999999998</v>
      </c>
      <c r="AD19" s="8">
        <v>2026</v>
      </c>
      <c r="AE19">
        <v>2021</v>
      </c>
      <c r="AF19" t="s">
        <v>29</v>
      </c>
      <c r="AG19" s="5" t="s">
        <v>251</v>
      </c>
      <c r="AH19" s="6"/>
    </row>
    <row r="20" spans="1:34">
      <c r="A20" t="s">
        <v>94</v>
      </c>
      <c r="B20" s="83" t="s">
        <v>256</v>
      </c>
      <c r="C20" s="84" t="s">
        <v>257</v>
      </c>
      <c r="D20" s="54" t="s">
        <v>223</v>
      </c>
      <c r="E20" s="103">
        <v>1</v>
      </c>
      <c r="F20" s="106">
        <v>0</v>
      </c>
      <c r="G20" s="85">
        <v>2000</v>
      </c>
      <c r="H20" s="16" t="s">
        <v>224</v>
      </c>
      <c r="I20" s="16" t="s">
        <v>258</v>
      </c>
      <c r="J20" s="16" t="s">
        <v>49</v>
      </c>
      <c r="K20" s="16"/>
      <c r="L20" s="16"/>
      <c r="M20" s="79">
        <v>0</v>
      </c>
      <c r="N20" s="55">
        <v>0</v>
      </c>
      <c r="O20" s="55">
        <v>0</v>
      </c>
      <c r="P20" s="55">
        <v>228.261403092991</v>
      </c>
      <c r="Q20" s="55">
        <v>0</v>
      </c>
      <c r="R20" s="55">
        <v>0</v>
      </c>
      <c r="S20" s="55">
        <v>228.261403092991</v>
      </c>
      <c r="T20" s="55">
        <v>0.58649266304828096</v>
      </c>
      <c r="U20" s="55">
        <v>6.5084175974101504</v>
      </c>
      <c r="V20" s="55">
        <v>13.531849233391601</v>
      </c>
      <c r="W20" s="55">
        <v>0</v>
      </c>
      <c r="X20" s="55">
        <v>-3.14923925791985</v>
      </c>
      <c r="Y20" s="56">
        <v>10.38260997547175</v>
      </c>
      <c r="Z20" s="57">
        <v>20.626759493850031</v>
      </c>
      <c r="AA20" s="58"/>
      <c r="AB20" s="58">
        <v>0.68003129127081097</v>
      </c>
      <c r="AD20" s="8">
        <v>2024</v>
      </c>
      <c r="AE20">
        <v>2022</v>
      </c>
      <c r="AF20" t="s">
        <v>226</v>
      </c>
      <c r="AG20" s="5" t="s">
        <v>227</v>
      </c>
      <c r="AH20" s="6"/>
    </row>
    <row r="21" spans="1:34">
      <c r="A21" s="16" t="s">
        <v>96</v>
      </c>
      <c r="B21" s="99" t="s">
        <v>259</v>
      </c>
      <c r="C21" s="84" t="s">
        <v>260</v>
      </c>
      <c r="D21" s="54" t="s">
        <v>261</v>
      </c>
      <c r="E21" s="103">
        <v>1</v>
      </c>
      <c r="F21" s="106">
        <v>0</v>
      </c>
      <c r="G21" s="85">
        <v>2400</v>
      </c>
      <c r="H21" s="16" t="s">
        <v>224</v>
      </c>
      <c r="I21" s="16" t="s">
        <v>262</v>
      </c>
      <c r="J21" s="16" t="s">
        <v>49</v>
      </c>
      <c r="K21" s="16"/>
      <c r="L21" s="16"/>
      <c r="M21" s="79">
        <v>0</v>
      </c>
      <c r="N21" s="55">
        <v>0</v>
      </c>
      <c r="O21" s="55">
        <v>0</v>
      </c>
      <c r="P21" s="55">
        <v>0.18514120719846699</v>
      </c>
      <c r="Q21" s="55">
        <v>0</v>
      </c>
      <c r="R21" s="55">
        <v>0</v>
      </c>
      <c r="S21" s="55">
        <v>0.18514120719846699</v>
      </c>
      <c r="T21" s="55">
        <v>0</v>
      </c>
      <c r="U21" s="55">
        <v>4.0294022428098604E-3</v>
      </c>
      <c r="V21" s="55">
        <v>0</v>
      </c>
      <c r="W21" s="55">
        <v>1.6092731618195199E-2</v>
      </c>
      <c r="X21" s="55">
        <v>0</v>
      </c>
      <c r="Y21" s="56">
        <v>1.6092731618195199E-2</v>
      </c>
      <c r="Z21" s="57">
        <v>2.0122133861005059E-2</v>
      </c>
      <c r="AA21" s="58"/>
      <c r="AB21" s="58">
        <v>1.03903480093657E-3</v>
      </c>
      <c r="AD21" s="8">
        <v>2024</v>
      </c>
      <c r="AE21">
        <v>2022</v>
      </c>
      <c r="AF21" t="s">
        <v>226</v>
      </c>
      <c r="AG21" s="5" t="s">
        <v>227</v>
      </c>
      <c r="AH21" s="6"/>
    </row>
    <row r="22" spans="1:34">
      <c r="A22" s="16" t="s">
        <v>84</v>
      </c>
      <c r="B22" s="83" t="s">
        <v>263</v>
      </c>
      <c r="C22" s="84" t="s">
        <v>264</v>
      </c>
      <c r="D22" s="54" t="s">
        <v>265</v>
      </c>
      <c r="E22" s="103">
        <v>1</v>
      </c>
      <c r="F22" s="106">
        <v>20.07</v>
      </c>
      <c r="G22" s="85">
        <v>0</v>
      </c>
      <c r="H22" s="16" t="s">
        <v>224</v>
      </c>
      <c r="I22" s="16" t="s">
        <v>266</v>
      </c>
      <c r="J22" s="16" t="s">
        <v>49</v>
      </c>
      <c r="K22" s="16"/>
      <c r="L22" s="16"/>
      <c r="M22" s="79">
        <v>0</v>
      </c>
      <c r="N22" s="55">
        <v>0</v>
      </c>
      <c r="O22" s="55">
        <v>0</v>
      </c>
      <c r="P22" s="55">
        <v>3.1837072602071501</v>
      </c>
      <c r="Q22" s="55">
        <v>0</v>
      </c>
      <c r="R22" s="55">
        <v>0</v>
      </c>
      <c r="S22" s="55">
        <v>3.1837072602071501</v>
      </c>
      <c r="T22" s="55">
        <v>0</v>
      </c>
      <c r="U22" s="55">
        <v>8.0990985080478098E-2</v>
      </c>
      <c r="V22" s="55">
        <v>0</v>
      </c>
      <c r="W22" s="55">
        <v>1.52346390552572</v>
      </c>
      <c r="X22" s="55">
        <v>0</v>
      </c>
      <c r="Y22" s="56">
        <v>1.52346390552572</v>
      </c>
      <c r="Z22" s="57">
        <v>1.6044548906061982</v>
      </c>
      <c r="AA22" s="58"/>
      <c r="AB22" s="58">
        <v>-1.18724336812477</v>
      </c>
      <c r="AD22" s="8">
        <v>2024</v>
      </c>
      <c r="AE22">
        <v>2022</v>
      </c>
      <c r="AF22" t="s">
        <v>226</v>
      </c>
      <c r="AG22" s="5" t="s">
        <v>227</v>
      </c>
      <c r="AH22" s="6"/>
    </row>
    <row r="23" spans="1:34">
      <c r="A23" t="s">
        <v>90</v>
      </c>
      <c r="B23" s="83" t="s">
        <v>267</v>
      </c>
      <c r="C23" s="84" t="s">
        <v>268</v>
      </c>
      <c r="D23" s="54" t="s">
        <v>223</v>
      </c>
      <c r="E23" s="103">
        <v>1</v>
      </c>
      <c r="F23" s="106">
        <v>0</v>
      </c>
      <c r="G23" s="85">
        <v>2000</v>
      </c>
      <c r="H23" s="16" t="s">
        <v>224</v>
      </c>
      <c r="I23" s="16" t="s">
        <v>269</v>
      </c>
      <c r="J23" s="16" t="s">
        <v>49</v>
      </c>
      <c r="K23" s="16"/>
      <c r="L23" s="16"/>
      <c r="M23" s="79">
        <v>0</v>
      </c>
      <c r="N23" s="55">
        <v>0</v>
      </c>
      <c r="O23" s="55">
        <v>0</v>
      </c>
      <c r="P23" s="55">
        <v>9.6236756979976104</v>
      </c>
      <c r="Q23" s="55">
        <v>0</v>
      </c>
      <c r="R23" s="55">
        <v>0</v>
      </c>
      <c r="S23" s="55">
        <v>9.6236756979976104</v>
      </c>
      <c r="T23" s="55">
        <v>0.69341127912498801</v>
      </c>
      <c r="U23" s="55">
        <v>7.6957001117800896</v>
      </c>
      <c r="V23" s="55">
        <v>6.7679801653588996</v>
      </c>
      <c r="W23" s="55">
        <v>0</v>
      </c>
      <c r="X23" s="55">
        <v>-2.3068576934316498</v>
      </c>
      <c r="Y23" s="56">
        <v>4.4611224719272498</v>
      </c>
      <c r="Z23" s="57">
        <v>15.157091556263977</v>
      </c>
      <c r="AA23" s="58"/>
      <c r="AB23" s="58">
        <v>-1.93258944097677E-3</v>
      </c>
      <c r="AD23" s="8">
        <v>2024</v>
      </c>
      <c r="AE23">
        <v>2022</v>
      </c>
      <c r="AF23" t="s">
        <v>226</v>
      </c>
      <c r="AG23" s="5" t="s">
        <v>227</v>
      </c>
      <c r="AH23" s="6"/>
    </row>
    <row r="24" spans="1:34">
      <c r="A24" t="s">
        <v>91</v>
      </c>
      <c r="B24" s="83" t="s">
        <v>270</v>
      </c>
      <c r="C24" s="84" t="s">
        <v>271</v>
      </c>
      <c r="D24" s="54" t="s">
        <v>223</v>
      </c>
      <c r="E24" s="103">
        <v>1</v>
      </c>
      <c r="F24" s="106">
        <v>0</v>
      </c>
      <c r="G24" s="85">
        <v>1200</v>
      </c>
      <c r="H24" s="16" t="s">
        <v>224</v>
      </c>
      <c r="I24" s="16" t="s">
        <v>269</v>
      </c>
      <c r="J24" s="16" t="s">
        <v>49</v>
      </c>
      <c r="K24" s="16"/>
      <c r="L24" s="16"/>
      <c r="M24" s="79">
        <v>0</v>
      </c>
      <c r="N24" s="55">
        <v>0</v>
      </c>
      <c r="O24" s="55">
        <v>0</v>
      </c>
      <c r="P24" s="55">
        <v>91.759423925920998</v>
      </c>
      <c r="Q24" s="55">
        <v>0</v>
      </c>
      <c r="R24" s="55">
        <v>0</v>
      </c>
      <c r="S24" s="55">
        <v>91.759423925920998</v>
      </c>
      <c r="T24" s="55">
        <v>0</v>
      </c>
      <c r="U24" s="55">
        <v>4.6174200670680499</v>
      </c>
      <c r="V24" s="55">
        <v>4.0607880992153396</v>
      </c>
      <c r="W24" s="55">
        <v>0</v>
      </c>
      <c r="X24" s="55">
        <v>-1.3841146160589901</v>
      </c>
      <c r="Y24" s="56">
        <v>2.6766734831563497</v>
      </c>
      <c r="Z24" s="57">
        <v>8.6782081662833903</v>
      </c>
      <c r="AA24" s="58"/>
      <c r="AB24" s="58">
        <v>0.24658444735033599</v>
      </c>
      <c r="AD24" s="8">
        <v>2024</v>
      </c>
      <c r="AE24">
        <v>2022</v>
      </c>
      <c r="AF24" t="s">
        <v>226</v>
      </c>
      <c r="AG24" s="5" t="s">
        <v>227</v>
      </c>
      <c r="AH24" s="6"/>
    </row>
    <row r="25" spans="1:34">
      <c r="A25" t="s">
        <v>92</v>
      </c>
      <c r="B25" s="83" t="s">
        <v>272</v>
      </c>
      <c r="C25" s="84" t="s">
        <v>273</v>
      </c>
      <c r="D25" s="54" t="s">
        <v>265</v>
      </c>
      <c r="E25" s="103">
        <v>1</v>
      </c>
      <c r="F25" s="106">
        <v>504</v>
      </c>
      <c r="G25" s="85">
        <v>0</v>
      </c>
      <c r="H25" s="16" t="s">
        <v>224</v>
      </c>
      <c r="I25" s="16" t="s">
        <v>258</v>
      </c>
      <c r="J25" s="16" t="s">
        <v>49</v>
      </c>
      <c r="K25" s="16"/>
      <c r="L25" s="16"/>
      <c r="M25" s="79">
        <v>0</v>
      </c>
      <c r="N25" s="55">
        <v>0</v>
      </c>
      <c r="O25" s="55">
        <v>0</v>
      </c>
      <c r="P25" s="55">
        <v>85.834471984460507</v>
      </c>
      <c r="Q25" s="55">
        <v>0</v>
      </c>
      <c r="R25" s="55">
        <v>0</v>
      </c>
      <c r="S25" s="55">
        <v>85.834471984460507</v>
      </c>
      <c r="T25" s="55">
        <v>0.16126789671383199</v>
      </c>
      <c r="U25" s="55">
        <v>1.7897188313579699</v>
      </c>
      <c r="V25" s="55">
        <v>3.5467237989550502</v>
      </c>
      <c r="W25" s="55">
        <v>0</v>
      </c>
      <c r="X25" s="55">
        <v>-0.69247373303206905</v>
      </c>
      <c r="Y25" s="56">
        <v>2.8542500659229812</v>
      </c>
      <c r="Z25" s="57">
        <v>5.497710527026852</v>
      </c>
      <c r="AA25" s="58"/>
      <c r="AB25" s="58">
        <v>0.29373366739946899</v>
      </c>
      <c r="AD25" s="8">
        <v>2024</v>
      </c>
      <c r="AE25">
        <v>2022</v>
      </c>
      <c r="AF25" t="s">
        <v>226</v>
      </c>
      <c r="AG25" s="5" t="s">
        <v>227</v>
      </c>
      <c r="AH25" s="6"/>
    </row>
    <row r="26" spans="1:34">
      <c r="A26" t="s">
        <v>93</v>
      </c>
      <c r="B26" s="83" t="s">
        <v>274</v>
      </c>
      <c r="C26" s="84" t="s">
        <v>275</v>
      </c>
      <c r="D26" s="54" t="s">
        <v>265</v>
      </c>
      <c r="E26" s="103">
        <v>1</v>
      </c>
      <c r="F26" s="106">
        <v>291.3</v>
      </c>
      <c r="G26" s="85">
        <v>0</v>
      </c>
      <c r="H26" s="16" t="s">
        <v>224</v>
      </c>
      <c r="I26" s="16" t="s">
        <v>258</v>
      </c>
      <c r="J26" s="16" t="s">
        <v>49</v>
      </c>
      <c r="K26" s="16"/>
      <c r="L26" s="16"/>
      <c r="M26" s="79">
        <v>0</v>
      </c>
      <c r="N26" s="55">
        <v>0</v>
      </c>
      <c r="O26" s="55">
        <v>0</v>
      </c>
      <c r="P26" s="55">
        <v>36.697602445304</v>
      </c>
      <c r="Q26" s="55">
        <v>0</v>
      </c>
      <c r="R26" s="55">
        <v>0</v>
      </c>
      <c r="S26" s="55">
        <v>36.697602445304</v>
      </c>
      <c r="T26" s="55">
        <v>9.3113011793105299E-2</v>
      </c>
      <c r="U26" s="55">
        <v>1.0333495633435901</v>
      </c>
      <c r="V26" s="55">
        <v>2.1157843154715801</v>
      </c>
      <c r="W26" s="55">
        <v>0</v>
      </c>
      <c r="X26" s="55">
        <v>-0.41309251756704701</v>
      </c>
      <c r="Y26" s="56">
        <v>1.7026917979045331</v>
      </c>
      <c r="Z26" s="57">
        <v>3.2422468906082758</v>
      </c>
      <c r="AA26" s="58"/>
      <c r="AB26" s="58">
        <v>9.7008581608004393E-2</v>
      </c>
      <c r="AD26" s="8">
        <v>2024</v>
      </c>
      <c r="AE26">
        <v>2022</v>
      </c>
      <c r="AF26" t="s">
        <v>226</v>
      </c>
      <c r="AG26" s="5" t="s">
        <v>227</v>
      </c>
      <c r="AH26" s="6"/>
    </row>
    <row r="27" spans="1:34">
      <c r="A27" t="s">
        <v>105</v>
      </c>
      <c r="B27" s="83" t="s">
        <v>276</v>
      </c>
      <c r="C27" s="84" t="s">
        <v>277</v>
      </c>
      <c r="D27" s="54" t="s">
        <v>278</v>
      </c>
      <c r="E27" s="103">
        <v>1</v>
      </c>
      <c r="F27" s="106">
        <v>0</v>
      </c>
      <c r="G27" s="85">
        <v>0</v>
      </c>
      <c r="H27" s="16" t="s">
        <v>224</v>
      </c>
      <c r="I27" s="16" t="s">
        <v>258</v>
      </c>
      <c r="J27" s="16" t="s">
        <v>49</v>
      </c>
      <c r="K27" s="16"/>
      <c r="L27" s="16"/>
      <c r="M27" s="79">
        <v>0</v>
      </c>
      <c r="N27" s="55">
        <v>0</v>
      </c>
      <c r="O27" s="55">
        <v>0</v>
      </c>
      <c r="P27" s="55">
        <v>265.025463511954</v>
      </c>
      <c r="Q27" s="55">
        <v>0</v>
      </c>
      <c r="R27" s="55">
        <v>0</v>
      </c>
      <c r="S27" s="55">
        <v>265.025463511954</v>
      </c>
      <c r="T27" s="55">
        <v>0.62875281159261798</v>
      </c>
      <c r="U27" s="55">
        <v>6.9777728246397004</v>
      </c>
      <c r="V27" s="55">
        <v>14.045878685231299</v>
      </c>
      <c r="W27" s="55">
        <v>0</v>
      </c>
      <c r="X27" s="55">
        <v>-2.7423624161947102</v>
      </c>
      <c r="Y27" s="56">
        <v>11.303516269036589</v>
      </c>
      <c r="Z27" s="57">
        <v>21.652404321463617</v>
      </c>
      <c r="AA27" s="58"/>
      <c r="AB27" s="58">
        <v>0.84148758838532001</v>
      </c>
      <c r="AD27" s="8">
        <v>2024</v>
      </c>
      <c r="AE27">
        <v>2022</v>
      </c>
      <c r="AF27" t="s">
        <v>226</v>
      </c>
      <c r="AG27" s="5" t="s">
        <v>227</v>
      </c>
      <c r="AH27" s="6"/>
    </row>
    <row r="28" spans="1:34">
      <c r="A28" t="s">
        <v>95</v>
      </c>
      <c r="B28" s="83" t="s">
        <v>279</v>
      </c>
      <c r="C28" s="84" t="s">
        <v>280</v>
      </c>
      <c r="D28" s="54" t="s">
        <v>261</v>
      </c>
      <c r="E28" s="103">
        <v>1</v>
      </c>
      <c r="F28" s="106">
        <v>0</v>
      </c>
      <c r="G28" s="85">
        <v>2400</v>
      </c>
      <c r="H28" s="16" t="s">
        <v>224</v>
      </c>
      <c r="I28" s="16" t="s">
        <v>258</v>
      </c>
      <c r="J28" s="16" t="s">
        <v>49</v>
      </c>
      <c r="K28" s="16"/>
      <c r="L28" s="16"/>
      <c r="M28" s="79">
        <v>0</v>
      </c>
      <c r="N28" s="55">
        <v>0</v>
      </c>
      <c r="O28" s="55">
        <v>0</v>
      </c>
      <c r="P28" s="55">
        <v>0.13260791412171699</v>
      </c>
      <c r="Q28" s="55">
        <v>0</v>
      </c>
      <c r="R28" s="55">
        <v>0</v>
      </c>
      <c r="S28" s="55">
        <v>0.13260791412171699</v>
      </c>
      <c r="T28" s="55">
        <v>3.19975985543317E-4</v>
      </c>
      <c r="U28" s="55">
        <v>3.55102942729756E-3</v>
      </c>
      <c r="V28" s="55">
        <v>7.2729540686938899E-3</v>
      </c>
      <c r="W28" s="55">
        <v>0</v>
      </c>
      <c r="X28" s="55">
        <v>-1.4199948853088199E-3</v>
      </c>
      <c r="Y28" s="56">
        <v>5.8529591833850697E-3</v>
      </c>
      <c r="Z28" s="57">
        <v>1.1143959481534767E-2</v>
      </c>
      <c r="AA28" s="58"/>
      <c r="AB28" s="58">
        <v>4.2826802107782898E-4</v>
      </c>
      <c r="AD28" s="8">
        <v>2024</v>
      </c>
      <c r="AE28">
        <v>2022</v>
      </c>
      <c r="AF28" t="s">
        <v>226</v>
      </c>
      <c r="AG28" s="5" t="s">
        <v>227</v>
      </c>
      <c r="AH28" s="6"/>
    </row>
    <row r="29" spans="1:34">
      <c r="A29" s="16" t="s">
        <v>77</v>
      </c>
      <c r="B29" s="83" t="s">
        <v>281</v>
      </c>
      <c r="C29" s="84" t="s">
        <v>282</v>
      </c>
      <c r="D29" s="54" t="s">
        <v>261</v>
      </c>
      <c r="E29" s="103">
        <v>1</v>
      </c>
      <c r="F29" s="106">
        <v>0</v>
      </c>
      <c r="G29" s="85">
        <v>1850</v>
      </c>
      <c r="H29" s="16" t="s">
        <v>224</v>
      </c>
      <c r="I29" s="16" t="s">
        <v>283</v>
      </c>
      <c r="J29" s="16" t="s">
        <v>49</v>
      </c>
      <c r="K29" s="16"/>
      <c r="L29" s="16"/>
      <c r="M29" s="79">
        <v>0</v>
      </c>
      <c r="N29" s="55">
        <v>0</v>
      </c>
      <c r="O29" s="55">
        <v>0</v>
      </c>
      <c r="P29" s="55">
        <v>3.2837115249705603E-2</v>
      </c>
      <c r="Q29" s="55">
        <v>0</v>
      </c>
      <c r="R29" s="55">
        <v>0</v>
      </c>
      <c r="S29" s="55">
        <v>3.2837115249705603E-2</v>
      </c>
      <c r="T29" s="55">
        <v>3.19975985543317E-4</v>
      </c>
      <c r="U29" s="55">
        <v>3.55102942729756E-3</v>
      </c>
      <c r="V29" s="55">
        <v>7.3919647003698402E-3</v>
      </c>
      <c r="W29" s="55">
        <v>0</v>
      </c>
      <c r="X29" s="55">
        <v>-1.44323090284462E-3</v>
      </c>
      <c r="Y29" s="56">
        <v>5.9487337975252207E-3</v>
      </c>
      <c r="Z29" s="57">
        <v>1.1262970113210717E-2</v>
      </c>
      <c r="AA29" s="58"/>
      <c r="AB29" s="58">
        <v>5.5784002350572699E-5</v>
      </c>
      <c r="AD29" s="8">
        <v>2024</v>
      </c>
      <c r="AE29">
        <v>2022</v>
      </c>
      <c r="AF29" t="s">
        <v>226</v>
      </c>
      <c r="AG29" s="5" t="s">
        <v>227</v>
      </c>
      <c r="AH29" s="6"/>
    </row>
    <row r="30" spans="1:34">
      <c r="A30" s="16" t="s">
        <v>85</v>
      </c>
      <c r="B30" s="83" t="s">
        <v>284</v>
      </c>
      <c r="C30" s="84" t="s">
        <v>285</v>
      </c>
      <c r="D30" s="54" t="s">
        <v>261</v>
      </c>
      <c r="E30" s="103">
        <v>1</v>
      </c>
      <c r="F30" s="106">
        <v>0</v>
      </c>
      <c r="G30" s="85">
        <v>1350</v>
      </c>
      <c r="H30" s="16" t="s">
        <v>224</v>
      </c>
      <c r="I30" s="16" t="s">
        <v>283</v>
      </c>
      <c r="J30" s="16" t="s">
        <v>49</v>
      </c>
      <c r="K30" s="16"/>
      <c r="L30" s="16"/>
      <c r="M30" s="79">
        <v>0</v>
      </c>
      <c r="N30" s="55">
        <v>0</v>
      </c>
      <c r="O30" s="55">
        <v>0</v>
      </c>
      <c r="P30" s="55">
        <v>3.2837115249705603E-2</v>
      </c>
      <c r="Q30" s="55">
        <v>0</v>
      </c>
      <c r="R30" s="55">
        <v>0</v>
      </c>
      <c r="S30" s="55">
        <v>3.2837115249705603E-2</v>
      </c>
      <c r="T30" s="55">
        <v>3.19975985543317E-4</v>
      </c>
      <c r="U30" s="55">
        <v>3.55102942729756E-3</v>
      </c>
      <c r="V30" s="55">
        <v>7.3919647003698402E-3</v>
      </c>
      <c r="W30" s="55">
        <v>0</v>
      </c>
      <c r="X30" s="55">
        <v>-1.44323090284462E-3</v>
      </c>
      <c r="Y30" s="56">
        <v>5.9487337975252207E-3</v>
      </c>
      <c r="Z30" s="57">
        <v>1.1262970113210717E-2</v>
      </c>
      <c r="AA30" s="58"/>
      <c r="AB30" s="58">
        <v>5.5784002350572699E-5</v>
      </c>
      <c r="AD30" s="8">
        <v>2024</v>
      </c>
      <c r="AE30">
        <v>2022</v>
      </c>
      <c r="AF30" t="s">
        <v>226</v>
      </c>
      <c r="AG30" s="5" t="s">
        <v>227</v>
      </c>
      <c r="AH30" s="6"/>
    </row>
    <row r="31" spans="1:34">
      <c r="A31" s="16" t="s">
        <v>79</v>
      </c>
      <c r="B31" s="83" t="s">
        <v>286</v>
      </c>
      <c r="C31" s="84" t="s">
        <v>287</v>
      </c>
      <c r="D31" s="54" t="s">
        <v>261</v>
      </c>
      <c r="E31" s="103">
        <v>1</v>
      </c>
      <c r="F31" s="106">
        <v>0</v>
      </c>
      <c r="G31" s="85">
        <v>1400</v>
      </c>
      <c r="H31" s="16" t="s">
        <v>224</v>
      </c>
      <c r="I31" s="16" t="s">
        <v>288</v>
      </c>
      <c r="J31" s="16" t="s">
        <v>49</v>
      </c>
      <c r="K31" s="16"/>
      <c r="L31" s="16"/>
      <c r="M31" s="79">
        <v>0</v>
      </c>
      <c r="N31" s="55">
        <v>0</v>
      </c>
      <c r="O31" s="55">
        <v>0</v>
      </c>
      <c r="P31" s="55">
        <v>2.73184277721275E-2</v>
      </c>
      <c r="Q31" s="55">
        <v>0</v>
      </c>
      <c r="R31" s="55">
        <v>0</v>
      </c>
      <c r="S31" s="55">
        <v>2.73184277721275E-2</v>
      </c>
      <c r="T31" s="55">
        <v>2.9324633152414098E-4</v>
      </c>
      <c r="U31" s="55">
        <v>3.2542087987050702E-3</v>
      </c>
      <c r="V31" s="55">
        <v>6.7659246166958103E-3</v>
      </c>
      <c r="W31" s="55">
        <v>0</v>
      </c>
      <c r="X31" s="55">
        <v>-1.5746196289599199E-3</v>
      </c>
      <c r="Y31" s="56">
        <v>5.1913049877358904E-3</v>
      </c>
      <c r="Z31" s="57">
        <v>1.0313379746925021E-2</v>
      </c>
      <c r="AA31" s="58"/>
      <c r="AB31" s="58">
        <v>1.02370967380574E-4</v>
      </c>
      <c r="AD31" s="8">
        <v>2024</v>
      </c>
      <c r="AE31">
        <v>2022</v>
      </c>
      <c r="AF31" t="s">
        <v>226</v>
      </c>
      <c r="AG31" s="5" t="s">
        <v>227</v>
      </c>
      <c r="AH31" s="6"/>
    </row>
    <row r="32" spans="1:34">
      <c r="A32" s="16" t="s">
        <v>80</v>
      </c>
      <c r="B32" s="83" t="s">
        <v>289</v>
      </c>
      <c r="C32" s="84" t="s">
        <v>290</v>
      </c>
      <c r="D32" s="54" t="s">
        <v>261</v>
      </c>
      <c r="E32" s="103">
        <v>1</v>
      </c>
      <c r="F32" s="106">
        <v>0</v>
      </c>
      <c r="G32" s="85">
        <v>0</v>
      </c>
      <c r="H32" s="16" t="s">
        <v>224</v>
      </c>
      <c r="I32" s="16" t="s">
        <v>288</v>
      </c>
      <c r="J32" s="16" t="s">
        <v>49</v>
      </c>
      <c r="K32" s="16"/>
      <c r="L32" s="16"/>
      <c r="M32" s="79">
        <v>0</v>
      </c>
      <c r="N32" s="55">
        <v>0</v>
      </c>
      <c r="O32" s="55">
        <v>0</v>
      </c>
      <c r="P32" s="55">
        <v>2.73184277721275E-2</v>
      </c>
      <c r="Q32" s="55">
        <v>0</v>
      </c>
      <c r="R32" s="55">
        <v>0</v>
      </c>
      <c r="S32" s="55">
        <v>2.73184277721275E-2</v>
      </c>
      <c r="T32" s="55">
        <v>2.9324633152414098E-4</v>
      </c>
      <c r="U32" s="55">
        <v>3.2542087987050702E-3</v>
      </c>
      <c r="V32" s="55">
        <v>6.7659246166958103E-3</v>
      </c>
      <c r="W32" s="55">
        <v>0</v>
      </c>
      <c r="X32" s="55">
        <v>-1.5746196289599199E-3</v>
      </c>
      <c r="Y32" s="56">
        <v>5.1913049877358904E-3</v>
      </c>
      <c r="Z32" s="57">
        <v>1.0313379746925021E-2</v>
      </c>
      <c r="AA32" s="58"/>
      <c r="AB32" s="58">
        <v>1.02370967380574E-4</v>
      </c>
      <c r="AD32" s="8">
        <v>2024</v>
      </c>
      <c r="AE32">
        <v>2022</v>
      </c>
      <c r="AF32" t="s">
        <v>226</v>
      </c>
      <c r="AG32" s="5" t="s">
        <v>227</v>
      </c>
      <c r="AH32" s="6"/>
    </row>
    <row r="33" spans="1:34">
      <c r="A33" t="s">
        <v>167</v>
      </c>
      <c r="B33" s="83" t="s">
        <v>291</v>
      </c>
      <c r="C33" s="84" t="s">
        <v>292</v>
      </c>
      <c r="D33" s="54" t="s">
        <v>261</v>
      </c>
      <c r="E33" s="103">
        <v>1</v>
      </c>
      <c r="F33" s="106">
        <v>0</v>
      </c>
      <c r="G33" s="85">
        <v>0</v>
      </c>
      <c r="H33" s="16" t="s">
        <v>249</v>
      </c>
      <c r="I33" s="16" t="s">
        <v>293</v>
      </c>
      <c r="J33" s="16" t="s">
        <v>49</v>
      </c>
      <c r="K33" s="16">
        <v>1E-3</v>
      </c>
      <c r="L33" s="16"/>
      <c r="M33" s="79">
        <v>0</v>
      </c>
      <c r="N33" s="55">
        <v>0</v>
      </c>
      <c r="O33" s="55">
        <v>0</v>
      </c>
      <c r="P33" s="55">
        <v>0.55300000000000005</v>
      </c>
      <c r="Q33" s="55">
        <v>0</v>
      </c>
      <c r="R33" s="55">
        <v>0</v>
      </c>
      <c r="S33" s="55">
        <v>0.55300000000000005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6">
        <v>0</v>
      </c>
      <c r="Z33" s="57">
        <v>0</v>
      </c>
      <c r="AA33" s="58"/>
      <c r="AB33" s="58">
        <v>8.0900000000000004E-4</v>
      </c>
      <c r="AD33" s="8">
        <v>2027</v>
      </c>
      <c r="AE33">
        <v>2022</v>
      </c>
      <c r="AF33" t="s">
        <v>35</v>
      </c>
      <c r="AG33" s="5" t="s">
        <v>294</v>
      </c>
      <c r="AH33" s="6"/>
    </row>
    <row r="34" spans="1:34">
      <c r="A34" t="s">
        <v>213</v>
      </c>
      <c r="B34" s="83" t="s">
        <v>295</v>
      </c>
      <c r="C34" s="84" t="s">
        <v>296</v>
      </c>
      <c r="D34" s="54" t="s">
        <v>261</v>
      </c>
      <c r="E34" s="103">
        <v>1</v>
      </c>
      <c r="F34" s="106">
        <v>0</v>
      </c>
      <c r="G34" s="85">
        <v>0</v>
      </c>
      <c r="H34" s="16" t="s">
        <v>249</v>
      </c>
      <c r="I34" s="16" t="s">
        <v>293</v>
      </c>
      <c r="J34" s="16" t="s">
        <v>49</v>
      </c>
      <c r="K34" s="16">
        <v>1E-3</v>
      </c>
      <c r="L34" s="16"/>
      <c r="M34" s="79">
        <v>0</v>
      </c>
      <c r="N34" s="55">
        <v>0</v>
      </c>
      <c r="O34" s="55">
        <v>0</v>
      </c>
      <c r="P34" s="55">
        <v>0.433</v>
      </c>
      <c r="Q34" s="55">
        <v>0</v>
      </c>
      <c r="R34" s="55">
        <v>0</v>
      </c>
      <c r="S34" s="55">
        <v>0.433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6">
        <v>0</v>
      </c>
      <c r="Z34" s="57">
        <v>0</v>
      </c>
      <c r="AA34" s="58"/>
      <c r="AB34" s="58">
        <v>7.6400000000000003E-4</v>
      </c>
      <c r="AD34" s="8">
        <v>2027</v>
      </c>
      <c r="AE34">
        <v>2022</v>
      </c>
      <c r="AF34" t="s">
        <v>35</v>
      </c>
      <c r="AG34" s="5" t="s">
        <v>294</v>
      </c>
      <c r="AH34" s="6"/>
    </row>
    <row r="35" spans="1:34">
      <c r="A35" t="s">
        <v>106</v>
      </c>
      <c r="B35" s="83" t="s">
        <v>297</v>
      </c>
      <c r="C35" s="84" t="s">
        <v>298</v>
      </c>
      <c r="D35" s="54" t="s">
        <v>261</v>
      </c>
      <c r="E35" s="103">
        <v>1</v>
      </c>
      <c r="F35" s="106">
        <v>0</v>
      </c>
      <c r="G35" s="85">
        <v>0</v>
      </c>
      <c r="H35" s="16" t="s">
        <v>224</v>
      </c>
      <c r="I35" s="16" t="s">
        <v>293</v>
      </c>
      <c r="J35" s="16" t="s">
        <v>49</v>
      </c>
      <c r="K35" s="16"/>
      <c r="L35" s="16"/>
      <c r="M35" s="79">
        <v>0</v>
      </c>
      <c r="N35" s="55">
        <v>0</v>
      </c>
      <c r="O35" s="55">
        <v>0</v>
      </c>
      <c r="P35" s="55">
        <v>0.81246433227682002</v>
      </c>
      <c r="Q35" s="55">
        <v>0</v>
      </c>
      <c r="R35" s="55">
        <v>0</v>
      </c>
      <c r="S35" s="55">
        <v>0.81246433227682002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6">
        <v>0</v>
      </c>
      <c r="Z35" s="57">
        <v>0</v>
      </c>
      <c r="AA35" s="58"/>
      <c r="AB35" s="58">
        <v>2.0608209170768798E-3</v>
      </c>
      <c r="AD35" s="8">
        <v>2024</v>
      </c>
      <c r="AE35">
        <v>2022</v>
      </c>
      <c r="AF35" t="s">
        <v>226</v>
      </c>
      <c r="AG35" s="5" t="s">
        <v>227</v>
      </c>
      <c r="AH35" s="6"/>
    </row>
    <row r="36" spans="1:34">
      <c r="A36" t="s">
        <v>107</v>
      </c>
      <c r="B36" s="83" t="s">
        <v>299</v>
      </c>
      <c r="C36" s="84" t="s">
        <v>300</v>
      </c>
      <c r="D36" s="54" t="s">
        <v>261</v>
      </c>
      <c r="E36" s="103">
        <v>1</v>
      </c>
      <c r="F36" s="106">
        <v>0</v>
      </c>
      <c r="G36" s="85">
        <v>0</v>
      </c>
      <c r="H36" s="16" t="s">
        <v>224</v>
      </c>
      <c r="I36" s="16" t="s">
        <v>293</v>
      </c>
      <c r="J36" s="16" t="s">
        <v>49</v>
      </c>
      <c r="K36" s="16"/>
      <c r="L36" s="16"/>
      <c r="M36" s="79">
        <v>0</v>
      </c>
      <c r="N36" s="55">
        <v>0</v>
      </c>
      <c r="O36" s="55">
        <v>0</v>
      </c>
      <c r="P36" s="55">
        <v>0.82285887869506302</v>
      </c>
      <c r="Q36" s="55">
        <v>0</v>
      </c>
      <c r="R36" s="55">
        <v>0</v>
      </c>
      <c r="S36" s="55">
        <v>0.82285887869506302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6">
        <v>0</v>
      </c>
      <c r="Z36" s="57">
        <v>0</v>
      </c>
      <c r="AA36" s="58"/>
      <c r="AB36" s="58">
        <v>2.2099841478880099E-3</v>
      </c>
      <c r="AD36" s="8">
        <v>2024</v>
      </c>
      <c r="AE36">
        <v>2022</v>
      </c>
      <c r="AF36" t="s">
        <v>226</v>
      </c>
      <c r="AG36" s="5" t="s">
        <v>227</v>
      </c>
      <c r="AH36" s="6"/>
    </row>
    <row r="37" spans="1:34">
      <c r="A37" t="s">
        <v>108</v>
      </c>
      <c r="B37" s="83" t="s">
        <v>301</v>
      </c>
      <c r="C37" s="84" t="s">
        <v>302</v>
      </c>
      <c r="D37" s="54" t="s">
        <v>261</v>
      </c>
      <c r="E37" s="103">
        <v>1</v>
      </c>
      <c r="F37" s="106">
        <v>0</v>
      </c>
      <c r="G37" s="85">
        <v>0</v>
      </c>
      <c r="H37" s="16" t="s">
        <v>224</v>
      </c>
      <c r="I37" s="16" t="s">
        <v>293</v>
      </c>
      <c r="J37" s="16" t="s">
        <v>49</v>
      </c>
      <c r="K37" s="16"/>
      <c r="L37" s="16"/>
      <c r="M37" s="79">
        <v>0</v>
      </c>
      <c r="N37" s="55">
        <v>0</v>
      </c>
      <c r="O37" s="55">
        <v>0</v>
      </c>
      <c r="P37" s="55">
        <v>0.836185220256913</v>
      </c>
      <c r="Q37" s="55">
        <v>0</v>
      </c>
      <c r="R37" s="55">
        <v>0</v>
      </c>
      <c r="S37" s="55">
        <v>0.836185220256913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6">
        <v>0</v>
      </c>
      <c r="Z37" s="57">
        <v>0</v>
      </c>
      <c r="AA37" s="58"/>
      <c r="AB37" s="58">
        <v>2.4012190591843402E-3</v>
      </c>
      <c r="AD37" s="8">
        <v>2024</v>
      </c>
      <c r="AE37">
        <v>2022</v>
      </c>
      <c r="AF37" t="s">
        <v>226</v>
      </c>
      <c r="AG37" s="5" t="s">
        <v>227</v>
      </c>
      <c r="AH37" s="6"/>
    </row>
    <row r="38" spans="1:34">
      <c r="A38" t="s">
        <v>110</v>
      </c>
      <c r="B38" s="83" t="s">
        <v>303</v>
      </c>
      <c r="C38" s="84" t="s">
        <v>304</v>
      </c>
      <c r="D38" s="54" t="s">
        <v>261</v>
      </c>
      <c r="E38" s="103">
        <v>1</v>
      </c>
      <c r="F38" s="106">
        <v>0</v>
      </c>
      <c r="G38" s="85">
        <v>0</v>
      </c>
      <c r="H38" s="16" t="s">
        <v>224</v>
      </c>
      <c r="I38" s="16" t="s">
        <v>293</v>
      </c>
      <c r="J38" s="16" t="s">
        <v>49</v>
      </c>
      <c r="K38" s="16"/>
      <c r="L38" s="16"/>
      <c r="M38" s="79">
        <v>0</v>
      </c>
      <c r="N38" s="55">
        <v>0</v>
      </c>
      <c r="O38" s="55">
        <v>0</v>
      </c>
      <c r="P38" s="55">
        <v>0.90262253260301295</v>
      </c>
      <c r="Q38" s="55">
        <v>0</v>
      </c>
      <c r="R38" s="55">
        <v>0</v>
      </c>
      <c r="S38" s="55">
        <v>0.90262253260301295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6">
        <v>0</v>
      </c>
      <c r="Z38" s="57">
        <v>0</v>
      </c>
      <c r="AA38" s="58"/>
      <c r="AB38" s="58">
        <v>2.4047571700669102E-3</v>
      </c>
      <c r="AD38" s="8">
        <v>2024</v>
      </c>
      <c r="AE38">
        <v>2022</v>
      </c>
      <c r="AF38" t="s">
        <v>226</v>
      </c>
      <c r="AG38" s="5" t="s">
        <v>227</v>
      </c>
      <c r="AH38" s="6"/>
    </row>
    <row r="39" spans="1:34">
      <c r="A39" t="s">
        <v>109</v>
      </c>
      <c r="B39" s="83" t="s">
        <v>305</v>
      </c>
      <c r="C39" s="84" t="s">
        <v>306</v>
      </c>
      <c r="D39" s="54" t="s">
        <v>261</v>
      </c>
      <c r="E39" s="103">
        <v>1</v>
      </c>
      <c r="F39" s="106">
        <v>0</v>
      </c>
      <c r="G39" s="85">
        <v>0</v>
      </c>
      <c r="H39" s="16" t="s">
        <v>224</v>
      </c>
      <c r="I39" s="16" t="s">
        <v>293</v>
      </c>
      <c r="J39" s="16" t="s">
        <v>49</v>
      </c>
      <c r="K39" s="16"/>
      <c r="L39" s="16"/>
      <c r="M39" s="79">
        <v>0</v>
      </c>
      <c r="N39" s="55">
        <v>0</v>
      </c>
      <c r="O39" s="55">
        <v>0</v>
      </c>
      <c r="P39" s="55">
        <v>0.74761173873897901</v>
      </c>
      <c r="Q39" s="55">
        <v>0</v>
      </c>
      <c r="R39" s="55">
        <v>0</v>
      </c>
      <c r="S39" s="55">
        <v>0.74761173873897901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6">
        <v>0</v>
      </c>
      <c r="Z39" s="57">
        <v>0</v>
      </c>
      <c r="AA39" s="58"/>
      <c r="AB39" s="58">
        <v>2.0507687777761899E-3</v>
      </c>
      <c r="AD39" s="8">
        <v>2024</v>
      </c>
      <c r="AE39">
        <v>2022</v>
      </c>
      <c r="AF39" t="s">
        <v>226</v>
      </c>
      <c r="AG39" s="5" t="s">
        <v>227</v>
      </c>
      <c r="AH39" s="6"/>
    </row>
    <row r="40" spans="1:34">
      <c r="A40" t="s">
        <v>112</v>
      </c>
      <c r="B40" s="83" t="s">
        <v>307</v>
      </c>
      <c r="C40" s="84" t="s">
        <v>308</v>
      </c>
      <c r="D40" s="54" t="s">
        <v>261</v>
      </c>
      <c r="E40" s="103">
        <v>1</v>
      </c>
      <c r="F40" s="106">
        <v>0</v>
      </c>
      <c r="G40" s="85">
        <v>0</v>
      </c>
      <c r="H40" s="16" t="s">
        <v>224</v>
      </c>
      <c r="I40" s="16" t="s">
        <v>293</v>
      </c>
      <c r="J40" s="16" t="s">
        <v>49</v>
      </c>
      <c r="K40" s="16"/>
      <c r="L40" s="16"/>
      <c r="M40" s="79">
        <v>0</v>
      </c>
      <c r="N40" s="55">
        <v>0</v>
      </c>
      <c r="O40" s="55">
        <v>0</v>
      </c>
      <c r="P40" s="55">
        <v>0.45001062753726501</v>
      </c>
      <c r="Q40" s="55">
        <v>0</v>
      </c>
      <c r="R40" s="55">
        <v>0</v>
      </c>
      <c r="S40" s="55">
        <v>0.45001062753726501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6">
        <v>0</v>
      </c>
      <c r="Z40" s="57">
        <v>0</v>
      </c>
      <c r="AA40" s="58"/>
      <c r="AB40" s="58">
        <v>1.47151727701192E-3</v>
      </c>
      <c r="AD40" s="8">
        <v>2024</v>
      </c>
      <c r="AE40">
        <v>2022</v>
      </c>
      <c r="AF40" t="s">
        <v>226</v>
      </c>
      <c r="AG40" s="5" t="s">
        <v>227</v>
      </c>
      <c r="AH40" s="6"/>
    </row>
    <row r="41" spans="1:34" ht="10.5" customHeight="1">
      <c r="A41" t="s">
        <v>111</v>
      </c>
      <c r="B41" s="83" t="s">
        <v>309</v>
      </c>
      <c r="C41" s="84" t="s">
        <v>310</v>
      </c>
      <c r="D41" s="54" t="s">
        <v>261</v>
      </c>
      <c r="E41" s="103">
        <v>1</v>
      </c>
      <c r="F41" s="106">
        <v>0</v>
      </c>
      <c r="G41" s="85">
        <v>0</v>
      </c>
      <c r="H41" s="16" t="s">
        <v>224</v>
      </c>
      <c r="I41" s="16" t="s">
        <v>293</v>
      </c>
      <c r="J41" s="16" t="s">
        <v>49</v>
      </c>
      <c r="K41" s="16"/>
      <c r="L41" s="16"/>
      <c r="M41" s="79">
        <v>0</v>
      </c>
      <c r="N41" s="55">
        <v>0</v>
      </c>
      <c r="O41" s="55">
        <v>0</v>
      </c>
      <c r="P41" s="55">
        <v>0.46333696909911498</v>
      </c>
      <c r="Q41" s="55">
        <v>0</v>
      </c>
      <c r="R41" s="55">
        <v>0</v>
      </c>
      <c r="S41" s="55">
        <v>0.46333696909911498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6">
        <v>0</v>
      </c>
      <c r="Z41" s="57">
        <v>0</v>
      </c>
      <c r="AA41" s="58"/>
      <c r="AB41" s="58">
        <v>1.6627521883082401E-3</v>
      </c>
      <c r="AD41" s="8">
        <v>2024</v>
      </c>
      <c r="AE41">
        <v>2022</v>
      </c>
      <c r="AF41" t="s">
        <v>226</v>
      </c>
      <c r="AG41" s="5" t="s">
        <v>227</v>
      </c>
      <c r="AH41" s="6"/>
    </row>
    <row r="42" spans="1:34">
      <c r="A42" t="s">
        <v>113</v>
      </c>
      <c r="B42" s="83" t="s">
        <v>311</v>
      </c>
      <c r="C42" s="84" t="s">
        <v>312</v>
      </c>
      <c r="D42" s="54" t="s">
        <v>261</v>
      </c>
      <c r="E42" s="103">
        <v>1</v>
      </c>
      <c r="F42" s="106">
        <v>0</v>
      </c>
      <c r="G42" s="85">
        <v>0</v>
      </c>
      <c r="H42" s="16" t="s">
        <v>224</v>
      </c>
      <c r="I42" s="16" t="s">
        <v>293</v>
      </c>
      <c r="J42" s="16" t="s">
        <v>49</v>
      </c>
      <c r="K42" s="16"/>
      <c r="L42" s="16"/>
      <c r="M42" s="79">
        <v>0</v>
      </c>
      <c r="N42" s="55">
        <v>0</v>
      </c>
      <c r="O42" s="55">
        <v>0</v>
      </c>
      <c r="P42" s="55">
        <v>0.69820963119492696</v>
      </c>
      <c r="Q42" s="55">
        <v>0</v>
      </c>
      <c r="R42" s="55">
        <v>0</v>
      </c>
      <c r="S42" s="55">
        <v>0.69820963119492696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6">
        <v>0</v>
      </c>
      <c r="Z42" s="57">
        <v>0</v>
      </c>
      <c r="AA42" s="58"/>
      <c r="AB42" s="58">
        <v>1.8437639790767799E-3</v>
      </c>
      <c r="AD42" s="8">
        <v>2024</v>
      </c>
      <c r="AE42">
        <v>2022</v>
      </c>
      <c r="AF42" t="s">
        <v>226</v>
      </c>
      <c r="AG42" s="5" t="s">
        <v>227</v>
      </c>
      <c r="AH42" s="6"/>
    </row>
    <row r="43" spans="1:34">
      <c r="A43" t="s">
        <v>114</v>
      </c>
      <c r="B43" s="83" t="s">
        <v>313</v>
      </c>
      <c r="C43" s="84" t="s">
        <v>314</v>
      </c>
      <c r="D43" s="54" t="s">
        <v>261</v>
      </c>
      <c r="E43" s="103">
        <v>1</v>
      </c>
      <c r="F43" s="106">
        <v>0</v>
      </c>
      <c r="G43" s="85">
        <v>0</v>
      </c>
      <c r="H43" s="16" t="s">
        <v>224</v>
      </c>
      <c r="I43" s="16" t="s">
        <v>293</v>
      </c>
      <c r="J43" s="16" t="s">
        <v>49</v>
      </c>
      <c r="K43" s="16"/>
      <c r="L43" s="16"/>
      <c r="M43" s="79">
        <v>0</v>
      </c>
      <c r="N43" s="55">
        <v>0</v>
      </c>
      <c r="O43" s="55">
        <v>0</v>
      </c>
      <c r="P43" s="55">
        <v>0.70855087224692304</v>
      </c>
      <c r="Q43" s="55">
        <v>0</v>
      </c>
      <c r="R43" s="55">
        <v>0</v>
      </c>
      <c r="S43" s="55">
        <v>0.70855087224692304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6">
        <v>0</v>
      </c>
      <c r="Z43" s="57">
        <v>0</v>
      </c>
      <c r="AA43" s="58"/>
      <c r="AB43" s="58">
        <v>1.9921622702427401E-3</v>
      </c>
      <c r="AD43" s="8">
        <v>2024</v>
      </c>
      <c r="AE43">
        <v>2022</v>
      </c>
      <c r="AF43" t="s">
        <v>226</v>
      </c>
      <c r="AG43" s="5" t="s">
        <v>227</v>
      </c>
      <c r="AH43" s="6"/>
    </row>
    <row r="44" spans="1:34">
      <c r="A44" t="s">
        <v>117</v>
      </c>
      <c r="B44" s="83" t="s">
        <v>315</v>
      </c>
      <c r="C44" s="84" t="s">
        <v>316</v>
      </c>
      <c r="D44" s="54" t="s">
        <v>223</v>
      </c>
      <c r="E44" s="103">
        <v>1</v>
      </c>
      <c r="F44" s="106">
        <v>0</v>
      </c>
      <c r="G44" s="85">
        <v>1800</v>
      </c>
      <c r="H44" s="16" t="s">
        <v>224</v>
      </c>
      <c r="I44" s="16" t="s">
        <v>317</v>
      </c>
      <c r="J44" s="16" t="s">
        <v>49</v>
      </c>
      <c r="K44" s="16"/>
      <c r="L44" s="16"/>
      <c r="M44" s="79">
        <v>0</v>
      </c>
      <c r="N44" s="55">
        <v>0</v>
      </c>
      <c r="O44" s="55">
        <v>0</v>
      </c>
      <c r="P44" s="55">
        <v>187.704595002237</v>
      </c>
      <c r="Q44" s="55">
        <v>0</v>
      </c>
      <c r="R44" s="55">
        <v>0</v>
      </c>
      <c r="S44" s="55">
        <v>187.704595002237</v>
      </c>
      <c r="T44" s="55">
        <v>0</v>
      </c>
      <c r="U44" s="55">
        <v>7.9144685396519998</v>
      </c>
      <c r="V44" s="55">
        <v>0</v>
      </c>
      <c r="W44" s="55">
        <v>31.681863533604499</v>
      </c>
      <c r="X44" s="55">
        <v>0</v>
      </c>
      <c r="Y44" s="56">
        <v>31.681863533604499</v>
      </c>
      <c r="Z44" s="57">
        <v>39.596332073256498</v>
      </c>
      <c r="AA44" s="58"/>
      <c r="AB44" s="58">
        <v>0.30182628865448002</v>
      </c>
      <c r="AD44" s="8">
        <v>2024</v>
      </c>
      <c r="AE44">
        <v>2022</v>
      </c>
      <c r="AF44" t="s">
        <v>226</v>
      </c>
      <c r="AG44" s="5" t="s">
        <v>227</v>
      </c>
      <c r="AH44" s="6"/>
    </row>
    <row r="45" spans="1:34">
      <c r="A45" t="s">
        <v>116</v>
      </c>
      <c r="B45" s="83" t="s">
        <v>318</v>
      </c>
      <c r="C45" s="84" t="s">
        <v>319</v>
      </c>
      <c r="D45" s="54" t="s">
        <v>223</v>
      </c>
      <c r="E45" s="103">
        <v>1</v>
      </c>
      <c r="F45" s="106">
        <v>0</v>
      </c>
      <c r="G45" s="85">
        <v>2000</v>
      </c>
      <c r="H45" s="16" t="s">
        <v>224</v>
      </c>
      <c r="I45" s="16" t="s">
        <v>317</v>
      </c>
      <c r="J45" s="16" t="s">
        <v>49</v>
      </c>
      <c r="K45" s="16"/>
      <c r="L45" s="16"/>
      <c r="M45" s="79">
        <v>0</v>
      </c>
      <c r="N45" s="55">
        <v>0</v>
      </c>
      <c r="O45" s="55">
        <v>0</v>
      </c>
      <c r="P45" s="55">
        <v>319.39597574210399</v>
      </c>
      <c r="Q45" s="55">
        <v>0</v>
      </c>
      <c r="R45" s="55">
        <v>0</v>
      </c>
      <c r="S45" s="55">
        <v>319.39597574210399</v>
      </c>
      <c r="T45" s="55">
        <v>0</v>
      </c>
      <c r="U45" s="55">
        <v>7.8704992699872696</v>
      </c>
      <c r="V45" s="55">
        <v>0</v>
      </c>
      <c r="W45" s="55">
        <v>31.505853180639999</v>
      </c>
      <c r="X45" s="55">
        <v>0</v>
      </c>
      <c r="Y45" s="56">
        <v>31.505853180639999</v>
      </c>
      <c r="Z45" s="57">
        <v>39.376352450627266</v>
      </c>
      <c r="AA45" s="58"/>
      <c r="AB45" s="58">
        <v>0.64440677952328995</v>
      </c>
      <c r="AD45" s="8">
        <v>2024</v>
      </c>
      <c r="AE45">
        <v>2022</v>
      </c>
      <c r="AF45" t="s">
        <v>226</v>
      </c>
      <c r="AG45" s="5" t="s">
        <v>227</v>
      </c>
      <c r="AH45" s="6"/>
    </row>
    <row r="46" spans="1:34">
      <c r="A46" s="16" t="s">
        <v>89</v>
      </c>
      <c r="B46" s="99" t="s">
        <v>220</v>
      </c>
      <c r="C46" s="84" t="s">
        <v>320</v>
      </c>
      <c r="D46" s="54" t="s">
        <v>265</v>
      </c>
      <c r="E46" s="103">
        <v>1</v>
      </c>
      <c r="F46" s="106">
        <v>208</v>
      </c>
      <c r="G46" s="85">
        <v>0</v>
      </c>
      <c r="H46" s="16" t="s">
        <v>224</v>
      </c>
      <c r="I46" s="16" t="s">
        <v>321</v>
      </c>
      <c r="J46" s="16" t="s">
        <v>49</v>
      </c>
      <c r="K46" s="16"/>
      <c r="L46" s="16"/>
      <c r="M46" s="79">
        <v>0</v>
      </c>
      <c r="N46" s="55">
        <v>0</v>
      </c>
      <c r="O46" s="55">
        <v>0</v>
      </c>
      <c r="P46" s="55">
        <v>5.9040423233376096</v>
      </c>
      <c r="Q46" s="55">
        <v>27.172951810393698</v>
      </c>
      <c r="R46" s="55">
        <v>0</v>
      </c>
      <c r="S46" s="55">
        <v>33.076994133731304</v>
      </c>
      <c r="T46" s="55">
        <v>6.09952369570212E-2</v>
      </c>
      <c r="U46" s="55">
        <v>0.67687543013065499</v>
      </c>
      <c r="V46" s="55">
        <v>1.40731232027273</v>
      </c>
      <c r="W46" s="55">
        <v>0</v>
      </c>
      <c r="X46" s="55">
        <v>-0.32752088282366398</v>
      </c>
      <c r="Y46" s="56">
        <v>1.079791437449066</v>
      </c>
      <c r="Z46" s="57">
        <v>2.145182987360406</v>
      </c>
      <c r="AA46" s="58"/>
      <c r="AB46" s="58">
        <v>5.6929739420770502E-2</v>
      </c>
      <c r="AD46" s="8">
        <v>2024</v>
      </c>
      <c r="AE46">
        <v>2022</v>
      </c>
      <c r="AF46" t="s">
        <v>226</v>
      </c>
      <c r="AG46" s="5" t="s">
        <v>227</v>
      </c>
      <c r="AH46" s="6"/>
    </row>
    <row r="47" spans="1:34">
      <c r="A47" t="s">
        <v>115</v>
      </c>
      <c r="B47" s="99" t="s">
        <v>322</v>
      </c>
      <c r="C47" s="84" t="s">
        <v>323</v>
      </c>
      <c r="D47" s="54" t="s">
        <v>261</v>
      </c>
      <c r="E47" s="103">
        <v>1</v>
      </c>
      <c r="F47" s="106">
        <v>0</v>
      </c>
      <c r="G47" s="85">
        <v>2350</v>
      </c>
      <c r="H47" s="16" t="s">
        <v>224</v>
      </c>
      <c r="I47" s="16" t="s">
        <v>324</v>
      </c>
      <c r="J47" s="16" t="s">
        <v>49</v>
      </c>
      <c r="K47" s="16"/>
      <c r="L47" s="16"/>
      <c r="M47" s="79">
        <v>0</v>
      </c>
      <c r="N47" s="55">
        <v>0</v>
      </c>
      <c r="O47" s="55">
        <v>0</v>
      </c>
      <c r="P47" s="55">
        <v>7.3316331199011597E-2</v>
      </c>
      <c r="Q47" s="55">
        <v>0</v>
      </c>
      <c r="R47" s="55">
        <v>6.5601441544856705E-4</v>
      </c>
      <c r="S47" s="55">
        <v>7.3972345614460158E-2</v>
      </c>
      <c r="T47" s="55">
        <v>5.6759620845582299E-4</v>
      </c>
      <c r="U47" s="55">
        <v>0</v>
      </c>
      <c r="V47" s="55">
        <v>0</v>
      </c>
      <c r="W47" s="55">
        <v>0</v>
      </c>
      <c r="X47" s="55">
        <v>-1.70095082391599E-2</v>
      </c>
      <c r="Y47" s="56">
        <v>-1.70095082391599E-2</v>
      </c>
      <c r="Z47" s="57">
        <v>5.6759620845582299E-4</v>
      </c>
      <c r="AA47" s="58"/>
      <c r="AB47" s="58">
        <v>2.8060126951995101E-4</v>
      </c>
      <c r="AD47" s="8">
        <v>2024</v>
      </c>
      <c r="AE47">
        <v>2022</v>
      </c>
      <c r="AF47" t="s">
        <v>226</v>
      </c>
      <c r="AG47" s="5" t="s">
        <v>227</v>
      </c>
      <c r="AH47" s="6"/>
    </row>
    <row r="48" spans="1:34">
      <c r="A48" t="s">
        <v>208</v>
      </c>
      <c r="B48" s="99" t="s">
        <v>325</v>
      </c>
      <c r="C48" s="84" t="s">
        <v>326</v>
      </c>
      <c r="D48" s="54" t="s">
        <v>265</v>
      </c>
      <c r="E48" s="103">
        <v>1</v>
      </c>
      <c r="F48" s="106">
        <v>10</v>
      </c>
      <c r="G48" s="85">
        <v>0</v>
      </c>
      <c r="H48" s="16" t="s">
        <v>224</v>
      </c>
      <c r="I48" s="16" t="s">
        <v>327</v>
      </c>
      <c r="J48" s="16" t="s">
        <v>49</v>
      </c>
      <c r="K48" s="16"/>
      <c r="L48" s="16"/>
      <c r="M48" s="79">
        <v>0</v>
      </c>
      <c r="N48" s="55">
        <v>0</v>
      </c>
      <c r="O48" s="55">
        <v>0</v>
      </c>
      <c r="P48" s="55">
        <v>3.0586013688715101</v>
      </c>
      <c r="Q48" s="55">
        <v>0</v>
      </c>
      <c r="R48" s="55">
        <v>0</v>
      </c>
      <c r="S48" s="55">
        <v>3.0586013688715101</v>
      </c>
      <c r="T48" s="55">
        <v>0</v>
      </c>
      <c r="U48" s="55">
        <v>4.0294022428098597E-2</v>
      </c>
      <c r="V48" s="55">
        <v>0</v>
      </c>
      <c r="W48" s="55">
        <v>0.160927316181952</v>
      </c>
      <c r="X48" s="55">
        <v>0</v>
      </c>
      <c r="Y48" s="56">
        <v>0.160927316181952</v>
      </c>
      <c r="Z48" s="57">
        <v>0.20122133861005059</v>
      </c>
      <c r="AA48" s="58"/>
      <c r="AB48" s="58">
        <v>1.29986903336754E-2</v>
      </c>
      <c r="AD48" s="8">
        <v>2024</v>
      </c>
      <c r="AE48">
        <v>2022</v>
      </c>
      <c r="AF48" t="s">
        <v>226</v>
      </c>
      <c r="AG48" s="5" t="s">
        <v>227</v>
      </c>
      <c r="AH48" s="6"/>
    </row>
    <row r="49" spans="1:34">
      <c r="A49" t="s">
        <v>209</v>
      </c>
      <c r="B49" s="99" t="s">
        <v>328</v>
      </c>
      <c r="C49" s="84" t="s">
        <v>329</v>
      </c>
      <c r="D49" s="54" t="s">
        <v>265</v>
      </c>
      <c r="E49" s="103">
        <v>1</v>
      </c>
      <c r="F49" s="106">
        <v>10</v>
      </c>
      <c r="G49" s="85">
        <v>0</v>
      </c>
      <c r="H49" s="16" t="s">
        <v>224</v>
      </c>
      <c r="I49" s="16" t="s">
        <v>327</v>
      </c>
      <c r="J49" s="16" t="s">
        <v>49</v>
      </c>
      <c r="K49" s="16"/>
      <c r="L49" s="16"/>
      <c r="M49" s="79">
        <v>0</v>
      </c>
      <c r="N49" s="55">
        <v>0</v>
      </c>
      <c r="O49" s="55">
        <v>0</v>
      </c>
      <c r="P49" s="55">
        <v>1.67284457796562</v>
      </c>
      <c r="Q49" s="55">
        <v>0</v>
      </c>
      <c r="R49" s="55">
        <v>0</v>
      </c>
      <c r="S49" s="55">
        <v>1.67284457796562</v>
      </c>
      <c r="T49" s="55">
        <v>0</v>
      </c>
      <c r="U49" s="55">
        <v>4.0294022428098597E-2</v>
      </c>
      <c r="V49" s="55">
        <v>0</v>
      </c>
      <c r="W49" s="55">
        <v>0.75992731618195197</v>
      </c>
      <c r="X49" s="55">
        <v>0</v>
      </c>
      <c r="Y49" s="56">
        <v>0.75992731618195197</v>
      </c>
      <c r="Z49" s="57">
        <v>0.80022133861005051</v>
      </c>
      <c r="AA49" s="58"/>
      <c r="AB49" s="58">
        <v>-0.59218599515904602</v>
      </c>
      <c r="AD49" s="8">
        <v>2024</v>
      </c>
      <c r="AE49">
        <v>2022</v>
      </c>
      <c r="AF49" t="s">
        <v>226</v>
      </c>
      <c r="AG49" s="5" t="s">
        <v>227</v>
      </c>
      <c r="AH49" s="6"/>
    </row>
    <row r="50" spans="1:34">
      <c r="A50" t="s">
        <v>210</v>
      </c>
      <c r="B50" s="99" t="s">
        <v>330</v>
      </c>
      <c r="C50" s="84" t="s">
        <v>331</v>
      </c>
      <c r="D50" s="54" t="s">
        <v>265</v>
      </c>
      <c r="E50" s="103">
        <v>1</v>
      </c>
      <c r="F50" s="106">
        <v>10</v>
      </c>
      <c r="G50" s="85">
        <v>0</v>
      </c>
      <c r="H50" s="16" t="s">
        <v>224</v>
      </c>
      <c r="I50" s="16" t="s">
        <v>327</v>
      </c>
      <c r="J50" s="16" t="s">
        <v>49</v>
      </c>
      <c r="K50" s="16"/>
      <c r="L50" s="16"/>
      <c r="M50" s="79">
        <v>0</v>
      </c>
      <c r="N50" s="55">
        <v>0</v>
      </c>
      <c r="O50" s="55">
        <v>0</v>
      </c>
      <c r="P50" s="55">
        <v>1.57476302619682</v>
      </c>
      <c r="Q50" s="55">
        <v>0</v>
      </c>
      <c r="R50" s="55">
        <v>0</v>
      </c>
      <c r="S50" s="55">
        <v>1.57476302619682</v>
      </c>
      <c r="T50" s="55">
        <v>0</v>
      </c>
      <c r="U50" s="55">
        <v>4.0294022428098597E-2</v>
      </c>
      <c r="V50" s="55">
        <v>0</v>
      </c>
      <c r="W50" s="55">
        <v>0.76192731618195197</v>
      </c>
      <c r="X50" s="55">
        <v>0</v>
      </c>
      <c r="Y50" s="56">
        <v>0.76192731618195197</v>
      </c>
      <c r="Z50" s="57">
        <v>0.80222133861005052</v>
      </c>
      <c r="AA50" s="58"/>
      <c r="AB50" s="58">
        <v>-0.59370862048833795</v>
      </c>
      <c r="AD50" s="8">
        <v>2024</v>
      </c>
      <c r="AE50">
        <v>2022</v>
      </c>
      <c r="AF50" t="s">
        <v>226</v>
      </c>
      <c r="AG50" s="5" t="s">
        <v>227</v>
      </c>
      <c r="AH50" s="6"/>
    </row>
    <row r="51" spans="1:34">
      <c r="A51" t="s">
        <v>211</v>
      </c>
      <c r="B51" s="99" t="s">
        <v>332</v>
      </c>
      <c r="C51" s="84" t="s">
        <v>333</v>
      </c>
      <c r="D51" s="54" t="s">
        <v>265</v>
      </c>
      <c r="E51" s="103">
        <v>1</v>
      </c>
      <c r="F51" s="106">
        <v>0</v>
      </c>
      <c r="G51" s="85">
        <v>1300</v>
      </c>
      <c r="H51" s="16" t="s">
        <v>224</v>
      </c>
      <c r="I51" s="16" t="s">
        <v>334</v>
      </c>
      <c r="J51" s="16" t="s">
        <v>49</v>
      </c>
      <c r="K51" s="16"/>
      <c r="L51" s="16"/>
      <c r="M51" s="79">
        <v>0</v>
      </c>
      <c r="N51" s="55">
        <v>0</v>
      </c>
      <c r="O51" s="55">
        <v>0</v>
      </c>
      <c r="P51" s="55">
        <v>6.9487088399327597</v>
      </c>
      <c r="Q51" s="55">
        <v>0</v>
      </c>
      <c r="R51" s="55">
        <v>0</v>
      </c>
      <c r="S51" s="55">
        <v>6.9487088399327597</v>
      </c>
      <c r="T51" s="55">
        <v>0</v>
      </c>
      <c r="U51" s="55">
        <v>5.2382229156528098E-2</v>
      </c>
      <c r="V51" s="55">
        <v>0</v>
      </c>
      <c r="W51" s="55">
        <v>1.64920551103654</v>
      </c>
      <c r="X51" s="55">
        <v>0</v>
      </c>
      <c r="Y51" s="56">
        <v>1.64920551103654</v>
      </c>
      <c r="Z51" s="57">
        <v>1.7015877401930681</v>
      </c>
      <c r="AA51" s="58"/>
      <c r="AB51" s="58">
        <v>-1.42041071586153</v>
      </c>
      <c r="AD51" s="8">
        <v>2024</v>
      </c>
      <c r="AE51">
        <v>2022</v>
      </c>
      <c r="AF51" t="s">
        <v>226</v>
      </c>
      <c r="AG51" s="5" t="s">
        <v>227</v>
      </c>
      <c r="AH51" s="6"/>
    </row>
    <row r="52" spans="1:34" ht="13.5" customHeight="1">
      <c r="A52" t="s">
        <v>129</v>
      </c>
      <c r="B52" s="86" t="s">
        <v>551</v>
      </c>
      <c r="C52" s="87" t="s">
        <v>335</v>
      </c>
      <c r="D52" s="54" t="s">
        <v>261</v>
      </c>
      <c r="E52" s="103">
        <v>1</v>
      </c>
      <c r="F52" s="106">
        <v>0</v>
      </c>
      <c r="G52" s="85">
        <v>7850</v>
      </c>
      <c r="H52" s="16" t="s">
        <v>224</v>
      </c>
      <c r="I52" s="16" t="s">
        <v>336</v>
      </c>
      <c r="J52" s="16" t="s">
        <v>50</v>
      </c>
      <c r="K52" s="16"/>
      <c r="L52" s="16"/>
      <c r="M52" s="79">
        <v>0</v>
      </c>
      <c r="N52" s="55">
        <v>0</v>
      </c>
      <c r="O52" s="55">
        <v>0</v>
      </c>
      <c r="P52" s="55">
        <v>0.61535536476628105</v>
      </c>
      <c r="Q52" s="55">
        <v>0</v>
      </c>
      <c r="R52" s="55">
        <v>0</v>
      </c>
      <c r="S52" s="55">
        <v>0.61535536476628105</v>
      </c>
      <c r="T52" s="55">
        <v>3.19975985543317E-4</v>
      </c>
      <c r="U52" s="55">
        <v>3.55102942729756E-3</v>
      </c>
      <c r="V52" s="55">
        <v>0</v>
      </c>
      <c r="W52" s="55">
        <v>0</v>
      </c>
      <c r="X52" s="55">
        <v>0.14446696051760699</v>
      </c>
      <c r="Y52" s="56">
        <v>0.14446696051760699</v>
      </c>
      <c r="Z52" s="57">
        <v>3.8710054128408772E-3</v>
      </c>
      <c r="AA52" s="58"/>
      <c r="AB52" s="58">
        <v>5.7632556790044804E-3</v>
      </c>
      <c r="AD52" s="8">
        <v>2024</v>
      </c>
      <c r="AE52">
        <v>2022</v>
      </c>
      <c r="AF52" t="s">
        <v>226</v>
      </c>
      <c r="AG52" s="5" t="s">
        <v>227</v>
      </c>
      <c r="AH52" s="6"/>
    </row>
    <row r="53" spans="1:34">
      <c r="A53" t="s">
        <v>123</v>
      </c>
      <c r="B53" s="86" t="s">
        <v>214</v>
      </c>
      <c r="C53" s="87" t="s">
        <v>337</v>
      </c>
      <c r="D53" s="54" t="s">
        <v>261</v>
      </c>
      <c r="E53" s="103">
        <v>1</v>
      </c>
      <c r="F53" s="106">
        <v>0</v>
      </c>
      <c r="G53" s="85">
        <v>7850</v>
      </c>
      <c r="H53" s="16" t="s">
        <v>224</v>
      </c>
      <c r="I53" s="16" t="s">
        <v>338</v>
      </c>
      <c r="J53" s="16" t="s">
        <v>50</v>
      </c>
      <c r="K53" s="16"/>
      <c r="L53" s="16"/>
      <c r="M53" s="79">
        <v>0</v>
      </c>
      <c r="N53" s="55">
        <v>0</v>
      </c>
      <c r="O53" s="55">
        <v>0</v>
      </c>
      <c r="P53" s="55">
        <v>1.3633615959735099</v>
      </c>
      <c r="Q53" s="55">
        <v>8.8272370700981304E-3</v>
      </c>
      <c r="R53" s="55">
        <v>0</v>
      </c>
      <c r="S53" s="55">
        <v>1.3721888330436081</v>
      </c>
      <c r="T53" s="55">
        <v>2.9324633152414098E-4</v>
      </c>
      <c r="U53" s="55">
        <v>3.2542087987050702E-3</v>
      </c>
      <c r="V53" s="55">
        <v>0</v>
      </c>
      <c r="W53" s="55">
        <v>0</v>
      </c>
      <c r="X53" s="55">
        <v>0.11034035759951701</v>
      </c>
      <c r="Y53" s="56">
        <v>0.11034035759951701</v>
      </c>
      <c r="Z53" s="57">
        <v>3.5474551302292112E-3</v>
      </c>
      <c r="AA53" s="58"/>
      <c r="AB53" s="58">
        <v>5.4082882505279801E-3</v>
      </c>
      <c r="AD53" s="8">
        <v>2024</v>
      </c>
      <c r="AE53">
        <v>2022</v>
      </c>
      <c r="AF53" t="s">
        <v>226</v>
      </c>
      <c r="AG53" s="5" t="s">
        <v>227</v>
      </c>
      <c r="AH53" s="6"/>
    </row>
    <row r="54" spans="1:34">
      <c r="A54" t="s">
        <v>124</v>
      </c>
      <c r="B54" s="86" t="s">
        <v>564</v>
      </c>
      <c r="C54" s="87" t="s">
        <v>339</v>
      </c>
      <c r="D54" s="54" t="s">
        <v>261</v>
      </c>
      <c r="E54" s="103">
        <v>1</v>
      </c>
      <c r="F54" s="106">
        <v>0</v>
      </c>
      <c r="G54" s="85">
        <v>7850</v>
      </c>
      <c r="H54" s="16" t="s">
        <v>224</v>
      </c>
      <c r="I54" s="16" t="s">
        <v>338</v>
      </c>
      <c r="J54" s="16" t="s">
        <v>50</v>
      </c>
      <c r="K54" s="16"/>
      <c r="L54" s="16"/>
      <c r="M54" s="79">
        <v>0</v>
      </c>
      <c r="N54" s="55">
        <v>0</v>
      </c>
      <c r="O54" s="55">
        <v>0</v>
      </c>
      <c r="P54" s="55">
        <v>2.87525850718536</v>
      </c>
      <c r="Q54" s="55">
        <v>8.8272370700981304E-3</v>
      </c>
      <c r="R54" s="55">
        <v>0</v>
      </c>
      <c r="S54" s="55">
        <v>2.8840857442554579</v>
      </c>
      <c r="T54" s="55">
        <v>2.9324633152414098E-4</v>
      </c>
      <c r="U54" s="55">
        <v>3.2542087987050702E-3</v>
      </c>
      <c r="V54" s="55">
        <v>0</v>
      </c>
      <c r="W54" s="55">
        <v>0</v>
      </c>
      <c r="X54" s="55">
        <v>-1.45303190617953</v>
      </c>
      <c r="Y54" s="56">
        <v>-1.45303190617953</v>
      </c>
      <c r="Z54" s="57">
        <v>3.5474551302292112E-3</v>
      </c>
      <c r="AA54" s="58"/>
      <c r="AB54" s="58">
        <v>2.7702951433406799E-3</v>
      </c>
      <c r="AD54" s="8">
        <v>2024</v>
      </c>
      <c r="AE54">
        <v>2022</v>
      </c>
      <c r="AF54" t="s">
        <v>226</v>
      </c>
      <c r="AG54" s="5" t="s">
        <v>227</v>
      </c>
      <c r="AH54" s="6"/>
    </row>
    <row r="55" spans="1:34">
      <c r="A55" t="s">
        <v>127</v>
      </c>
      <c r="B55" s="86" t="s">
        <v>340</v>
      </c>
      <c r="C55" s="87" t="s">
        <v>341</v>
      </c>
      <c r="D55" s="54" t="s">
        <v>261</v>
      </c>
      <c r="E55" s="103">
        <v>0.999999999999999</v>
      </c>
      <c r="F55" s="106">
        <v>0</v>
      </c>
      <c r="G55" s="85">
        <v>7850</v>
      </c>
      <c r="H55" s="16" t="s">
        <v>224</v>
      </c>
      <c r="I55" s="16" t="s">
        <v>342</v>
      </c>
      <c r="J55" s="16" t="s">
        <v>50</v>
      </c>
      <c r="K55" s="16"/>
      <c r="L55" s="16"/>
      <c r="M55" s="79">
        <v>0</v>
      </c>
      <c r="N55" s="55">
        <v>0</v>
      </c>
      <c r="O55" s="55">
        <v>0</v>
      </c>
      <c r="P55" s="55">
        <v>2.7824722850578301</v>
      </c>
      <c r="Q55" s="55">
        <v>0</v>
      </c>
      <c r="R55" s="55">
        <v>0</v>
      </c>
      <c r="S55" s="55">
        <v>2.7824722850578301</v>
      </c>
      <c r="T55" s="55">
        <v>2.9324633152414098E-4</v>
      </c>
      <c r="U55" s="55">
        <v>3.2542087987050702E-3</v>
      </c>
      <c r="V55" s="55">
        <v>0</v>
      </c>
      <c r="W55" s="55">
        <v>0</v>
      </c>
      <c r="X55" s="55">
        <v>-1.50772570440461</v>
      </c>
      <c r="Y55" s="56">
        <v>-1.50772570440461</v>
      </c>
      <c r="Z55" s="57">
        <v>3.5474551302292112E-3</v>
      </c>
      <c r="AA55" s="58"/>
      <c r="AB55" s="58">
        <v>1.56566888982151E-3</v>
      </c>
      <c r="AD55" s="8">
        <v>2024</v>
      </c>
      <c r="AE55">
        <v>2022</v>
      </c>
      <c r="AF55" t="s">
        <v>226</v>
      </c>
      <c r="AG55" s="5" t="s">
        <v>227</v>
      </c>
      <c r="AH55" s="6"/>
    </row>
    <row r="56" spans="1:34">
      <c r="A56" t="s">
        <v>128</v>
      </c>
      <c r="B56" s="86" t="s">
        <v>343</v>
      </c>
      <c r="C56" s="87" t="s">
        <v>344</v>
      </c>
      <c r="D56" s="54" t="s">
        <v>265</v>
      </c>
      <c r="E56" s="103">
        <v>1</v>
      </c>
      <c r="F56" s="106">
        <v>5.72</v>
      </c>
      <c r="G56" s="85">
        <v>0</v>
      </c>
      <c r="H56" s="16" t="s">
        <v>224</v>
      </c>
      <c r="I56" s="16" t="s">
        <v>342</v>
      </c>
      <c r="J56" s="16" t="s">
        <v>50</v>
      </c>
      <c r="K56" s="16"/>
      <c r="L56" s="16"/>
      <c r="M56" s="79">
        <v>0</v>
      </c>
      <c r="N56" s="55">
        <v>0</v>
      </c>
      <c r="O56" s="55">
        <v>0</v>
      </c>
      <c r="P56" s="55">
        <v>16.7893731613322</v>
      </c>
      <c r="Q56" s="55">
        <v>0</v>
      </c>
      <c r="R56" s="55">
        <v>0</v>
      </c>
      <c r="S56" s="55">
        <v>16.7893731613322</v>
      </c>
      <c r="T56" s="55">
        <v>1.83026263730777E-3</v>
      </c>
      <c r="U56" s="55">
        <v>2.0311888324142002E-2</v>
      </c>
      <c r="V56" s="55">
        <v>0</v>
      </c>
      <c r="W56" s="55">
        <v>0</v>
      </c>
      <c r="X56" s="55">
        <v>-7.8865178374190403</v>
      </c>
      <c r="Y56" s="56">
        <v>-7.8865178374190403</v>
      </c>
      <c r="Z56" s="57">
        <v>2.2142150961449773E-2</v>
      </c>
      <c r="AA56" s="58"/>
      <c r="AB56" s="58">
        <v>9.0069900317168196E-3</v>
      </c>
      <c r="AD56" s="8">
        <v>2024</v>
      </c>
      <c r="AE56">
        <v>2022</v>
      </c>
      <c r="AF56" t="s">
        <v>226</v>
      </c>
      <c r="AG56" s="5" t="s">
        <v>227</v>
      </c>
      <c r="AH56" s="6"/>
    </row>
    <row r="57" spans="1:34" ht="13.5" customHeight="1">
      <c r="A57" t="s">
        <v>130</v>
      </c>
      <c r="B57" s="86" t="s">
        <v>345</v>
      </c>
      <c r="C57" s="87" t="s">
        <v>346</v>
      </c>
      <c r="D57" s="54" t="s">
        <v>261</v>
      </c>
      <c r="E57" s="103">
        <v>1</v>
      </c>
      <c r="F57" s="106">
        <v>0</v>
      </c>
      <c r="G57" s="85">
        <v>7850</v>
      </c>
      <c r="H57" s="16" t="s">
        <v>224</v>
      </c>
      <c r="I57" s="16" t="s">
        <v>347</v>
      </c>
      <c r="J57" s="16" t="s">
        <v>50</v>
      </c>
      <c r="K57" s="16"/>
      <c r="L57" s="16"/>
      <c r="M57" s="79">
        <v>0</v>
      </c>
      <c r="N57" s="55">
        <v>0</v>
      </c>
      <c r="O57" s="55">
        <v>0</v>
      </c>
      <c r="P57" s="55">
        <v>2.78061780102751</v>
      </c>
      <c r="Q57" s="55">
        <v>0</v>
      </c>
      <c r="R57" s="55">
        <v>0</v>
      </c>
      <c r="S57" s="55">
        <v>2.78061780102751</v>
      </c>
      <c r="T57" s="55">
        <v>3.19975985543317E-4</v>
      </c>
      <c r="U57" s="55">
        <v>3.55102942729756E-3</v>
      </c>
      <c r="V57" s="55">
        <v>0</v>
      </c>
      <c r="W57" s="55">
        <v>0</v>
      </c>
      <c r="X57" s="55">
        <v>-1.33168532127605</v>
      </c>
      <c r="Y57" s="56">
        <v>-1.33168532127605</v>
      </c>
      <c r="Z57" s="57">
        <v>3.8710054128408772E-3</v>
      </c>
      <c r="AA57" s="58"/>
      <c r="AB57" s="58">
        <v>5.1978497992723896E-3</v>
      </c>
      <c r="AD57" s="8">
        <v>2024</v>
      </c>
      <c r="AE57">
        <v>2022</v>
      </c>
      <c r="AF57" t="s">
        <v>226</v>
      </c>
      <c r="AG57" s="5" t="s">
        <v>227</v>
      </c>
      <c r="AH57" s="6"/>
    </row>
    <row r="58" spans="1:34" ht="13.5" customHeight="1">
      <c r="A58" t="s">
        <v>126</v>
      </c>
      <c r="B58" s="86" t="s">
        <v>348</v>
      </c>
      <c r="C58" s="87" t="s">
        <v>349</v>
      </c>
      <c r="D58" s="54" t="s">
        <v>261</v>
      </c>
      <c r="E58" s="103">
        <v>1</v>
      </c>
      <c r="F58" s="106">
        <v>0</v>
      </c>
      <c r="G58" s="85">
        <v>0</v>
      </c>
      <c r="H58" s="16" t="s">
        <v>224</v>
      </c>
      <c r="I58" s="16" t="s">
        <v>347</v>
      </c>
      <c r="J58" s="16" t="s">
        <v>50</v>
      </c>
      <c r="K58" s="16"/>
      <c r="L58" s="16"/>
      <c r="M58" s="79">
        <v>0</v>
      </c>
      <c r="N58" s="55">
        <v>0</v>
      </c>
      <c r="O58" s="55">
        <v>0</v>
      </c>
      <c r="P58" s="55">
        <v>1.53569520186568</v>
      </c>
      <c r="Q58" s="55">
        <v>0</v>
      </c>
      <c r="R58" s="55">
        <v>0</v>
      </c>
      <c r="S58" s="55">
        <v>1.53569520186568</v>
      </c>
      <c r="T58" s="55">
        <v>3.19975985543317E-4</v>
      </c>
      <c r="U58" s="55">
        <v>3.55102942729756E-3</v>
      </c>
      <c r="V58" s="55">
        <v>0</v>
      </c>
      <c r="W58" s="55">
        <v>0</v>
      </c>
      <c r="X58" s="55">
        <v>0.120389133764673</v>
      </c>
      <c r="Y58" s="56">
        <v>0.120389133764673</v>
      </c>
      <c r="Z58" s="57">
        <v>3.8710054128408772E-3</v>
      </c>
      <c r="AA58" s="58"/>
      <c r="AB58" s="58">
        <v>5.6176264969903904E-3</v>
      </c>
      <c r="AD58" s="8">
        <v>2024</v>
      </c>
      <c r="AE58">
        <v>2022</v>
      </c>
      <c r="AF58" t="s">
        <v>226</v>
      </c>
      <c r="AG58" s="5" t="s">
        <v>227</v>
      </c>
      <c r="AH58" s="6"/>
    </row>
    <row r="59" spans="1:34" ht="13.5" customHeight="1">
      <c r="A59" t="s">
        <v>125</v>
      </c>
      <c r="B59" s="86" t="s">
        <v>350</v>
      </c>
      <c r="C59" s="87" t="s">
        <v>351</v>
      </c>
      <c r="D59" s="54" t="s">
        <v>261</v>
      </c>
      <c r="E59" s="103">
        <v>1</v>
      </c>
      <c r="F59" s="106">
        <v>0</v>
      </c>
      <c r="G59" s="85">
        <v>7900</v>
      </c>
      <c r="H59" s="16" t="s">
        <v>224</v>
      </c>
      <c r="I59" s="16" t="s">
        <v>352</v>
      </c>
      <c r="J59" s="16" t="s">
        <v>50</v>
      </c>
      <c r="K59" s="16"/>
      <c r="L59" s="16"/>
      <c r="M59" s="79">
        <v>0</v>
      </c>
      <c r="N59" s="55">
        <v>0</v>
      </c>
      <c r="O59" s="55">
        <v>0</v>
      </c>
      <c r="P59" s="55">
        <v>3.6228887790933202</v>
      </c>
      <c r="Q59" s="55">
        <v>0</v>
      </c>
      <c r="R59" s="55">
        <v>0</v>
      </c>
      <c r="S59" s="55">
        <v>3.6228887790933202</v>
      </c>
      <c r="T59" s="55">
        <v>0</v>
      </c>
      <c r="U59" s="55">
        <v>3.2542087987050702E-3</v>
      </c>
      <c r="V59" s="55">
        <v>0</v>
      </c>
      <c r="W59" s="55">
        <v>0</v>
      </c>
      <c r="X59" s="55">
        <v>-0.704584523959364</v>
      </c>
      <c r="Y59" s="56">
        <v>-0.704584523959364</v>
      </c>
      <c r="Z59" s="57">
        <v>3.2542087987050702E-3</v>
      </c>
      <c r="AA59" s="58"/>
      <c r="AB59" s="58">
        <v>6.6701363366957903E-3</v>
      </c>
      <c r="AD59" s="8">
        <v>2024</v>
      </c>
      <c r="AE59">
        <v>2022</v>
      </c>
      <c r="AF59" t="s">
        <v>226</v>
      </c>
      <c r="AG59" s="5" t="s">
        <v>227</v>
      </c>
      <c r="AH59" s="6"/>
    </row>
    <row r="60" spans="1:34" ht="13.5" customHeight="1">
      <c r="A60" t="s">
        <v>131</v>
      </c>
      <c r="B60" s="86" t="s">
        <v>353</v>
      </c>
      <c r="C60" s="87" t="s">
        <v>354</v>
      </c>
      <c r="D60" s="54" t="s">
        <v>261</v>
      </c>
      <c r="E60" s="103">
        <v>1</v>
      </c>
      <c r="F60" s="106">
        <v>0</v>
      </c>
      <c r="G60" s="85">
        <v>2700</v>
      </c>
      <c r="H60" s="16" t="s">
        <v>224</v>
      </c>
      <c r="I60" s="16" t="s">
        <v>355</v>
      </c>
      <c r="J60" s="16" t="s">
        <v>50</v>
      </c>
      <c r="K60" s="16"/>
      <c r="L60" s="16"/>
      <c r="M60" s="79">
        <v>0</v>
      </c>
      <c r="N60" s="55">
        <v>0</v>
      </c>
      <c r="O60" s="55">
        <v>0</v>
      </c>
      <c r="P60" s="55">
        <v>10.6977657687905</v>
      </c>
      <c r="Q60" s="55">
        <v>0</v>
      </c>
      <c r="R60" s="55">
        <v>0</v>
      </c>
      <c r="S60" s="55">
        <v>10.6977657687905</v>
      </c>
      <c r="T60" s="55">
        <v>0</v>
      </c>
      <c r="U60" s="55">
        <v>3.2542087987050702E-3</v>
      </c>
      <c r="V60" s="55">
        <v>0</v>
      </c>
      <c r="W60" s="55">
        <v>0</v>
      </c>
      <c r="X60" s="55">
        <v>-7.2765833778420204</v>
      </c>
      <c r="Y60" s="56">
        <v>-7.2765833778420204</v>
      </c>
      <c r="Z60" s="57">
        <v>3.2542087987050702E-3</v>
      </c>
      <c r="AA60" s="58"/>
      <c r="AB60" s="58">
        <v>3.1092947215738201E-3</v>
      </c>
      <c r="AD60" s="8">
        <v>2024</v>
      </c>
      <c r="AE60">
        <v>2022</v>
      </c>
      <c r="AF60" t="s">
        <v>226</v>
      </c>
      <c r="AG60" s="5" t="s">
        <v>227</v>
      </c>
      <c r="AH60" s="6"/>
    </row>
    <row r="61" spans="1:34" ht="13.5" customHeight="1">
      <c r="A61" t="s">
        <v>59</v>
      </c>
      <c r="B61" s="86" t="s">
        <v>356</v>
      </c>
      <c r="C61" s="87" t="s">
        <v>357</v>
      </c>
      <c r="D61" s="54" t="s">
        <v>261</v>
      </c>
      <c r="E61" s="103">
        <v>1</v>
      </c>
      <c r="F61" s="106">
        <v>0</v>
      </c>
      <c r="G61" s="85">
        <v>2700</v>
      </c>
      <c r="H61" s="16" t="s">
        <v>224</v>
      </c>
      <c r="I61" s="16" t="s">
        <v>358</v>
      </c>
      <c r="J61" s="16" t="s">
        <v>50</v>
      </c>
      <c r="K61" s="16"/>
      <c r="L61" s="16"/>
      <c r="M61" s="79">
        <v>0</v>
      </c>
      <c r="N61" s="55">
        <v>0</v>
      </c>
      <c r="O61" s="55">
        <v>0</v>
      </c>
      <c r="P61" s="55">
        <v>10.534353360040001</v>
      </c>
      <c r="Q61" s="55">
        <v>0</v>
      </c>
      <c r="R61" s="55">
        <v>0</v>
      </c>
      <c r="S61" s="55">
        <v>10.534353360040001</v>
      </c>
      <c r="T61" s="55">
        <v>0</v>
      </c>
      <c r="U61" s="55">
        <v>3.2542087987050702E-3</v>
      </c>
      <c r="V61" s="55">
        <v>0</v>
      </c>
      <c r="W61" s="55">
        <v>0</v>
      </c>
      <c r="X61" s="55">
        <v>-7.2765833778420204</v>
      </c>
      <c r="Y61" s="56">
        <v>-7.2765833778420204</v>
      </c>
      <c r="Z61" s="57">
        <v>3.2542087987050702E-3</v>
      </c>
      <c r="AA61" s="58"/>
      <c r="AB61" s="58">
        <v>3.0002925215063098E-3</v>
      </c>
      <c r="AD61" s="8">
        <v>2024</v>
      </c>
      <c r="AE61">
        <v>2022</v>
      </c>
      <c r="AF61" t="s">
        <v>226</v>
      </c>
      <c r="AG61" s="5" t="s">
        <v>227</v>
      </c>
      <c r="AH61" s="6"/>
    </row>
    <row r="62" spans="1:34" ht="13.5" customHeight="1">
      <c r="A62" t="s">
        <v>58</v>
      </c>
      <c r="B62" s="86" t="s">
        <v>359</v>
      </c>
      <c r="C62" s="87" t="s">
        <v>360</v>
      </c>
      <c r="D62" s="54" t="s">
        <v>261</v>
      </c>
      <c r="E62" s="103">
        <v>1</v>
      </c>
      <c r="F62" s="106">
        <v>0</v>
      </c>
      <c r="G62" s="85">
        <v>2700</v>
      </c>
      <c r="H62" s="16" t="s">
        <v>224</v>
      </c>
      <c r="I62" s="16" t="s">
        <v>361</v>
      </c>
      <c r="J62" s="16" t="s">
        <v>50</v>
      </c>
      <c r="K62" s="16"/>
      <c r="L62" s="16"/>
      <c r="M62" s="79">
        <v>0</v>
      </c>
      <c r="N62" s="55">
        <v>0</v>
      </c>
      <c r="O62" s="55">
        <v>0</v>
      </c>
      <c r="P62" s="55">
        <v>11.0094223229984</v>
      </c>
      <c r="Q62" s="55">
        <v>0</v>
      </c>
      <c r="R62" s="55">
        <v>0</v>
      </c>
      <c r="S62" s="55">
        <v>11.0094223229984</v>
      </c>
      <c r="T62" s="55">
        <v>0</v>
      </c>
      <c r="U62" s="55">
        <v>3.2542087987050702E-3</v>
      </c>
      <c r="V62" s="55">
        <v>0</v>
      </c>
      <c r="W62" s="55">
        <v>0</v>
      </c>
      <c r="X62" s="55">
        <v>-7.2765833778420204</v>
      </c>
      <c r="Y62" s="56">
        <v>-7.2765833778420204</v>
      </c>
      <c r="Z62" s="57">
        <v>3.2542087987050702E-3</v>
      </c>
      <c r="AA62" s="58"/>
      <c r="AB62" s="58">
        <v>2.5618500856411999E-2</v>
      </c>
      <c r="AD62" s="8">
        <v>2024</v>
      </c>
      <c r="AE62">
        <v>2022</v>
      </c>
      <c r="AF62" t="s">
        <v>226</v>
      </c>
      <c r="AG62" s="5" t="s">
        <v>227</v>
      </c>
      <c r="AH62" s="6"/>
    </row>
    <row r="63" spans="1:34" ht="13.5" customHeight="1">
      <c r="A63" t="s">
        <v>132</v>
      </c>
      <c r="B63" s="86" t="s">
        <v>362</v>
      </c>
      <c r="C63" s="87" t="s">
        <v>363</v>
      </c>
      <c r="D63" s="54" t="s">
        <v>265</v>
      </c>
      <c r="E63" s="103">
        <v>1</v>
      </c>
      <c r="F63" s="106">
        <v>0.28999999999999998</v>
      </c>
      <c r="G63" s="85">
        <v>0</v>
      </c>
      <c r="H63" s="16" t="s">
        <v>224</v>
      </c>
      <c r="I63" s="16" t="s">
        <v>364</v>
      </c>
      <c r="J63" s="16" t="s">
        <v>50</v>
      </c>
      <c r="K63" s="16"/>
      <c r="L63" s="16"/>
      <c r="M63" s="79">
        <v>0</v>
      </c>
      <c r="N63" s="55">
        <v>0</v>
      </c>
      <c r="O63" s="55">
        <v>0</v>
      </c>
      <c r="P63" s="55">
        <v>1.97676905813406</v>
      </c>
      <c r="Q63" s="55">
        <v>0</v>
      </c>
      <c r="R63" s="55">
        <v>0</v>
      </c>
      <c r="S63" s="55">
        <v>1.97676905813406</v>
      </c>
      <c r="T63" s="55">
        <v>0</v>
      </c>
      <c r="U63" s="55">
        <v>1.02979853391629E-3</v>
      </c>
      <c r="V63" s="55">
        <v>0.248515274162286</v>
      </c>
      <c r="W63" s="55">
        <v>0</v>
      </c>
      <c r="X63" s="55">
        <v>-5.3902083249627801E-2</v>
      </c>
      <c r="Y63" s="56">
        <v>0.19461319091265819</v>
      </c>
      <c r="Z63" s="57">
        <v>0.2495450726962023</v>
      </c>
      <c r="AA63" s="58"/>
      <c r="AB63" s="58">
        <v>-4.1835553356968903E-2</v>
      </c>
      <c r="AD63" s="8">
        <v>2024</v>
      </c>
      <c r="AE63">
        <v>2022</v>
      </c>
      <c r="AF63" t="s">
        <v>226</v>
      </c>
      <c r="AG63" s="5" t="s">
        <v>227</v>
      </c>
      <c r="AH63" s="6"/>
    </row>
    <row r="64" spans="1:34" ht="13.5" customHeight="1">
      <c r="A64" t="s">
        <v>133</v>
      </c>
      <c r="B64" s="86" t="s">
        <v>365</v>
      </c>
      <c r="C64" s="87" t="s">
        <v>366</v>
      </c>
      <c r="D64" s="54" t="s">
        <v>265</v>
      </c>
      <c r="E64" s="103">
        <v>1</v>
      </c>
      <c r="F64" s="106">
        <v>0.21</v>
      </c>
      <c r="G64" s="85">
        <v>0</v>
      </c>
      <c r="H64" s="16" t="s">
        <v>224</v>
      </c>
      <c r="I64" s="16" t="s">
        <v>364</v>
      </c>
      <c r="J64" s="16" t="s">
        <v>50</v>
      </c>
      <c r="K64" s="16"/>
      <c r="L64" s="16"/>
      <c r="M64" s="79">
        <v>0</v>
      </c>
      <c r="N64" s="55">
        <v>0</v>
      </c>
      <c r="O64" s="55">
        <v>0</v>
      </c>
      <c r="P64" s="55">
        <v>2.2227890226729299</v>
      </c>
      <c r="Q64" s="55">
        <v>0</v>
      </c>
      <c r="R64" s="55">
        <v>0</v>
      </c>
      <c r="S64" s="55">
        <v>2.2227890226729299</v>
      </c>
      <c r="T64" s="55">
        <v>0</v>
      </c>
      <c r="U64" s="55">
        <v>7.4571617973248703E-4</v>
      </c>
      <c r="V64" s="55">
        <v>0.14402772756132601</v>
      </c>
      <c r="W64" s="55">
        <v>0</v>
      </c>
      <c r="X64" s="55">
        <v>-3.1226034434267101E-2</v>
      </c>
      <c r="Y64" s="56">
        <v>0.1128016931270589</v>
      </c>
      <c r="Z64" s="57">
        <v>0.14477344374105849</v>
      </c>
      <c r="AA64" s="58"/>
      <c r="AB64" s="58">
        <v>-9.1730808390578997E-3</v>
      </c>
      <c r="AD64" s="8">
        <v>2024</v>
      </c>
      <c r="AE64">
        <v>2022</v>
      </c>
      <c r="AF64" t="s">
        <v>226</v>
      </c>
      <c r="AG64" s="5" t="s">
        <v>227</v>
      </c>
      <c r="AH64" s="6"/>
    </row>
    <row r="65" spans="1:34" ht="13.5" customHeight="1">
      <c r="A65" t="s">
        <v>60</v>
      </c>
      <c r="B65" s="86" t="s">
        <v>367</v>
      </c>
      <c r="C65" s="87" t="s">
        <v>368</v>
      </c>
      <c r="D65" s="54" t="s">
        <v>265</v>
      </c>
      <c r="E65" s="103">
        <v>1</v>
      </c>
      <c r="F65" s="106">
        <v>0.18</v>
      </c>
      <c r="G65" s="85">
        <v>0</v>
      </c>
      <c r="H65" s="16" t="s">
        <v>224</v>
      </c>
      <c r="I65" s="16" t="s">
        <v>369</v>
      </c>
      <c r="J65" s="16" t="s">
        <v>50</v>
      </c>
      <c r="K65" s="16"/>
      <c r="L65" s="16"/>
      <c r="M65" s="79">
        <v>0</v>
      </c>
      <c r="N65" s="55">
        <v>0</v>
      </c>
      <c r="O65" s="55">
        <v>0</v>
      </c>
      <c r="P65" s="55">
        <v>3.7661577182783601</v>
      </c>
      <c r="Q65" s="55">
        <v>0</v>
      </c>
      <c r="R65" s="55">
        <v>0</v>
      </c>
      <c r="S65" s="55">
        <v>3.7661577182783601</v>
      </c>
      <c r="T65" s="55">
        <v>0</v>
      </c>
      <c r="U65" s="55">
        <v>6.3918529691356005E-4</v>
      </c>
      <c r="V65" s="55">
        <v>0.205581729683466</v>
      </c>
      <c r="W65" s="55">
        <v>0</v>
      </c>
      <c r="X65" s="55">
        <v>-4.4608620620381699E-2</v>
      </c>
      <c r="Y65" s="56">
        <v>0.16097310906308429</v>
      </c>
      <c r="Z65" s="57">
        <v>0.20622091498037956</v>
      </c>
      <c r="AA65" s="58"/>
      <c r="AB65" s="58">
        <v>0.131447002223465</v>
      </c>
      <c r="AD65" s="8">
        <v>2024</v>
      </c>
      <c r="AE65">
        <v>2022</v>
      </c>
      <c r="AF65" t="s">
        <v>226</v>
      </c>
      <c r="AG65" s="5" t="s">
        <v>227</v>
      </c>
      <c r="AH65" s="6"/>
    </row>
    <row r="66" spans="1:34" ht="13.5" customHeight="1">
      <c r="A66" t="s">
        <v>136</v>
      </c>
      <c r="B66" s="88" t="s">
        <v>370</v>
      </c>
      <c r="C66" s="89" t="s">
        <v>371</v>
      </c>
      <c r="D66" s="54" t="s">
        <v>265</v>
      </c>
      <c r="E66" s="103">
        <v>1</v>
      </c>
      <c r="F66" s="106">
        <v>16.5</v>
      </c>
      <c r="G66" s="85">
        <v>0</v>
      </c>
      <c r="H66" s="16" t="s">
        <v>224</v>
      </c>
      <c r="I66" s="16" t="s">
        <v>372</v>
      </c>
      <c r="J66" s="16" t="s">
        <v>51</v>
      </c>
      <c r="K66" s="16"/>
      <c r="L66" s="16"/>
      <c r="M66" s="79">
        <v>0</v>
      </c>
      <c r="N66" s="55">
        <v>0</v>
      </c>
      <c r="O66" s="55">
        <v>0</v>
      </c>
      <c r="P66" s="55">
        <v>119.982477276482</v>
      </c>
      <c r="Q66" s="55">
        <v>0</v>
      </c>
      <c r="R66" s="55">
        <v>0</v>
      </c>
      <c r="S66" s="55">
        <v>119.982477276482</v>
      </c>
      <c r="T66" s="55">
        <v>0</v>
      </c>
      <c r="U66" s="55">
        <v>0.13407324625422001</v>
      </c>
      <c r="V66" s="55">
        <v>6.2130038660793696</v>
      </c>
      <c r="W66" s="55">
        <v>0.450596485309465</v>
      </c>
      <c r="X66" s="55">
        <v>-33.448274852937701</v>
      </c>
      <c r="Y66" s="56">
        <v>-26.784674501548867</v>
      </c>
      <c r="Z66" s="57">
        <v>6.7976735976430547</v>
      </c>
      <c r="AA66" s="58"/>
      <c r="AB66" s="58">
        <v>0.51004476164096901</v>
      </c>
      <c r="AD66" s="8">
        <v>2024</v>
      </c>
      <c r="AE66">
        <v>2022</v>
      </c>
      <c r="AF66" t="s">
        <v>226</v>
      </c>
      <c r="AG66" s="5" t="s">
        <v>227</v>
      </c>
      <c r="AH66" s="6"/>
    </row>
    <row r="67" spans="1:34" ht="13.5" customHeight="1">
      <c r="A67" t="s">
        <v>134</v>
      </c>
      <c r="B67" s="88" t="s">
        <v>373</v>
      </c>
      <c r="C67" s="89" t="s">
        <v>374</v>
      </c>
      <c r="D67" s="54" t="s">
        <v>265</v>
      </c>
      <c r="E67" s="103">
        <v>1</v>
      </c>
      <c r="F67" s="106">
        <v>21.4</v>
      </c>
      <c r="G67" s="85">
        <v>0</v>
      </c>
      <c r="H67" s="16" t="s">
        <v>224</v>
      </c>
      <c r="I67" s="16" t="s">
        <v>375</v>
      </c>
      <c r="J67" s="16" t="s">
        <v>51</v>
      </c>
      <c r="K67" s="16"/>
      <c r="L67" s="16"/>
      <c r="M67" s="79">
        <v>0</v>
      </c>
      <c r="N67" s="55">
        <v>0</v>
      </c>
      <c r="O67" s="55">
        <v>0</v>
      </c>
      <c r="P67" s="55">
        <v>95.928580726174204</v>
      </c>
      <c r="Q67" s="55">
        <v>0</v>
      </c>
      <c r="R67" s="55">
        <v>0</v>
      </c>
      <c r="S67" s="55">
        <v>95.928580726174204</v>
      </c>
      <c r="T67" s="55">
        <v>2.4075523818131899E-3</v>
      </c>
      <c r="U67" s="55">
        <v>0.14679720265715701</v>
      </c>
      <c r="V67" s="55">
        <v>6.2130038660793696</v>
      </c>
      <c r="W67" s="55">
        <v>0.450596485309465</v>
      </c>
      <c r="X67" s="55">
        <v>-13.954595478758501</v>
      </c>
      <c r="Y67" s="56">
        <v>-7.2909951273696665</v>
      </c>
      <c r="Z67" s="57">
        <v>6.8128051064278043</v>
      </c>
      <c r="AA67" s="58"/>
      <c r="AB67" s="58">
        <v>0.72303654987086996</v>
      </c>
      <c r="AD67" s="8">
        <v>2024</v>
      </c>
      <c r="AE67">
        <v>2022</v>
      </c>
      <c r="AF67" t="s">
        <v>226</v>
      </c>
      <c r="AG67" s="5" t="s">
        <v>227</v>
      </c>
      <c r="AH67" s="6"/>
    </row>
    <row r="68" spans="1:34" ht="13.5" customHeight="1">
      <c r="A68" t="s">
        <v>137</v>
      </c>
      <c r="B68" s="88" t="s">
        <v>376</v>
      </c>
      <c r="C68" s="89" t="s">
        <v>377</v>
      </c>
      <c r="D68" s="54" t="s">
        <v>378</v>
      </c>
      <c r="E68" s="103">
        <v>1</v>
      </c>
      <c r="F68" s="106">
        <v>0</v>
      </c>
      <c r="G68" s="85">
        <v>0</v>
      </c>
      <c r="H68" s="16" t="s">
        <v>224</v>
      </c>
      <c r="I68" s="16" t="s">
        <v>372</v>
      </c>
      <c r="J68" s="16" t="s">
        <v>51</v>
      </c>
      <c r="K68" s="16"/>
      <c r="L68" s="16"/>
      <c r="M68" s="79">
        <v>0</v>
      </c>
      <c r="N68" s="55">
        <v>0</v>
      </c>
      <c r="O68" s="55">
        <v>0</v>
      </c>
      <c r="P68" s="55">
        <v>54.663009741186997</v>
      </c>
      <c r="Q68" s="55">
        <v>0</v>
      </c>
      <c r="R68" s="55">
        <v>0</v>
      </c>
      <c r="S68" s="55">
        <v>54.663009741186997</v>
      </c>
      <c r="T68" s="55">
        <v>0</v>
      </c>
      <c r="U68" s="55">
        <v>1.7995774656838999E-2</v>
      </c>
      <c r="V68" s="55">
        <v>3.4269034777029699</v>
      </c>
      <c r="W68" s="55">
        <v>0</v>
      </c>
      <c r="X68" s="55">
        <v>-32.4801285174144</v>
      </c>
      <c r="Y68" s="56">
        <v>-29.053225039711428</v>
      </c>
      <c r="Z68" s="57">
        <v>3.444899252359809</v>
      </c>
      <c r="AA68" s="58"/>
      <c r="AB68" s="58">
        <v>0.23690802763785099</v>
      </c>
      <c r="AD68" s="8">
        <v>2024</v>
      </c>
      <c r="AE68">
        <v>2022</v>
      </c>
      <c r="AF68" t="s">
        <v>226</v>
      </c>
      <c r="AG68" s="5" t="s">
        <v>227</v>
      </c>
      <c r="AH68" s="6"/>
    </row>
    <row r="69" spans="1:34" ht="13.5" customHeight="1">
      <c r="A69" t="s">
        <v>135</v>
      </c>
      <c r="B69" s="88" t="s">
        <v>379</v>
      </c>
      <c r="C69" s="89" t="s">
        <v>380</v>
      </c>
      <c r="D69" s="54" t="s">
        <v>378</v>
      </c>
      <c r="E69" s="103">
        <v>1</v>
      </c>
      <c r="F69" s="106">
        <v>0</v>
      </c>
      <c r="G69" s="85">
        <v>0</v>
      </c>
      <c r="H69" s="16" t="s">
        <v>224</v>
      </c>
      <c r="I69" s="16" t="s">
        <v>375</v>
      </c>
      <c r="J69" s="16" t="s">
        <v>51</v>
      </c>
      <c r="K69" s="16"/>
      <c r="L69" s="16"/>
      <c r="M69" s="79">
        <v>0</v>
      </c>
      <c r="N69" s="55">
        <v>0</v>
      </c>
      <c r="O69" s="55">
        <v>0</v>
      </c>
      <c r="P69" s="55">
        <v>36.147057248384002</v>
      </c>
      <c r="Q69" s="55">
        <v>0</v>
      </c>
      <c r="R69" s="55">
        <v>0</v>
      </c>
      <c r="S69" s="55">
        <v>36.147057248384002</v>
      </c>
      <c r="T69" s="55">
        <v>2.4075523818131899E-3</v>
      </c>
      <c r="U69" s="55">
        <v>3.07197310597759E-2</v>
      </c>
      <c r="V69" s="55">
        <v>3.4269034777029699</v>
      </c>
      <c r="W69" s="55">
        <v>0</v>
      </c>
      <c r="X69" s="55">
        <v>-13.7156997862362</v>
      </c>
      <c r="Y69" s="56">
        <v>-10.288796308533231</v>
      </c>
      <c r="Z69" s="57">
        <v>3.4600307611445591</v>
      </c>
      <c r="AA69" s="58"/>
      <c r="AB69" s="58">
        <v>0.400862579615479</v>
      </c>
      <c r="AD69" s="8">
        <v>2024</v>
      </c>
      <c r="AE69">
        <v>2022</v>
      </c>
      <c r="AF69" t="s">
        <v>226</v>
      </c>
      <c r="AG69" s="5" t="s">
        <v>227</v>
      </c>
      <c r="AH69" s="6"/>
    </row>
    <row r="70" spans="1:34" ht="13.5" customHeight="1">
      <c r="A70" t="s">
        <v>138</v>
      </c>
      <c r="B70" s="88" t="s">
        <v>381</v>
      </c>
      <c r="C70" s="89" t="s">
        <v>382</v>
      </c>
      <c r="D70" s="54" t="s">
        <v>265</v>
      </c>
      <c r="E70" s="103">
        <v>1</v>
      </c>
      <c r="F70" s="106">
        <v>30</v>
      </c>
      <c r="G70" s="85">
        <v>0</v>
      </c>
      <c r="H70" s="16" t="s">
        <v>224</v>
      </c>
      <c r="I70" s="16" t="s">
        <v>383</v>
      </c>
      <c r="J70" s="16" t="s">
        <v>51</v>
      </c>
      <c r="K70" s="16"/>
      <c r="L70" s="16"/>
      <c r="M70" s="79">
        <v>0</v>
      </c>
      <c r="N70" s="55">
        <v>0</v>
      </c>
      <c r="O70" s="55">
        <v>0</v>
      </c>
      <c r="P70" s="55">
        <v>57.144039949825597</v>
      </c>
      <c r="Q70" s="55">
        <v>0</v>
      </c>
      <c r="R70" s="55">
        <v>0</v>
      </c>
      <c r="S70" s="55">
        <v>57.144039949825597</v>
      </c>
      <c r="T70" s="55">
        <v>0</v>
      </c>
      <c r="U70" s="55">
        <v>0.135458838421498</v>
      </c>
      <c r="V70" s="55">
        <v>3.03935040778808</v>
      </c>
      <c r="W70" s="55">
        <v>0.52803105889340696</v>
      </c>
      <c r="X70" s="55">
        <v>-0.88821474835307601</v>
      </c>
      <c r="Y70" s="56">
        <v>2.6791667183284109</v>
      </c>
      <c r="Z70" s="57">
        <v>3.7028403051029848</v>
      </c>
      <c r="AA70" s="58"/>
      <c r="AB70" s="58">
        <v>0.21644711931427699</v>
      </c>
      <c r="AD70" s="8">
        <v>2024</v>
      </c>
      <c r="AE70">
        <v>2022</v>
      </c>
      <c r="AF70" t="s">
        <v>226</v>
      </c>
      <c r="AG70" s="5" t="s">
        <v>227</v>
      </c>
      <c r="AH70" s="6"/>
    </row>
    <row r="71" spans="1:34" ht="13.5" customHeight="1">
      <c r="A71" t="s">
        <v>139</v>
      </c>
      <c r="B71" s="100" t="s">
        <v>384</v>
      </c>
      <c r="C71" s="89" t="s">
        <v>385</v>
      </c>
      <c r="D71" s="54" t="s">
        <v>265</v>
      </c>
      <c r="E71" s="103">
        <v>1</v>
      </c>
      <c r="F71" s="106">
        <v>20.5</v>
      </c>
      <c r="G71" s="85">
        <v>0</v>
      </c>
      <c r="H71" s="16" t="s">
        <v>224</v>
      </c>
      <c r="I71" s="16" t="s">
        <v>383</v>
      </c>
      <c r="J71" s="16" t="s">
        <v>51</v>
      </c>
      <c r="K71" s="16"/>
      <c r="L71" s="16"/>
      <c r="M71" s="79">
        <v>0</v>
      </c>
      <c r="N71" s="55">
        <v>0</v>
      </c>
      <c r="O71" s="55">
        <v>0</v>
      </c>
      <c r="P71" s="55">
        <v>36.641405996199701</v>
      </c>
      <c r="Q71" s="55">
        <v>0</v>
      </c>
      <c r="R71" s="55">
        <v>0</v>
      </c>
      <c r="S71" s="55">
        <v>36.641405996199701</v>
      </c>
      <c r="T71" s="55">
        <v>0</v>
      </c>
      <c r="U71" s="55">
        <v>8.9714054043115499E-2</v>
      </c>
      <c r="V71" s="55">
        <v>1.51967520389404</v>
      </c>
      <c r="W71" s="55">
        <v>0.35202070592893803</v>
      </c>
      <c r="X71" s="55">
        <v>-0.44410737417653801</v>
      </c>
      <c r="Y71" s="56">
        <v>1.4275885356464399</v>
      </c>
      <c r="Z71" s="57">
        <v>1.9614099638660933</v>
      </c>
      <c r="AA71" s="58"/>
      <c r="AB71" s="58">
        <v>0.121024437692478</v>
      </c>
      <c r="AD71" s="8">
        <v>2024</v>
      </c>
      <c r="AE71">
        <v>2022</v>
      </c>
      <c r="AF71" t="s">
        <v>226</v>
      </c>
      <c r="AG71" s="5" t="s">
        <v>227</v>
      </c>
      <c r="AH71" s="6"/>
    </row>
    <row r="72" spans="1:34" ht="13.5" customHeight="1">
      <c r="A72" t="s">
        <v>146</v>
      </c>
      <c r="B72" s="100" t="s">
        <v>386</v>
      </c>
      <c r="C72" s="89" t="s">
        <v>387</v>
      </c>
      <c r="D72" s="54" t="s">
        <v>265</v>
      </c>
      <c r="E72" s="103">
        <v>1</v>
      </c>
      <c r="F72" s="106">
        <v>10</v>
      </c>
      <c r="G72" s="85">
        <v>0</v>
      </c>
      <c r="H72" s="16" t="s">
        <v>224</v>
      </c>
      <c r="I72" s="16" t="s">
        <v>383</v>
      </c>
      <c r="J72" s="16" t="s">
        <v>51</v>
      </c>
      <c r="K72" s="16"/>
      <c r="L72" s="16"/>
      <c r="M72" s="79">
        <v>0</v>
      </c>
      <c r="N72" s="55">
        <v>0</v>
      </c>
      <c r="O72" s="55">
        <v>0</v>
      </c>
      <c r="P72" s="55">
        <v>13.3460990504978</v>
      </c>
      <c r="Q72" s="55">
        <v>0</v>
      </c>
      <c r="R72" s="55">
        <v>0</v>
      </c>
      <c r="S72" s="55">
        <v>13.3460990504978</v>
      </c>
      <c r="T72" s="55">
        <v>0</v>
      </c>
      <c r="U72" s="55">
        <v>4.3969269664733399E-2</v>
      </c>
      <c r="V72" s="55">
        <v>0</v>
      </c>
      <c r="W72" s="55">
        <v>0.17601035296446901</v>
      </c>
      <c r="X72" s="55">
        <v>0</v>
      </c>
      <c r="Y72" s="56">
        <v>0.17601035296446901</v>
      </c>
      <c r="Z72" s="57">
        <v>0.2199796226292024</v>
      </c>
      <c r="AA72" s="58"/>
      <c r="AB72" s="58">
        <v>1.8236111696265302E-2</v>
      </c>
      <c r="AD72" s="8">
        <v>2024</v>
      </c>
      <c r="AE72">
        <v>2022</v>
      </c>
      <c r="AF72" t="s">
        <v>226</v>
      </c>
      <c r="AG72" s="5" t="s">
        <v>227</v>
      </c>
      <c r="AH72" s="6"/>
    </row>
    <row r="73" spans="1:34" ht="13.5" customHeight="1">
      <c r="A73" t="s">
        <v>140</v>
      </c>
      <c r="B73" s="100" t="s">
        <v>388</v>
      </c>
      <c r="C73" s="89" t="s">
        <v>389</v>
      </c>
      <c r="D73" s="54" t="s">
        <v>378</v>
      </c>
      <c r="E73" s="103">
        <v>1</v>
      </c>
      <c r="F73" s="106">
        <v>0</v>
      </c>
      <c r="G73" s="85">
        <v>0</v>
      </c>
      <c r="H73" s="16" t="s">
        <v>224</v>
      </c>
      <c r="I73" s="16" t="s">
        <v>372</v>
      </c>
      <c r="J73" s="16" t="s">
        <v>51</v>
      </c>
      <c r="K73" s="16"/>
      <c r="L73" s="16"/>
      <c r="M73" s="79">
        <v>0</v>
      </c>
      <c r="N73" s="55">
        <v>0</v>
      </c>
      <c r="O73" s="55">
        <v>0</v>
      </c>
      <c r="P73" s="55">
        <v>15.789474419154899</v>
      </c>
      <c r="Q73" s="55">
        <v>0</v>
      </c>
      <c r="R73" s="55">
        <v>0</v>
      </c>
      <c r="S73" s="55">
        <v>15.789474419154899</v>
      </c>
      <c r="T73" s="55">
        <v>0</v>
      </c>
      <c r="U73" s="55">
        <v>4.6632812085443702E-3</v>
      </c>
      <c r="V73" s="55">
        <v>0.692518500390778</v>
      </c>
      <c r="W73" s="55">
        <v>0</v>
      </c>
      <c r="X73" s="55">
        <v>-8.7508834737975292</v>
      </c>
      <c r="Y73" s="56">
        <v>-8.0583649734067517</v>
      </c>
      <c r="Z73" s="57">
        <v>0.69718178159932243</v>
      </c>
      <c r="AA73" s="58"/>
      <c r="AB73" s="58">
        <v>5.7779086375304503E-2</v>
      </c>
      <c r="AD73" s="8">
        <v>2024</v>
      </c>
      <c r="AE73">
        <v>2022</v>
      </c>
      <c r="AF73" t="s">
        <v>226</v>
      </c>
      <c r="AG73" s="5" t="s">
        <v>227</v>
      </c>
      <c r="AH73" s="6"/>
    </row>
    <row r="74" spans="1:34" ht="13.5" customHeight="1">
      <c r="A74" t="s">
        <v>141</v>
      </c>
      <c r="B74" s="100" t="s">
        <v>390</v>
      </c>
      <c r="C74" s="89" t="s">
        <v>391</v>
      </c>
      <c r="D74" s="54" t="s">
        <v>378</v>
      </c>
      <c r="E74" s="103">
        <v>1</v>
      </c>
      <c r="F74" s="106">
        <v>0</v>
      </c>
      <c r="G74" s="85">
        <v>0</v>
      </c>
      <c r="H74" s="16" t="s">
        <v>224</v>
      </c>
      <c r="I74" s="16" t="s">
        <v>372</v>
      </c>
      <c r="J74" s="16" t="s">
        <v>51</v>
      </c>
      <c r="K74" s="16"/>
      <c r="L74" s="16"/>
      <c r="M74" s="79">
        <v>0</v>
      </c>
      <c r="N74" s="55">
        <v>0</v>
      </c>
      <c r="O74" s="55">
        <v>0</v>
      </c>
      <c r="P74" s="55">
        <v>17.0444699086916</v>
      </c>
      <c r="Q74" s="55">
        <v>0</v>
      </c>
      <c r="R74" s="55">
        <v>0</v>
      </c>
      <c r="S74" s="55">
        <v>17.0444699086916</v>
      </c>
      <c r="T74" s="55">
        <v>0</v>
      </c>
      <c r="U74" s="55">
        <v>4.92361791244078E-3</v>
      </c>
      <c r="V74" s="55">
        <v>0.58719249272678098</v>
      </c>
      <c r="W74" s="55">
        <v>0</v>
      </c>
      <c r="X74" s="55">
        <v>-9.5879851260249094</v>
      </c>
      <c r="Y74" s="56">
        <v>-9.0007926332981292</v>
      </c>
      <c r="Z74" s="57">
        <v>0.59211611063922176</v>
      </c>
      <c r="AA74" s="58"/>
      <c r="AB74" s="58">
        <v>6.4387982353004705E-2</v>
      </c>
      <c r="AD74" s="8">
        <v>2024</v>
      </c>
      <c r="AE74">
        <v>2022</v>
      </c>
      <c r="AF74" t="s">
        <v>226</v>
      </c>
      <c r="AG74" s="5" t="s">
        <v>227</v>
      </c>
      <c r="AH74" s="6"/>
    </row>
    <row r="75" spans="1:34" ht="13.5" customHeight="1">
      <c r="A75" t="s">
        <v>142</v>
      </c>
      <c r="B75" s="100" t="s">
        <v>392</v>
      </c>
      <c r="C75" s="89" t="s">
        <v>393</v>
      </c>
      <c r="D75" s="54" t="s">
        <v>378</v>
      </c>
      <c r="E75" s="103">
        <v>1</v>
      </c>
      <c r="F75" s="106">
        <v>0</v>
      </c>
      <c r="G75" s="85">
        <v>0</v>
      </c>
      <c r="H75" s="16" t="s">
        <v>224</v>
      </c>
      <c r="I75" s="16" t="s">
        <v>394</v>
      </c>
      <c r="J75" s="16" t="s">
        <v>51</v>
      </c>
      <c r="K75" s="16"/>
      <c r="L75" s="16"/>
      <c r="M75" s="79">
        <v>0</v>
      </c>
      <c r="N75" s="55">
        <v>0</v>
      </c>
      <c r="O75" s="55">
        <v>0</v>
      </c>
      <c r="P75" s="55">
        <v>12.445722916323099</v>
      </c>
      <c r="Q75" s="55">
        <v>0</v>
      </c>
      <c r="R75" s="55">
        <v>0</v>
      </c>
      <c r="S75" s="55">
        <v>12.445722916323099</v>
      </c>
      <c r="T75" s="55">
        <v>0</v>
      </c>
      <c r="U75" s="55">
        <v>3.1891246227309699E-3</v>
      </c>
      <c r="V75" s="55">
        <v>0</v>
      </c>
      <c r="W75" s="55">
        <v>0</v>
      </c>
      <c r="X75" s="55">
        <v>-7.1310517102851803</v>
      </c>
      <c r="Y75" s="56">
        <v>-7.1310517102851803</v>
      </c>
      <c r="Z75" s="57">
        <v>3.1891246227309699E-3</v>
      </c>
      <c r="AA75" s="58"/>
      <c r="AB75" s="58">
        <v>5.5290837388203999E-2</v>
      </c>
      <c r="AD75" s="8">
        <v>2024</v>
      </c>
      <c r="AE75">
        <v>2022</v>
      </c>
      <c r="AF75" t="s">
        <v>226</v>
      </c>
      <c r="AG75" s="5" t="s">
        <v>227</v>
      </c>
      <c r="AH75" s="6"/>
    </row>
    <row r="76" spans="1:34" ht="13.5" customHeight="1">
      <c r="A76" t="s">
        <v>143</v>
      </c>
      <c r="B76" s="100" t="s">
        <v>395</v>
      </c>
      <c r="C76" s="89" t="s">
        <v>396</v>
      </c>
      <c r="D76" s="54" t="s">
        <v>378</v>
      </c>
      <c r="E76" s="103">
        <v>1</v>
      </c>
      <c r="F76" s="106">
        <v>0</v>
      </c>
      <c r="G76" s="85">
        <v>0</v>
      </c>
      <c r="H76" s="16" t="s">
        <v>224</v>
      </c>
      <c r="I76" s="16" t="s">
        <v>394</v>
      </c>
      <c r="J76" s="16" t="s">
        <v>51</v>
      </c>
      <c r="K76" s="16"/>
      <c r="L76" s="16"/>
      <c r="M76" s="79">
        <v>0</v>
      </c>
      <c r="N76" s="55">
        <v>0</v>
      </c>
      <c r="O76" s="55">
        <v>0</v>
      </c>
      <c r="P76" s="55">
        <v>12.9537116067852</v>
      </c>
      <c r="Q76" s="55">
        <v>0</v>
      </c>
      <c r="R76" s="55">
        <v>0</v>
      </c>
      <c r="S76" s="55">
        <v>12.9537116067852</v>
      </c>
      <c r="T76" s="55">
        <v>0</v>
      </c>
      <c r="U76" s="55">
        <v>3.31929297467918E-3</v>
      </c>
      <c r="V76" s="55">
        <v>0</v>
      </c>
      <c r="W76" s="55">
        <v>0</v>
      </c>
      <c r="X76" s="55">
        <v>-7.4221150453988596</v>
      </c>
      <c r="Y76" s="56">
        <v>-7.4221150453988596</v>
      </c>
      <c r="Z76" s="57">
        <v>3.31929297467918E-3</v>
      </c>
      <c r="AA76" s="58"/>
      <c r="AB76" s="58">
        <v>5.7547606261191903E-2</v>
      </c>
      <c r="AD76" s="8">
        <v>2024</v>
      </c>
      <c r="AE76">
        <v>2022</v>
      </c>
      <c r="AF76" t="s">
        <v>226</v>
      </c>
      <c r="AG76" s="5" t="s">
        <v>227</v>
      </c>
      <c r="AH76" s="6"/>
    </row>
    <row r="77" spans="1:34" ht="13.5" customHeight="1">
      <c r="A77" s="66" t="s">
        <v>144</v>
      </c>
      <c r="B77" s="100" t="s">
        <v>397</v>
      </c>
      <c r="C77" s="89" t="s">
        <v>398</v>
      </c>
      <c r="D77" s="54" t="s">
        <v>378</v>
      </c>
      <c r="E77" s="103">
        <v>1</v>
      </c>
      <c r="F77" s="106">
        <v>0</v>
      </c>
      <c r="G77" s="85">
        <v>0</v>
      </c>
      <c r="H77" s="16" t="s">
        <v>224</v>
      </c>
      <c r="I77" s="16" t="s">
        <v>399</v>
      </c>
      <c r="J77" s="16" t="s">
        <v>51</v>
      </c>
      <c r="K77" s="16"/>
      <c r="L77" s="16"/>
      <c r="M77" s="79">
        <v>0</v>
      </c>
      <c r="N77" s="55">
        <v>0</v>
      </c>
      <c r="O77" s="55">
        <v>0</v>
      </c>
      <c r="P77" s="55">
        <v>-8.9903706326108099E-2</v>
      </c>
      <c r="Q77" s="55">
        <v>0</v>
      </c>
      <c r="R77" s="55">
        <v>0</v>
      </c>
      <c r="S77" s="55">
        <v>-8.9903706326108099E-2</v>
      </c>
      <c r="T77" s="55">
        <v>0</v>
      </c>
      <c r="U77" s="55">
        <v>6.9913421831379798E-3</v>
      </c>
      <c r="V77" s="55">
        <v>3.8333022014430198</v>
      </c>
      <c r="W77" s="55">
        <v>0</v>
      </c>
      <c r="X77" s="55">
        <v>-1.5260317771337999</v>
      </c>
      <c r="Y77" s="56">
        <v>2.3072704243092197</v>
      </c>
      <c r="Z77" s="57">
        <v>3.8402935436261578</v>
      </c>
      <c r="AA77" s="58"/>
      <c r="AB77" s="58">
        <v>-3.8604572410624298</v>
      </c>
      <c r="AD77" s="8">
        <v>2024</v>
      </c>
      <c r="AE77">
        <v>2022</v>
      </c>
      <c r="AF77" t="s">
        <v>226</v>
      </c>
      <c r="AG77" s="5" t="s">
        <v>227</v>
      </c>
      <c r="AH77" s="6"/>
    </row>
    <row r="78" spans="1:34" ht="13.5" customHeight="1">
      <c r="A78" t="s">
        <v>145</v>
      </c>
      <c r="B78" s="100" t="s">
        <v>400</v>
      </c>
      <c r="C78" s="89" t="s">
        <v>401</v>
      </c>
      <c r="D78" s="54" t="s">
        <v>378</v>
      </c>
      <c r="E78" s="103">
        <v>1</v>
      </c>
      <c r="F78" s="106">
        <v>0</v>
      </c>
      <c r="G78" s="85">
        <v>0</v>
      </c>
      <c r="H78" s="16" t="s">
        <v>224</v>
      </c>
      <c r="I78" s="16" t="s">
        <v>399</v>
      </c>
      <c r="J78" s="16" t="s">
        <v>51</v>
      </c>
      <c r="K78" s="16"/>
      <c r="L78" s="16"/>
      <c r="M78" s="79">
        <v>0</v>
      </c>
      <c r="N78" s="55">
        <v>0</v>
      </c>
      <c r="O78" s="55">
        <v>0</v>
      </c>
      <c r="P78" s="55">
        <v>-0.36955560479312899</v>
      </c>
      <c r="Q78" s="55">
        <v>0</v>
      </c>
      <c r="R78" s="55">
        <v>0</v>
      </c>
      <c r="S78" s="55">
        <v>-0.36955560479312899</v>
      </c>
      <c r="T78" s="55">
        <v>0</v>
      </c>
      <c r="U78" s="55">
        <v>7.0242096920048996E-3</v>
      </c>
      <c r="V78" s="55">
        <v>3.8515560214498898</v>
      </c>
      <c r="W78" s="55">
        <v>0</v>
      </c>
      <c r="X78" s="55">
        <v>-1.53234917424133</v>
      </c>
      <c r="Y78" s="56">
        <v>2.3192068472085596</v>
      </c>
      <c r="Z78" s="57">
        <v>3.8585802311418949</v>
      </c>
      <c r="AA78" s="58"/>
      <c r="AB78" s="58">
        <v>-3.8565871721863099</v>
      </c>
      <c r="AD78" s="8">
        <v>2024</v>
      </c>
      <c r="AE78">
        <v>2022</v>
      </c>
      <c r="AF78" t="s">
        <v>226</v>
      </c>
      <c r="AG78" s="5" t="s">
        <v>227</v>
      </c>
      <c r="AH78" s="6"/>
    </row>
    <row r="79" spans="1:34" ht="13.5" customHeight="1">
      <c r="A79" t="s">
        <v>152</v>
      </c>
      <c r="B79" s="88" t="s">
        <v>187</v>
      </c>
      <c r="C79" s="89" t="s">
        <v>402</v>
      </c>
      <c r="D79" s="54" t="s">
        <v>265</v>
      </c>
      <c r="E79" s="103">
        <v>1</v>
      </c>
      <c r="F79" s="106">
        <v>2.391</v>
      </c>
      <c r="G79" s="85">
        <v>0</v>
      </c>
      <c r="H79" s="16" t="s">
        <v>224</v>
      </c>
      <c r="I79" s="16" t="s">
        <v>403</v>
      </c>
      <c r="J79" s="16" t="s">
        <v>51</v>
      </c>
      <c r="K79" s="16"/>
      <c r="L79" s="16"/>
      <c r="M79" s="79">
        <v>0</v>
      </c>
      <c r="N79" s="55">
        <v>0</v>
      </c>
      <c r="O79" s="55">
        <v>0</v>
      </c>
      <c r="P79" s="55">
        <v>23.513346361075499</v>
      </c>
      <c r="Q79" s="55">
        <v>0</v>
      </c>
      <c r="R79" s="55">
        <v>0</v>
      </c>
      <c r="S79" s="55">
        <v>23.513346361075499</v>
      </c>
      <c r="T79" s="55">
        <v>1.52781338724077E-4</v>
      </c>
      <c r="U79" s="55">
        <v>7.4228502698462703E-3</v>
      </c>
      <c r="V79" s="55">
        <v>0</v>
      </c>
      <c r="W79" s="55">
        <v>0</v>
      </c>
      <c r="X79" s="55">
        <v>-13.610785578910599</v>
      </c>
      <c r="Y79" s="56">
        <v>-13.610785578910599</v>
      </c>
      <c r="Z79" s="57">
        <v>7.5756316085703471E-3</v>
      </c>
      <c r="AA79" s="58"/>
      <c r="AB79" s="58">
        <v>9.1512955501563797E-2</v>
      </c>
      <c r="AD79" s="8">
        <v>2024</v>
      </c>
      <c r="AE79">
        <v>2022</v>
      </c>
      <c r="AF79" t="s">
        <v>226</v>
      </c>
      <c r="AG79" s="5" t="s">
        <v>227</v>
      </c>
      <c r="AH79" s="6"/>
    </row>
    <row r="80" spans="1:34" ht="13.5" customHeight="1">
      <c r="A80" t="s">
        <v>153</v>
      </c>
      <c r="B80" s="88" t="s">
        <v>186</v>
      </c>
      <c r="C80" s="89" t="s">
        <v>404</v>
      </c>
      <c r="D80" s="54" t="s">
        <v>265</v>
      </c>
      <c r="E80" s="103">
        <v>1</v>
      </c>
      <c r="F80" s="106">
        <v>6.24</v>
      </c>
      <c r="G80" s="85">
        <v>0</v>
      </c>
      <c r="H80" s="16" t="s">
        <v>224</v>
      </c>
      <c r="I80" s="16" t="s">
        <v>403</v>
      </c>
      <c r="J80" s="16" t="s">
        <v>51</v>
      </c>
      <c r="K80" s="16"/>
      <c r="L80" s="16"/>
      <c r="M80" s="79">
        <v>0</v>
      </c>
      <c r="N80" s="55">
        <v>0</v>
      </c>
      <c r="O80" s="55">
        <v>0</v>
      </c>
      <c r="P80" s="55">
        <v>22.449887393284602</v>
      </c>
      <c r="Q80" s="55">
        <v>0</v>
      </c>
      <c r="R80" s="55">
        <v>0</v>
      </c>
      <c r="S80" s="55">
        <v>22.449887393284602</v>
      </c>
      <c r="T80" s="55">
        <v>4.4866688723193502E-4</v>
      </c>
      <c r="U80" s="55">
        <v>2.0045926200023201E-2</v>
      </c>
      <c r="V80" s="55">
        <v>9.1316144574620601</v>
      </c>
      <c r="W80" s="55">
        <v>0</v>
      </c>
      <c r="X80" s="55">
        <v>-9.1212522498350506</v>
      </c>
      <c r="Y80" s="56">
        <v>1.0362207627009568E-2</v>
      </c>
      <c r="Z80" s="57">
        <v>9.1521090505493152</v>
      </c>
      <c r="AA80" s="58"/>
      <c r="AB80" s="58">
        <v>0.129215062147817</v>
      </c>
      <c r="AD80" s="8">
        <v>2024</v>
      </c>
      <c r="AE80">
        <v>2022</v>
      </c>
      <c r="AF80" t="s">
        <v>226</v>
      </c>
      <c r="AG80" s="5" t="s">
        <v>227</v>
      </c>
      <c r="AH80" s="6"/>
    </row>
    <row r="81" spans="1:34" ht="13.5" customHeight="1">
      <c r="A81" t="s">
        <v>159</v>
      </c>
      <c r="B81" s="88" t="s">
        <v>405</v>
      </c>
      <c r="C81" s="89" t="s">
        <v>406</v>
      </c>
      <c r="D81" s="54" t="s">
        <v>261</v>
      </c>
      <c r="E81" s="103">
        <v>1</v>
      </c>
      <c r="F81" s="106">
        <v>0</v>
      </c>
      <c r="G81" s="85">
        <v>0</v>
      </c>
      <c r="H81" s="16" t="s">
        <v>224</v>
      </c>
      <c r="I81" s="16" t="s">
        <v>407</v>
      </c>
      <c r="J81" s="16" t="s">
        <v>51</v>
      </c>
      <c r="K81" s="16"/>
      <c r="L81" s="16"/>
      <c r="M81" s="79">
        <v>0</v>
      </c>
      <c r="N81" s="55">
        <v>0</v>
      </c>
      <c r="O81" s="55">
        <v>0</v>
      </c>
      <c r="P81" s="55">
        <v>5.5576004645948096</v>
      </c>
      <c r="Q81" s="55">
        <v>0</v>
      </c>
      <c r="R81" s="55">
        <v>0</v>
      </c>
      <c r="S81" s="55">
        <v>5.5576004645948096</v>
      </c>
      <c r="T81" s="55">
        <v>0</v>
      </c>
      <c r="U81" s="55">
        <v>3.55102942729756E-3</v>
      </c>
      <c r="V81" s="55">
        <v>3.03935040778808</v>
      </c>
      <c r="W81" s="55">
        <v>0</v>
      </c>
      <c r="X81" s="55">
        <v>-0.88821474835307601</v>
      </c>
      <c r="Y81" s="56">
        <v>2.151135659435004</v>
      </c>
      <c r="Z81" s="57">
        <v>3.0429014372153773</v>
      </c>
      <c r="AA81" s="58"/>
      <c r="AB81" s="58">
        <v>0.12332198185575</v>
      </c>
      <c r="AD81" s="8">
        <v>2024</v>
      </c>
      <c r="AE81">
        <v>2022</v>
      </c>
      <c r="AF81" t="s">
        <v>226</v>
      </c>
      <c r="AG81" s="5" t="s">
        <v>227</v>
      </c>
      <c r="AH81" s="6"/>
    </row>
    <row r="82" spans="1:34" ht="13.5" customHeight="1">
      <c r="A82" t="s">
        <v>160</v>
      </c>
      <c r="B82" s="88" t="s">
        <v>408</v>
      </c>
      <c r="C82" s="89" t="s">
        <v>409</v>
      </c>
      <c r="D82" s="54" t="s">
        <v>261</v>
      </c>
      <c r="E82" s="103">
        <v>1</v>
      </c>
      <c r="F82" s="106">
        <v>0</v>
      </c>
      <c r="G82" s="85">
        <v>0</v>
      </c>
      <c r="H82" s="16" t="s">
        <v>224</v>
      </c>
      <c r="I82" s="16" t="s">
        <v>407</v>
      </c>
      <c r="J82" s="16" t="s">
        <v>51</v>
      </c>
      <c r="K82" s="16"/>
      <c r="L82" s="16"/>
      <c r="M82" s="79">
        <v>0</v>
      </c>
      <c r="N82" s="55">
        <v>0</v>
      </c>
      <c r="O82" s="55">
        <v>0</v>
      </c>
      <c r="P82" s="55">
        <v>2.31874580769093</v>
      </c>
      <c r="Q82" s="55">
        <v>0</v>
      </c>
      <c r="R82" s="55">
        <v>0</v>
      </c>
      <c r="S82" s="55">
        <v>2.31874580769093</v>
      </c>
      <c r="T82" s="55">
        <v>0</v>
      </c>
      <c r="U82" s="55">
        <v>3.55102942729756E-3</v>
      </c>
      <c r="V82" s="55">
        <v>3.7661436441655201</v>
      </c>
      <c r="W82" s="55">
        <v>0</v>
      </c>
      <c r="X82" s="55">
        <v>-1.3089743329308601</v>
      </c>
      <c r="Y82" s="56">
        <v>2.4571693112346598</v>
      </c>
      <c r="Z82" s="57">
        <v>3.7696946735928174</v>
      </c>
      <c r="AA82" s="58"/>
      <c r="AB82" s="58">
        <v>1.8727084013009699E-2</v>
      </c>
      <c r="AD82" s="8">
        <v>2024</v>
      </c>
      <c r="AE82">
        <v>2022</v>
      </c>
      <c r="AF82" t="s">
        <v>226</v>
      </c>
      <c r="AG82" s="5" t="s">
        <v>227</v>
      </c>
      <c r="AH82" s="6"/>
    </row>
    <row r="83" spans="1:34" ht="13.5" customHeight="1">
      <c r="A83" t="s">
        <v>157</v>
      </c>
      <c r="B83" s="88" t="s">
        <v>410</v>
      </c>
      <c r="C83" s="89" t="s">
        <v>411</v>
      </c>
      <c r="D83" s="54" t="s">
        <v>261</v>
      </c>
      <c r="E83" s="103">
        <v>1</v>
      </c>
      <c r="F83" s="106">
        <v>0</v>
      </c>
      <c r="G83" s="85">
        <v>0</v>
      </c>
      <c r="H83" s="16" t="s">
        <v>224</v>
      </c>
      <c r="I83" s="16" t="s">
        <v>407</v>
      </c>
      <c r="J83" s="16" t="s">
        <v>51</v>
      </c>
      <c r="K83" s="16"/>
      <c r="L83" s="16"/>
      <c r="M83" s="79">
        <v>0</v>
      </c>
      <c r="N83" s="55">
        <v>0</v>
      </c>
      <c r="O83" s="55">
        <v>0</v>
      </c>
      <c r="P83" s="55">
        <v>4.06699556054987</v>
      </c>
      <c r="Q83" s="55">
        <v>0</v>
      </c>
      <c r="R83" s="55">
        <v>0</v>
      </c>
      <c r="S83" s="55">
        <v>4.06699556054987</v>
      </c>
      <c r="T83" s="55">
        <v>0</v>
      </c>
      <c r="U83" s="55">
        <v>3.55102942729756E-3</v>
      </c>
      <c r="V83" s="55">
        <v>3.03935040778808</v>
      </c>
      <c r="W83" s="55">
        <v>0</v>
      </c>
      <c r="X83" s="55">
        <v>-0.88821474835307601</v>
      </c>
      <c r="Y83" s="56">
        <v>2.151135659435004</v>
      </c>
      <c r="Z83" s="57">
        <v>3.0429014372153773</v>
      </c>
      <c r="AA83" s="58"/>
      <c r="AB83" s="58">
        <v>2.8909351881834799E-2</v>
      </c>
      <c r="AD83" s="8">
        <v>2024</v>
      </c>
      <c r="AE83">
        <v>2022</v>
      </c>
      <c r="AF83" t="s">
        <v>226</v>
      </c>
      <c r="AG83" s="5" t="s">
        <v>227</v>
      </c>
      <c r="AH83" s="6"/>
    </row>
    <row r="84" spans="1:34" ht="13.5" customHeight="1">
      <c r="A84" t="s">
        <v>158</v>
      </c>
      <c r="B84" s="88" t="s">
        <v>412</v>
      </c>
      <c r="C84" s="89" t="s">
        <v>413</v>
      </c>
      <c r="D84" s="54" t="s">
        <v>261</v>
      </c>
      <c r="E84" s="103">
        <v>1</v>
      </c>
      <c r="F84" s="106">
        <v>0</v>
      </c>
      <c r="G84" s="85">
        <v>0</v>
      </c>
      <c r="H84" s="16" t="s">
        <v>224</v>
      </c>
      <c r="I84" s="16" t="s">
        <v>407</v>
      </c>
      <c r="J84" s="16" t="s">
        <v>51</v>
      </c>
      <c r="K84" s="16"/>
      <c r="L84" s="16"/>
      <c r="M84" s="79">
        <v>0</v>
      </c>
      <c r="N84" s="55">
        <v>0</v>
      </c>
      <c r="O84" s="55">
        <v>0</v>
      </c>
      <c r="P84" s="55">
        <v>5.4900528816460596</v>
      </c>
      <c r="Q84" s="55">
        <v>0</v>
      </c>
      <c r="R84" s="55">
        <v>0</v>
      </c>
      <c r="S84" s="55">
        <v>5.4900528816460596</v>
      </c>
      <c r="T84" s="55">
        <v>0</v>
      </c>
      <c r="U84" s="55">
        <v>3.55102942729756E-3</v>
      </c>
      <c r="V84" s="55">
        <v>2.2920806889132801</v>
      </c>
      <c r="W84" s="55">
        <v>0</v>
      </c>
      <c r="X84" s="55">
        <v>-0.57880670740901197</v>
      </c>
      <c r="Y84" s="56">
        <v>1.7132739815042681</v>
      </c>
      <c r="Z84" s="57">
        <v>2.2956317183405774</v>
      </c>
      <c r="AA84" s="58"/>
      <c r="AB84" s="58">
        <v>-0.69340875214475395</v>
      </c>
      <c r="AD84" s="8">
        <v>2024</v>
      </c>
      <c r="AE84">
        <v>2022</v>
      </c>
      <c r="AF84" t="s">
        <v>226</v>
      </c>
      <c r="AG84" s="5" t="s">
        <v>227</v>
      </c>
      <c r="AH84" s="6"/>
    </row>
    <row r="85" spans="1:34" ht="13.5" customHeight="1">
      <c r="A85" t="s">
        <v>162</v>
      </c>
      <c r="B85" s="88" t="s">
        <v>414</v>
      </c>
      <c r="C85" s="89" t="s">
        <v>415</v>
      </c>
      <c r="D85" s="54" t="s">
        <v>378</v>
      </c>
      <c r="E85" s="103">
        <v>1</v>
      </c>
      <c r="F85" s="106">
        <v>0</v>
      </c>
      <c r="G85" s="85">
        <v>0</v>
      </c>
      <c r="H85" s="16" t="s">
        <v>224</v>
      </c>
      <c r="I85" s="16" t="s">
        <v>416</v>
      </c>
      <c r="J85" s="16" t="s">
        <v>51</v>
      </c>
      <c r="K85" s="16"/>
      <c r="L85" s="16"/>
      <c r="M85" s="79">
        <v>0</v>
      </c>
      <c r="N85" s="55">
        <v>0</v>
      </c>
      <c r="O85" s="55">
        <v>0</v>
      </c>
      <c r="P85" s="55">
        <v>1.3311578591498701</v>
      </c>
      <c r="Q85" s="55">
        <v>0</v>
      </c>
      <c r="R85" s="55">
        <v>0</v>
      </c>
      <c r="S85" s="55">
        <v>1.3311578591498701</v>
      </c>
      <c r="T85" s="55">
        <v>0</v>
      </c>
      <c r="U85" s="55">
        <v>2.46269023285812E-2</v>
      </c>
      <c r="V85" s="55">
        <v>1.34876402111338</v>
      </c>
      <c r="W85" s="55">
        <v>1.3481470899628201</v>
      </c>
      <c r="X85" s="55">
        <v>-1.11735368158056</v>
      </c>
      <c r="Y85" s="56">
        <v>1.5795574294956398</v>
      </c>
      <c r="Z85" s="57">
        <v>2.7215380134047811</v>
      </c>
      <c r="AA85" s="58"/>
      <c r="AB85" s="58">
        <v>9.5989505488296208E-3</v>
      </c>
      <c r="AD85" s="8">
        <v>2024</v>
      </c>
      <c r="AE85">
        <v>2022</v>
      </c>
      <c r="AF85" t="s">
        <v>226</v>
      </c>
      <c r="AG85" s="5" t="s">
        <v>227</v>
      </c>
      <c r="AH85" s="6"/>
    </row>
    <row r="86" spans="1:34" ht="13.5" customHeight="1">
      <c r="A86" t="s">
        <v>161</v>
      </c>
      <c r="B86" s="88" t="s">
        <v>417</v>
      </c>
      <c r="C86" s="89" t="s">
        <v>418</v>
      </c>
      <c r="D86" s="54" t="s">
        <v>378</v>
      </c>
      <c r="E86" s="103">
        <v>1</v>
      </c>
      <c r="F86" s="106">
        <v>0</v>
      </c>
      <c r="G86" s="85">
        <v>0</v>
      </c>
      <c r="H86" s="16" t="s">
        <v>224</v>
      </c>
      <c r="I86" s="16" t="s">
        <v>416</v>
      </c>
      <c r="J86" s="16" t="s">
        <v>51</v>
      </c>
      <c r="K86" s="16"/>
      <c r="L86" s="16"/>
      <c r="M86" s="79">
        <v>0</v>
      </c>
      <c r="N86" s="55">
        <v>0</v>
      </c>
      <c r="O86" s="55">
        <v>0</v>
      </c>
      <c r="P86" s="55">
        <v>0.55722887127203802</v>
      </c>
      <c r="Q86" s="55">
        <v>0</v>
      </c>
      <c r="R86" s="55">
        <v>0</v>
      </c>
      <c r="S86" s="55">
        <v>0.55722887127203802</v>
      </c>
      <c r="T86" s="55">
        <v>0</v>
      </c>
      <c r="U86" s="55">
        <v>1.03089358584759E-2</v>
      </c>
      <c r="V86" s="55">
        <v>0.56459889255908702</v>
      </c>
      <c r="W86" s="55">
        <v>0.56434064231001702</v>
      </c>
      <c r="X86" s="55">
        <v>-0.46772944810348999</v>
      </c>
      <c r="Y86" s="56">
        <v>0.6612100867656141</v>
      </c>
      <c r="Z86" s="57">
        <v>1.1392484707275798</v>
      </c>
      <c r="AA86" s="58"/>
      <c r="AB86" s="58">
        <v>4.0181653460216998E-3</v>
      </c>
      <c r="AD86" s="8">
        <v>2024</v>
      </c>
      <c r="AE86">
        <v>2022</v>
      </c>
      <c r="AF86" t="s">
        <v>226</v>
      </c>
      <c r="AG86" s="5" t="s">
        <v>227</v>
      </c>
      <c r="AH86" s="6"/>
    </row>
    <row r="87" spans="1:34" ht="13.5" customHeight="1">
      <c r="A87" t="s">
        <v>163</v>
      </c>
      <c r="B87" s="88" t="s">
        <v>419</v>
      </c>
      <c r="C87" s="89" t="s">
        <v>420</v>
      </c>
      <c r="D87" s="54" t="s">
        <v>261</v>
      </c>
      <c r="E87" s="103">
        <v>1</v>
      </c>
      <c r="F87" s="106">
        <v>0</v>
      </c>
      <c r="G87" s="85">
        <v>0</v>
      </c>
      <c r="H87" s="16" t="s">
        <v>224</v>
      </c>
      <c r="I87" s="16" t="s">
        <v>421</v>
      </c>
      <c r="J87" s="16" t="s">
        <v>51</v>
      </c>
      <c r="K87" s="16"/>
      <c r="L87" s="16"/>
      <c r="M87" s="79">
        <v>0</v>
      </c>
      <c r="N87" s="55">
        <v>0</v>
      </c>
      <c r="O87" s="55">
        <v>0</v>
      </c>
      <c r="P87" s="55">
        <v>7.6944976581934101</v>
      </c>
      <c r="Q87" s="55">
        <v>0</v>
      </c>
      <c r="R87" s="55">
        <v>0</v>
      </c>
      <c r="S87" s="55">
        <v>7.6944976581934101</v>
      </c>
      <c r="T87" s="55">
        <v>0</v>
      </c>
      <c r="U87" s="55">
        <v>3.55102942729756E-3</v>
      </c>
      <c r="V87" s="55">
        <v>1.5203925656970101</v>
      </c>
      <c r="W87" s="55">
        <v>0</v>
      </c>
      <c r="X87" s="55">
        <v>-0.44410737417653801</v>
      </c>
      <c r="Y87" s="56">
        <v>1.0762851915204721</v>
      </c>
      <c r="Z87" s="57">
        <v>1.5239435951243077</v>
      </c>
      <c r="AA87" s="58"/>
      <c r="AB87" s="58">
        <v>0.111003652616494</v>
      </c>
      <c r="AD87" s="8">
        <v>2024</v>
      </c>
      <c r="AE87">
        <v>2022</v>
      </c>
      <c r="AF87" t="s">
        <v>226</v>
      </c>
      <c r="AG87" s="5" t="s">
        <v>227</v>
      </c>
      <c r="AH87" s="6"/>
    </row>
    <row r="88" spans="1:34" ht="13.5" customHeight="1">
      <c r="A88" t="s">
        <v>165</v>
      </c>
      <c r="B88" s="88" t="s">
        <v>422</v>
      </c>
      <c r="C88" s="89" t="s">
        <v>423</v>
      </c>
      <c r="D88" s="54" t="s">
        <v>261</v>
      </c>
      <c r="E88" s="103">
        <v>1</v>
      </c>
      <c r="F88" s="106">
        <v>0</v>
      </c>
      <c r="G88" s="85">
        <v>0</v>
      </c>
      <c r="H88" s="16" t="s">
        <v>224</v>
      </c>
      <c r="I88" s="16" t="s">
        <v>424</v>
      </c>
      <c r="J88" s="16" t="s">
        <v>51</v>
      </c>
      <c r="K88" s="16"/>
      <c r="L88" s="16"/>
      <c r="M88" s="79">
        <v>0</v>
      </c>
      <c r="N88" s="55">
        <v>0</v>
      </c>
      <c r="O88" s="55">
        <v>0</v>
      </c>
      <c r="P88" s="55">
        <v>3.5482734730626002</v>
      </c>
      <c r="Q88" s="55">
        <v>0</v>
      </c>
      <c r="R88" s="55">
        <v>0</v>
      </c>
      <c r="S88" s="55">
        <v>3.5482734730626002</v>
      </c>
      <c r="T88" s="55">
        <v>3.19975985543317E-4</v>
      </c>
      <c r="U88" s="55">
        <v>3.55102942729756E-3</v>
      </c>
      <c r="V88" s="55">
        <v>0</v>
      </c>
      <c r="W88" s="55">
        <v>0</v>
      </c>
      <c r="X88" s="55">
        <v>-1.38849498366424</v>
      </c>
      <c r="Y88" s="56">
        <v>-1.38849498366424</v>
      </c>
      <c r="Z88" s="57">
        <v>3.8710054128408772E-3</v>
      </c>
      <c r="AA88" s="58"/>
      <c r="AB88" s="58">
        <v>9.9222078454662098E-3</v>
      </c>
      <c r="AD88" s="8">
        <v>2024</v>
      </c>
      <c r="AE88">
        <v>2022</v>
      </c>
      <c r="AF88" t="s">
        <v>226</v>
      </c>
      <c r="AG88" s="5" t="s">
        <v>227</v>
      </c>
      <c r="AH88" s="6"/>
    </row>
    <row r="89" spans="1:34" ht="13.5" customHeight="1">
      <c r="A89" t="s">
        <v>164</v>
      </c>
      <c r="B89" s="88" t="s">
        <v>425</v>
      </c>
      <c r="C89" s="89" t="s">
        <v>426</v>
      </c>
      <c r="D89" s="54" t="s">
        <v>261</v>
      </c>
      <c r="E89" s="103">
        <v>1</v>
      </c>
      <c r="F89" s="106">
        <v>0</v>
      </c>
      <c r="G89" s="85">
        <v>7850</v>
      </c>
      <c r="H89" s="16" t="s">
        <v>224</v>
      </c>
      <c r="I89" s="16" t="s">
        <v>424</v>
      </c>
      <c r="J89" s="16" t="s">
        <v>51</v>
      </c>
      <c r="K89" s="16"/>
      <c r="L89" s="16"/>
      <c r="M89" s="79">
        <v>0</v>
      </c>
      <c r="N89" s="55">
        <v>0</v>
      </c>
      <c r="O89" s="55">
        <v>0</v>
      </c>
      <c r="P89" s="55">
        <v>4.2562585623583704</v>
      </c>
      <c r="Q89" s="55">
        <v>0</v>
      </c>
      <c r="R89" s="55">
        <v>0</v>
      </c>
      <c r="S89" s="55">
        <v>4.2562585623583704</v>
      </c>
      <c r="T89" s="55">
        <v>0</v>
      </c>
      <c r="U89" s="55">
        <v>3.55102942729756E-3</v>
      </c>
      <c r="V89" s="55">
        <v>0</v>
      </c>
      <c r="W89" s="55">
        <v>0</v>
      </c>
      <c r="X89" s="55">
        <v>-1.2910576864815599</v>
      </c>
      <c r="Y89" s="56">
        <v>-1.2910576864815599</v>
      </c>
      <c r="Z89" s="57">
        <v>3.55102942729756E-3</v>
      </c>
      <c r="AA89" s="58"/>
      <c r="AB89" s="58">
        <v>8.0780679116278804E-3</v>
      </c>
      <c r="AD89" s="8">
        <v>2024</v>
      </c>
      <c r="AE89">
        <v>2022</v>
      </c>
      <c r="AF89" t="s">
        <v>226</v>
      </c>
      <c r="AG89" s="5" t="s">
        <v>227</v>
      </c>
      <c r="AH89" s="6"/>
    </row>
    <row r="90" spans="1:34" ht="13.5" customHeight="1">
      <c r="A90" t="s">
        <v>150</v>
      </c>
      <c r="B90" s="88" t="s">
        <v>427</v>
      </c>
      <c r="C90" s="89" t="s">
        <v>428</v>
      </c>
      <c r="D90" s="54" t="s">
        <v>265</v>
      </c>
      <c r="E90" s="103">
        <v>1</v>
      </c>
      <c r="F90" s="106">
        <v>12.92</v>
      </c>
      <c r="G90" s="85">
        <v>0</v>
      </c>
      <c r="H90" s="16" t="s">
        <v>224</v>
      </c>
      <c r="I90" s="16" t="s">
        <v>383</v>
      </c>
      <c r="J90" s="16" t="s">
        <v>51</v>
      </c>
      <c r="K90" s="16"/>
      <c r="L90" s="16"/>
      <c r="M90" s="79">
        <v>0</v>
      </c>
      <c r="N90" s="55">
        <v>0</v>
      </c>
      <c r="O90" s="55">
        <v>0</v>
      </c>
      <c r="P90" s="55">
        <v>21.25</v>
      </c>
      <c r="Q90" s="55">
        <v>4.4299999999999999E-2</v>
      </c>
      <c r="R90" s="55">
        <v>4.0399999999999998E-2</v>
      </c>
      <c r="S90" s="55">
        <v>21.334700000000002</v>
      </c>
      <c r="T90" s="55">
        <v>0</v>
      </c>
      <c r="U90" s="55">
        <v>1.6999999999999999E-3</v>
      </c>
      <c r="V90" s="55">
        <v>0.51</v>
      </c>
      <c r="W90" s="55">
        <v>2.3099999999999999E-2</v>
      </c>
      <c r="X90" s="55">
        <v>-0.87</v>
      </c>
      <c r="Y90" s="56">
        <v>-0.33689999999999998</v>
      </c>
      <c r="Z90" s="57">
        <v>0.53480000000000005</v>
      </c>
      <c r="AA90" s="58"/>
      <c r="AB90" s="58">
        <v>0.15</v>
      </c>
      <c r="AD90" s="8">
        <v>2028</v>
      </c>
      <c r="AE90">
        <v>2020</v>
      </c>
      <c r="AF90" t="s">
        <v>30</v>
      </c>
      <c r="AG90" s="5" t="s">
        <v>429</v>
      </c>
      <c r="AH90" s="6"/>
    </row>
    <row r="91" spans="1:34" ht="13.5" customHeight="1">
      <c r="A91" t="s">
        <v>149</v>
      </c>
      <c r="B91" s="88" t="s">
        <v>430</v>
      </c>
      <c r="C91" s="89" t="s">
        <v>431</v>
      </c>
      <c r="D91" s="54" t="s">
        <v>265</v>
      </c>
      <c r="E91" s="103">
        <v>1</v>
      </c>
      <c r="F91" s="106">
        <v>36.58</v>
      </c>
      <c r="G91" s="85">
        <v>0</v>
      </c>
      <c r="H91" s="16" t="s">
        <v>224</v>
      </c>
      <c r="I91" s="16" t="s">
        <v>383</v>
      </c>
      <c r="J91" s="16" t="s">
        <v>51</v>
      </c>
      <c r="K91" s="16"/>
      <c r="L91" s="16"/>
      <c r="M91" s="79">
        <v>0</v>
      </c>
      <c r="N91" s="55">
        <v>0</v>
      </c>
      <c r="O91" s="55">
        <v>0</v>
      </c>
      <c r="P91" s="55">
        <v>65.13</v>
      </c>
      <c r="Q91" s="55">
        <v>2.84</v>
      </c>
      <c r="R91" s="55">
        <v>0.36</v>
      </c>
      <c r="S91" s="55">
        <v>68.33</v>
      </c>
      <c r="T91" s="55">
        <v>0</v>
      </c>
      <c r="U91" s="55">
        <v>2.75E-2</v>
      </c>
      <c r="V91" s="55">
        <v>1.2</v>
      </c>
      <c r="W91" s="55">
        <v>0.37</v>
      </c>
      <c r="X91" s="55">
        <v>-5.91</v>
      </c>
      <c r="Y91" s="56">
        <v>-4.34</v>
      </c>
      <c r="Z91" s="57">
        <v>1.5975000000000001</v>
      </c>
      <c r="AA91" s="58"/>
      <c r="AB91" s="58">
        <v>0.13200000000000001</v>
      </c>
      <c r="AD91" s="8">
        <v>2028</v>
      </c>
      <c r="AE91">
        <v>2020</v>
      </c>
      <c r="AF91" t="s">
        <v>30</v>
      </c>
      <c r="AG91" s="5" t="s">
        <v>429</v>
      </c>
      <c r="AH91" s="6"/>
    </row>
    <row r="92" spans="1:34" ht="13.5" customHeight="1">
      <c r="A92" t="s">
        <v>147</v>
      </c>
      <c r="B92" s="88" t="s">
        <v>432</v>
      </c>
      <c r="C92" s="89" t="s">
        <v>433</v>
      </c>
      <c r="D92" s="54" t="s">
        <v>265</v>
      </c>
      <c r="E92" s="103">
        <v>1</v>
      </c>
      <c r="F92" s="106">
        <v>10</v>
      </c>
      <c r="G92" s="85">
        <v>0</v>
      </c>
      <c r="H92" s="16" t="s">
        <v>224</v>
      </c>
      <c r="I92" s="16" t="s">
        <v>383</v>
      </c>
      <c r="J92" s="16" t="s">
        <v>51</v>
      </c>
      <c r="K92" s="16"/>
      <c r="L92" s="16"/>
      <c r="M92" s="79">
        <v>0</v>
      </c>
      <c r="N92" s="55">
        <v>0</v>
      </c>
      <c r="O92" s="55">
        <v>0</v>
      </c>
      <c r="P92" s="55">
        <v>4.8499999999999996</v>
      </c>
      <c r="Q92" s="55">
        <v>0.2</v>
      </c>
      <c r="R92" s="55">
        <v>9.7199999999999995E-2</v>
      </c>
      <c r="S92" s="55">
        <v>5.1471999999999998</v>
      </c>
      <c r="T92" s="55">
        <v>0</v>
      </c>
      <c r="U92" s="55">
        <v>1.8799999999999999E-3</v>
      </c>
      <c r="V92" s="55">
        <v>3.8800000000000001E-2</v>
      </c>
      <c r="W92" s="55">
        <v>2.5399999999999999E-2</v>
      </c>
      <c r="X92" s="55">
        <v>-0.4</v>
      </c>
      <c r="Y92" s="56">
        <v>-0.33579999999999999</v>
      </c>
      <c r="Z92" s="57">
        <v>6.608E-2</v>
      </c>
      <c r="AA92" s="58"/>
      <c r="AB92" s="58">
        <v>-2.81E-2</v>
      </c>
      <c r="AD92" s="8">
        <v>2028</v>
      </c>
      <c r="AE92">
        <v>2020</v>
      </c>
      <c r="AF92" t="s">
        <v>30</v>
      </c>
      <c r="AG92" s="5" t="s">
        <v>429</v>
      </c>
      <c r="AH92" s="6"/>
    </row>
    <row r="93" spans="1:34" ht="13.5" customHeight="1">
      <c r="A93" t="s">
        <v>148</v>
      </c>
      <c r="B93" s="88" t="s">
        <v>434</v>
      </c>
      <c r="C93" s="89" t="s">
        <v>431</v>
      </c>
      <c r="D93" s="54" t="s">
        <v>265</v>
      </c>
      <c r="E93" s="103">
        <v>1</v>
      </c>
      <c r="F93" s="106">
        <v>25.72</v>
      </c>
      <c r="G93" s="85">
        <v>0</v>
      </c>
      <c r="H93" s="16" t="s">
        <v>224</v>
      </c>
      <c r="I93" s="16" t="s">
        <v>383</v>
      </c>
      <c r="J93" s="16" t="s">
        <v>51</v>
      </c>
      <c r="K93" s="16"/>
      <c r="L93" s="16"/>
      <c r="M93" s="79">
        <v>0</v>
      </c>
      <c r="N93" s="55">
        <v>0</v>
      </c>
      <c r="O93" s="55">
        <v>0</v>
      </c>
      <c r="P93" s="55">
        <v>47.13</v>
      </c>
      <c r="Q93" s="55">
        <v>0.5</v>
      </c>
      <c r="R93" s="55">
        <v>0.43</v>
      </c>
      <c r="S93" s="55">
        <v>48.06</v>
      </c>
      <c r="T93" s="55">
        <v>0</v>
      </c>
      <c r="U93" s="55">
        <v>1.9300000000000001E-2</v>
      </c>
      <c r="V93" s="55">
        <v>0.62</v>
      </c>
      <c r="W93" s="55">
        <v>0.26</v>
      </c>
      <c r="X93" s="55">
        <v>-4.05</v>
      </c>
      <c r="Y93" s="56">
        <v>-3.17</v>
      </c>
      <c r="Z93" s="57">
        <v>0.89929999999999999</v>
      </c>
      <c r="AA93" s="58"/>
      <c r="AB93" s="58">
        <v>0.59</v>
      </c>
      <c r="AD93" s="8">
        <v>2028</v>
      </c>
      <c r="AE93">
        <v>2020</v>
      </c>
      <c r="AF93" t="s">
        <v>30</v>
      </c>
      <c r="AG93" s="5" t="s">
        <v>429</v>
      </c>
      <c r="AH93" s="6"/>
    </row>
    <row r="94" spans="1:34" ht="13.5" customHeight="1">
      <c r="A94" t="s">
        <v>151</v>
      </c>
      <c r="B94" s="88" t="s">
        <v>435</v>
      </c>
      <c r="C94" s="89" t="s">
        <v>436</v>
      </c>
      <c r="D94" s="54" t="s">
        <v>265</v>
      </c>
      <c r="E94" s="103">
        <v>1</v>
      </c>
      <c r="F94" s="106">
        <v>15.96</v>
      </c>
      <c r="G94" s="85">
        <v>0</v>
      </c>
      <c r="H94" s="16" t="s">
        <v>224</v>
      </c>
      <c r="I94" s="16" t="s">
        <v>383</v>
      </c>
      <c r="J94" s="16" t="s">
        <v>51</v>
      </c>
      <c r="K94" s="16"/>
      <c r="L94" s="16"/>
      <c r="M94" s="79">
        <v>0</v>
      </c>
      <c r="N94" s="55">
        <v>0</v>
      </c>
      <c r="O94" s="55">
        <v>0</v>
      </c>
      <c r="P94" s="55">
        <v>11.18</v>
      </c>
      <c r="Q94" s="55">
        <v>0.19</v>
      </c>
      <c r="R94" s="55">
        <v>4.9500000000000004E-3</v>
      </c>
      <c r="S94" s="55">
        <v>11.374949999999998</v>
      </c>
      <c r="T94" s="55">
        <v>0</v>
      </c>
      <c r="U94" s="55">
        <v>1.8799999999999999E-3</v>
      </c>
      <c r="V94" s="55">
        <v>3.8800000000000001E-2</v>
      </c>
      <c r="W94" s="55">
        <v>2.5399999999999999E-2</v>
      </c>
      <c r="X94" s="55">
        <v>-0.37</v>
      </c>
      <c r="Y94" s="56">
        <v>-0.30579999999999996</v>
      </c>
      <c r="Z94" s="57">
        <v>6.608E-2</v>
      </c>
      <c r="AA94" s="58"/>
      <c r="AB94" s="58">
        <v>3.6299999999999999E-2</v>
      </c>
      <c r="AD94" s="8">
        <v>2028</v>
      </c>
      <c r="AE94">
        <v>2020</v>
      </c>
      <c r="AF94" t="s">
        <v>30</v>
      </c>
      <c r="AG94" s="5" t="s">
        <v>429</v>
      </c>
      <c r="AH94" s="6"/>
    </row>
    <row r="95" spans="1:34" ht="13.5" customHeight="1">
      <c r="A95" t="s">
        <v>154</v>
      </c>
      <c r="B95" s="88" t="s">
        <v>437</v>
      </c>
      <c r="C95" s="89" t="s">
        <v>438</v>
      </c>
      <c r="D95" s="54" t="s">
        <v>265</v>
      </c>
      <c r="E95" s="103">
        <v>1</v>
      </c>
      <c r="F95" s="106">
        <v>36.47</v>
      </c>
      <c r="G95" s="85">
        <v>0</v>
      </c>
      <c r="H95" s="16" t="s">
        <v>224</v>
      </c>
      <c r="I95" s="16" t="s">
        <v>439</v>
      </c>
      <c r="J95" s="16" t="s">
        <v>51</v>
      </c>
      <c r="K95" s="16"/>
      <c r="L95" s="16"/>
      <c r="M95" s="79">
        <v>0</v>
      </c>
      <c r="N95" s="55">
        <v>0</v>
      </c>
      <c r="O95" s="55">
        <v>0</v>
      </c>
      <c r="P95" s="55">
        <v>86.7</v>
      </c>
      <c r="Q95" s="55">
        <v>0.88</v>
      </c>
      <c r="R95" s="55">
        <v>2.1800000000000002</v>
      </c>
      <c r="S95" s="55">
        <v>89.76</v>
      </c>
      <c r="T95" s="55">
        <v>0</v>
      </c>
      <c r="U95" s="55">
        <v>0.16</v>
      </c>
      <c r="V95" s="55">
        <v>9.25</v>
      </c>
      <c r="W95" s="55">
        <v>2.6700000000000002E-2</v>
      </c>
      <c r="X95" s="55">
        <v>-69.599999999999994</v>
      </c>
      <c r="Y95" s="56">
        <v>-60.323299999999996</v>
      </c>
      <c r="Z95" s="57">
        <v>9.4367000000000001</v>
      </c>
      <c r="AA95" s="58"/>
      <c r="AB95" s="58">
        <v>-4.87</v>
      </c>
      <c r="AD95" s="8">
        <v>2028</v>
      </c>
      <c r="AE95">
        <v>2021</v>
      </c>
      <c r="AF95" t="s">
        <v>30</v>
      </c>
      <c r="AG95" s="5" t="s">
        <v>440</v>
      </c>
      <c r="AH95" s="6"/>
    </row>
    <row r="96" spans="1:34" ht="13.5" customHeight="1">
      <c r="A96" t="s">
        <v>155</v>
      </c>
      <c r="B96" s="88" t="s">
        <v>441</v>
      </c>
      <c r="C96" s="89" t="s">
        <v>442</v>
      </c>
      <c r="D96" s="54" t="s">
        <v>265</v>
      </c>
      <c r="E96" s="103">
        <v>1</v>
      </c>
      <c r="F96" s="106">
        <v>24.91</v>
      </c>
      <c r="G96" s="85">
        <v>0</v>
      </c>
      <c r="H96" s="16" t="s">
        <v>224</v>
      </c>
      <c r="I96" s="16" t="s">
        <v>439</v>
      </c>
      <c r="J96" s="16" t="s">
        <v>51</v>
      </c>
      <c r="K96" s="16"/>
      <c r="L96" s="16"/>
      <c r="M96" s="79">
        <v>0</v>
      </c>
      <c r="N96" s="55">
        <v>0</v>
      </c>
      <c r="O96" s="55">
        <v>0</v>
      </c>
      <c r="P96" s="55">
        <v>49.4</v>
      </c>
      <c r="Q96" s="55">
        <v>0.61</v>
      </c>
      <c r="R96" s="55">
        <v>2.1800000000000002</v>
      </c>
      <c r="S96" s="55">
        <v>52.19</v>
      </c>
      <c r="T96" s="55">
        <v>0</v>
      </c>
      <c r="U96" s="55">
        <v>0.11</v>
      </c>
      <c r="V96" s="55">
        <v>7.9</v>
      </c>
      <c r="W96" s="55">
        <v>2.5999999999999999E-2</v>
      </c>
      <c r="X96" s="55">
        <v>-41.7</v>
      </c>
      <c r="Y96" s="56">
        <v>-33.774000000000001</v>
      </c>
      <c r="Z96" s="57">
        <v>8.0359999999999996</v>
      </c>
      <c r="AA96" s="58"/>
      <c r="AB96" s="58">
        <v>-4.3099999999999996</v>
      </c>
      <c r="AD96" s="8">
        <v>2028</v>
      </c>
      <c r="AE96">
        <v>2021</v>
      </c>
      <c r="AF96" t="s">
        <v>30</v>
      </c>
      <c r="AG96" s="5" t="s">
        <v>440</v>
      </c>
      <c r="AH96" s="6"/>
    </row>
    <row r="97" spans="1:34" ht="13.5" customHeight="1">
      <c r="A97" t="s">
        <v>156</v>
      </c>
      <c r="B97" s="88" t="s">
        <v>443</v>
      </c>
      <c r="C97" s="89" t="s">
        <v>444</v>
      </c>
      <c r="D97" s="54" t="s">
        <v>265</v>
      </c>
      <c r="E97" s="103">
        <v>1</v>
      </c>
      <c r="F97" s="106">
        <v>28</v>
      </c>
      <c r="G97" s="85">
        <v>0</v>
      </c>
      <c r="H97" s="16" t="s">
        <v>224</v>
      </c>
      <c r="I97" s="16" t="s">
        <v>439</v>
      </c>
      <c r="J97" s="16" t="s">
        <v>51</v>
      </c>
      <c r="K97" s="16"/>
      <c r="L97" s="16"/>
      <c r="M97" s="79">
        <v>0</v>
      </c>
      <c r="N97" s="55">
        <v>0</v>
      </c>
      <c r="O97" s="55">
        <v>0</v>
      </c>
      <c r="P97" s="55">
        <v>59</v>
      </c>
      <c r="Q97" s="55">
        <v>0.68</v>
      </c>
      <c r="R97" s="55">
        <v>2.1800000000000002</v>
      </c>
      <c r="S97" s="55">
        <v>61.86</v>
      </c>
      <c r="T97" s="55">
        <v>0</v>
      </c>
      <c r="U97" s="55">
        <v>0.12</v>
      </c>
      <c r="V97" s="55">
        <v>11.2</v>
      </c>
      <c r="W97" s="55">
        <v>2.6800000000000001E-2</v>
      </c>
      <c r="X97" s="55">
        <v>-39.1</v>
      </c>
      <c r="Y97" s="56">
        <v>-27.873200000000004</v>
      </c>
      <c r="Z97" s="57">
        <v>11.346799999999998</v>
      </c>
      <c r="AA97" s="58"/>
      <c r="AB97" s="58">
        <v>-1.18</v>
      </c>
      <c r="AD97" s="8">
        <v>2028</v>
      </c>
      <c r="AE97">
        <v>2021</v>
      </c>
      <c r="AF97" t="s">
        <v>30</v>
      </c>
      <c r="AG97" s="5" t="s">
        <v>440</v>
      </c>
      <c r="AH97" s="6"/>
    </row>
    <row r="98" spans="1:34" ht="13.5" customHeight="1">
      <c r="A98" t="s">
        <v>188</v>
      </c>
      <c r="B98" s="101" t="s">
        <v>445</v>
      </c>
      <c r="C98" s="102" t="s">
        <v>446</v>
      </c>
      <c r="D98" s="54" t="s">
        <v>223</v>
      </c>
      <c r="E98" s="103">
        <v>1</v>
      </c>
      <c r="F98" s="106">
        <v>0</v>
      </c>
      <c r="G98" s="85">
        <v>360</v>
      </c>
      <c r="H98" s="16" t="s">
        <v>224</v>
      </c>
      <c r="I98" s="16" t="s">
        <v>447</v>
      </c>
      <c r="J98" s="16" t="s">
        <v>55</v>
      </c>
      <c r="K98" s="16"/>
      <c r="L98" s="16"/>
      <c r="M98" s="79">
        <v>0</v>
      </c>
      <c r="N98" s="55">
        <v>0</v>
      </c>
      <c r="O98" s="55">
        <v>0</v>
      </c>
      <c r="P98" s="55">
        <v>13.1098287735357</v>
      </c>
      <c r="Q98" s="55">
        <v>0</v>
      </c>
      <c r="R98" s="55">
        <v>0</v>
      </c>
      <c r="S98" s="55">
        <v>13.1098287735357</v>
      </c>
      <c r="T98" s="55">
        <v>0</v>
      </c>
      <c r="U98" s="55">
        <v>1.2783705938271199</v>
      </c>
      <c r="V98" s="55">
        <v>268.01934118350403</v>
      </c>
      <c r="W98" s="55">
        <v>0</v>
      </c>
      <c r="X98" s="55">
        <v>-66.666877399477201</v>
      </c>
      <c r="Y98" s="56">
        <v>201.35246378402684</v>
      </c>
      <c r="Z98" s="57">
        <v>269.29771177733113</v>
      </c>
      <c r="AA98" s="58"/>
      <c r="AB98" s="58">
        <v>-262.82313652494202</v>
      </c>
      <c r="AD98" s="8">
        <v>2024</v>
      </c>
      <c r="AE98">
        <v>2022</v>
      </c>
      <c r="AF98" t="s">
        <v>226</v>
      </c>
      <c r="AG98" s="5" t="s">
        <v>227</v>
      </c>
      <c r="AH98" s="6"/>
    </row>
    <row r="99" spans="1:34" ht="13.5" customHeight="1">
      <c r="A99" t="s">
        <v>194</v>
      </c>
      <c r="B99" s="101" t="s">
        <v>448</v>
      </c>
      <c r="C99" s="102" t="s">
        <v>449</v>
      </c>
      <c r="D99" s="54" t="s">
        <v>223</v>
      </c>
      <c r="E99" s="103">
        <v>1</v>
      </c>
      <c r="F99" s="106">
        <v>0</v>
      </c>
      <c r="G99" s="85">
        <v>160</v>
      </c>
      <c r="H99" s="16" t="s">
        <v>224</v>
      </c>
      <c r="I99" s="16" t="s">
        <v>450</v>
      </c>
      <c r="J99" s="16" t="s">
        <v>55</v>
      </c>
      <c r="K99" s="16"/>
      <c r="L99" s="16"/>
      <c r="M99" s="79">
        <v>0</v>
      </c>
      <c r="N99" s="55">
        <v>0</v>
      </c>
      <c r="O99" s="55">
        <v>0</v>
      </c>
      <c r="P99" s="55">
        <v>-170.406093339498</v>
      </c>
      <c r="Q99" s="55">
        <v>0</v>
      </c>
      <c r="R99" s="55">
        <v>0</v>
      </c>
      <c r="S99" s="55">
        <v>-170.406093339498</v>
      </c>
      <c r="T99" s="55">
        <v>0</v>
      </c>
      <c r="U99" s="55">
        <v>0.56816470836760902</v>
      </c>
      <c r="V99" s="55">
        <v>300.66049954989001</v>
      </c>
      <c r="W99" s="55">
        <v>0</v>
      </c>
      <c r="X99" s="55">
        <v>-84.330750898483998</v>
      </c>
      <c r="Y99" s="56">
        <v>216.32974865140602</v>
      </c>
      <c r="Z99" s="57">
        <v>301.2286642582576</v>
      </c>
      <c r="AA99" s="58"/>
      <c r="AB99" s="58">
        <v>-277.906753914219</v>
      </c>
      <c r="AD99" s="8">
        <v>2024</v>
      </c>
      <c r="AE99">
        <v>2022</v>
      </c>
      <c r="AF99" t="s">
        <v>226</v>
      </c>
      <c r="AG99" s="5" t="s">
        <v>227</v>
      </c>
      <c r="AH99" s="6"/>
    </row>
    <row r="100" spans="1:34" ht="13.5" customHeight="1">
      <c r="A100" t="s">
        <v>189</v>
      </c>
      <c r="B100" s="101" t="s">
        <v>451</v>
      </c>
      <c r="C100" s="102" t="s">
        <v>452</v>
      </c>
      <c r="D100" s="54" t="s">
        <v>223</v>
      </c>
      <c r="E100" s="103">
        <v>1</v>
      </c>
      <c r="F100" s="106">
        <v>0</v>
      </c>
      <c r="G100" s="85">
        <v>80</v>
      </c>
      <c r="H100" s="16" t="s">
        <v>224</v>
      </c>
      <c r="I100" s="16" t="s">
        <v>453</v>
      </c>
      <c r="J100" s="16" t="s">
        <v>55</v>
      </c>
      <c r="K100" s="16"/>
      <c r="L100" s="16"/>
      <c r="M100" s="79">
        <v>0</v>
      </c>
      <c r="N100" s="55">
        <v>0</v>
      </c>
      <c r="O100" s="55">
        <v>0</v>
      </c>
      <c r="P100" s="55">
        <v>-86.428743294644804</v>
      </c>
      <c r="Q100" s="55">
        <v>0</v>
      </c>
      <c r="R100" s="55">
        <v>0</v>
      </c>
      <c r="S100" s="55">
        <v>-86.428743294644804</v>
      </c>
      <c r="T100" s="55">
        <v>0</v>
      </c>
      <c r="U100" s="55">
        <v>0.28408235418380501</v>
      </c>
      <c r="V100" s="55">
        <v>138.150616919285</v>
      </c>
      <c r="W100" s="55">
        <v>0</v>
      </c>
      <c r="X100" s="55">
        <v>-38.746561223627801</v>
      </c>
      <c r="Y100" s="56">
        <v>99.404055695657206</v>
      </c>
      <c r="Z100" s="57">
        <v>138.43469927346879</v>
      </c>
      <c r="AA100" s="58"/>
      <c r="AB100" s="58">
        <v>-126.208413272283</v>
      </c>
      <c r="AD100" s="8">
        <v>2024</v>
      </c>
      <c r="AE100">
        <v>2022</v>
      </c>
      <c r="AF100" t="s">
        <v>226</v>
      </c>
      <c r="AG100" s="5" t="s">
        <v>227</v>
      </c>
      <c r="AH100" s="6"/>
    </row>
    <row r="101" spans="1:34" ht="13.5" customHeight="1">
      <c r="A101" t="s">
        <v>197</v>
      </c>
      <c r="B101" s="101" t="s">
        <v>454</v>
      </c>
      <c r="C101" s="102" t="s">
        <v>455</v>
      </c>
      <c r="D101" s="54" t="s">
        <v>223</v>
      </c>
      <c r="E101" s="103">
        <v>1</v>
      </c>
      <c r="F101" s="106">
        <v>0</v>
      </c>
      <c r="G101" s="85">
        <v>38</v>
      </c>
      <c r="H101" s="16" t="s">
        <v>224</v>
      </c>
      <c r="I101" s="16" t="s">
        <v>456</v>
      </c>
      <c r="J101" s="16" t="s">
        <v>55</v>
      </c>
      <c r="K101" s="16"/>
      <c r="L101" s="16"/>
      <c r="M101" s="79">
        <v>0</v>
      </c>
      <c r="N101" s="55">
        <v>0</v>
      </c>
      <c r="O101" s="55">
        <v>0</v>
      </c>
      <c r="P101" s="55">
        <v>14.1699760966687</v>
      </c>
      <c r="Q101" s="55">
        <v>0</v>
      </c>
      <c r="R101" s="55">
        <v>0</v>
      </c>
      <c r="S101" s="55">
        <v>14.1699760966687</v>
      </c>
      <c r="T101" s="55">
        <v>0</v>
      </c>
      <c r="U101" s="55">
        <v>0.134939118237307</v>
      </c>
      <c r="V101" s="55">
        <v>82.193094492591101</v>
      </c>
      <c r="W101" s="55">
        <v>0</v>
      </c>
      <c r="X101" s="55">
        <v>-17.8765435852617</v>
      </c>
      <c r="Y101" s="56">
        <v>64.3165509073294</v>
      </c>
      <c r="Z101" s="57">
        <v>82.328033610828413</v>
      </c>
      <c r="AA101" s="58"/>
      <c r="AB101" s="58">
        <v>-57.3527617594292</v>
      </c>
      <c r="AD101" s="8">
        <v>2024</v>
      </c>
      <c r="AE101">
        <v>2022</v>
      </c>
      <c r="AF101" t="s">
        <v>226</v>
      </c>
      <c r="AG101" s="5" t="s">
        <v>227</v>
      </c>
      <c r="AH101" s="6"/>
    </row>
    <row r="102" spans="1:34" ht="13.5" customHeight="1">
      <c r="A102" t="s">
        <v>198</v>
      </c>
      <c r="B102" s="101" t="s">
        <v>457</v>
      </c>
      <c r="C102" s="102" t="s">
        <v>458</v>
      </c>
      <c r="D102" s="54" t="s">
        <v>223</v>
      </c>
      <c r="E102" s="103">
        <v>1</v>
      </c>
      <c r="F102" s="106">
        <v>0</v>
      </c>
      <c r="G102" s="85">
        <v>38</v>
      </c>
      <c r="H102" s="16" t="s">
        <v>224</v>
      </c>
      <c r="I102" s="16" t="s">
        <v>459</v>
      </c>
      <c r="J102" s="16" t="s">
        <v>55</v>
      </c>
      <c r="K102" s="16"/>
      <c r="L102" s="16"/>
      <c r="M102" s="79">
        <v>0</v>
      </c>
      <c r="N102" s="55">
        <v>0</v>
      </c>
      <c r="O102" s="55">
        <v>0</v>
      </c>
      <c r="P102" s="55">
        <v>33.821863366760603</v>
      </c>
      <c r="Q102" s="55">
        <v>0</v>
      </c>
      <c r="R102" s="55">
        <v>0</v>
      </c>
      <c r="S102" s="55">
        <v>33.821863366760603</v>
      </c>
      <c r="T102" s="55">
        <v>0</v>
      </c>
      <c r="U102" s="55">
        <v>0.134939118237307</v>
      </c>
      <c r="V102" s="55">
        <v>82.193094492591101</v>
      </c>
      <c r="W102" s="55">
        <v>0</v>
      </c>
      <c r="X102" s="55">
        <v>-17.8765435852617</v>
      </c>
      <c r="Y102" s="56">
        <v>64.3165509073294</v>
      </c>
      <c r="Z102" s="57">
        <v>82.328033610828413</v>
      </c>
      <c r="AA102" s="58"/>
      <c r="AB102" s="58">
        <v>-57.720674978513401</v>
      </c>
      <c r="AD102" s="8">
        <v>2024</v>
      </c>
      <c r="AE102">
        <v>2022</v>
      </c>
      <c r="AF102" t="s">
        <v>226</v>
      </c>
      <c r="AG102" s="5" t="s">
        <v>227</v>
      </c>
      <c r="AH102" s="6"/>
    </row>
    <row r="103" spans="1:34" ht="13.5" customHeight="1">
      <c r="A103" t="s">
        <v>199</v>
      </c>
      <c r="B103" s="101" t="s">
        <v>460</v>
      </c>
      <c r="C103" s="102" t="s">
        <v>461</v>
      </c>
      <c r="D103" s="54" t="s">
        <v>261</v>
      </c>
      <c r="E103" s="103">
        <v>1</v>
      </c>
      <c r="F103" s="106">
        <v>0</v>
      </c>
      <c r="G103" s="85">
        <v>0</v>
      </c>
      <c r="H103" s="16" t="s">
        <v>224</v>
      </c>
      <c r="I103" s="16" t="s">
        <v>462</v>
      </c>
      <c r="J103" s="16" t="s">
        <v>55</v>
      </c>
      <c r="K103" s="16"/>
      <c r="L103" s="16"/>
      <c r="M103" s="79">
        <v>0</v>
      </c>
      <c r="N103" s="55">
        <v>0</v>
      </c>
      <c r="O103" s="55">
        <v>0</v>
      </c>
      <c r="P103" s="55">
        <v>-0.212240886588556</v>
      </c>
      <c r="Q103" s="55">
        <v>0</v>
      </c>
      <c r="R103" s="55">
        <v>0</v>
      </c>
      <c r="S103" s="55">
        <v>-0.212240886588556</v>
      </c>
      <c r="T103" s="55">
        <v>0</v>
      </c>
      <c r="U103" s="55">
        <v>3.55102942729756E-3</v>
      </c>
      <c r="V103" s="55">
        <v>1.75733179363022</v>
      </c>
      <c r="W103" s="55">
        <v>0</v>
      </c>
      <c r="X103" s="55">
        <v>-0.49287905085938299</v>
      </c>
      <c r="Y103" s="56">
        <v>1.264452742770837</v>
      </c>
      <c r="Z103" s="57">
        <v>1.7608828230575175</v>
      </c>
      <c r="AA103" s="58"/>
      <c r="AB103" s="58">
        <v>-1.5322615849202299</v>
      </c>
      <c r="AD103" s="8">
        <v>2024</v>
      </c>
      <c r="AE103">
        <v>2022</v>
      </c>
      <c r="AF103" t="s">
        <v>226</v>
      </c>
      <c r="AG103" s="5" t="s">
        <v>227</v>
      </c>
      <c r="AH103" s="6"/>
    </row>
    <row r="104" spans="1:34" ht="13.5" customHeight="1">
      <c r="A104" t="s">
        <v>200</v>
      </c>
      <c r="B104" s="101" t="s">
        <v>463</v>
      </c>
      <c r="C104" s="102" t="s">
        <v>464</v>
      </c>
      <c r="D104" s="54" t="s">
        <v>261</v>
      </c>
      <c r="E104" s="103">
        <v>1</v>
      </c>
      <c r="F104" s="106">
        <v>0</v>
      </c>
      <c r="G104" s="85">
        <v>0</v>
      </c>
      <c r="H104" s="16" t="s">
        <v>224</v>
      </c>
      <c r="I104" s="16" t="s">
        <v>465</v>
      </c>
      <c r="J104" s="16" t="s">
        <v>55</v>
      </c>
      <c r="K104" s="16"/>
      <c r="L104" s="16"/>
      <c r="M104" s="79">
        <v>0</v>
      </c>
      <c r="N104" s="55">
        <v>0</v>
      </c>
      <c r="O104" s="55">
        <v>0</v>
      </c>
      <c r="P104" s="55">
        <v>-0.62842242778186497</v>
      </c>
      <c r="Q104" s="55">
        <v>0</v>
      </c>
      <c r="R104" s="55">
        <v>0</v>
      </c>
      <c r="S104" s="55">
        <v>-0.62842242778186497</v>
      </c>
      <c r="T104" s="55">
        <v>0</v>
      </c>
      <c r="U104" s="55">
        <v>3.55102942729756E-3</v>
      </c>
      <c r="V104" s="55">
        <v>1.75733179363022</v>
      </c>
      <c r="W104" s="55">
        <v>0</v>
      </c>
      <c r="X104" s="55">
        <v>-0.49287905085938299</v>
      </c>
      <c r="Y104" s="56">
        <v>1.264452742770837</v>
      </c>
      <c r="Z104" s="57">
        <v>1.7608828230575175</v>
      </c>
      <c r="AA104" s="58"/>
      <c r="AB104" s="58">
        <v>-1.75456734478739</v>
      </c>
      <c r="AD104" s="8">
        <v>2024</v>
      </c>
      <c r="AE104">
        <v>2022</v>
      </c>
      <c r="AF104" t="s">
        <v>226</v>
      </c>
      <c r="AG104" s="5" t="s">
        <v>227</v>
      </c>
      <c r="AH104" s="6"/>
    </row>
    <row r="105" spans="1:34" ht="13.5" customHeight="1">
      <c r="A105" t="s">
        <v>192</v>
      </c>
      <c r="B105" s="101" t="s">
        <v>466</v>
      </c>
      <c r="C105" s="102" t="s">
        <v>467</v>
      </c>
      <c r="D105" s="54" t="s">
        <v>223</v>
      </c>
      <c r="E105" s="103">
        <v>1</v>
      </c>
      <c r="F105" s="106">
        <v>0</v>
      </c>
      <c r="G105" s="85">
        <v>80</v>
      </c>
      <c r="H105" s="16" t="s">
        <v>224</v>
      </c>
      <c r="I105" s="16" t="s">
        <v>468</v>
      </c>
      <c r="J105" s="16" t="s">
        <v>55</v>
      </c>
      <c r="K105" s="16"/>
      <c r="L105" s="16"/>
      <c r="M105" s="79">
        <v>0</v>
      </c>
      <c r="N105" s="55">
        <v>0</v>
      </c>
      <c r="O105" s="55">
        <v>0</v>
      </c>
      <c r="P105" s="55">
        <v>-1.17357533435774</v>
      </c>
      <c r="Q105" s="55">
        <v>0</v>
      </c>
      <c r="R105" s="55">
        <v>0</v>
      </c>
      <c r="S105" s="55">
        <v>-1.17357533435774</v>
      </c>
      <c r="T105" s="55">
        <v>0</v>
      </c>
      <c r="U105" s="55">
        <v>0.28408235418380501</v>
      </c>
      <c r="V105" s="55">
        <v>148.031473589413</v>
      </c>
      <c r="W105" s="55">
        <v>0</v>
      </c>
      <c r="X105" s="55">
        <v>-30.769328030528001</v>
      </c>
      <c r="Y105" s="56">
        <v>117.262145558885</v>
      </c>
      <c r="Z105" s="57">
        <v>148.31555594359679</v>
      </c>
      <c r="AA105" s="58"/>
      <c r="AB105" s="58">
        <v>-145.38098107303699</v>
      </c>
      <c r="AD105" s="8">
        <v>2024</v>
      </c>
      <c r="AE105">
        <v>2022</v>
      </c>
      <c r="AF105" t="s">
        <v>226</v>
      </c>
      <c r="AG105" s="5" t="s">
        <v>227</v>
      </c>
      <c r="AH105" s="6"/>
    </row>
    <row r="106" spans="1:34" ht="13.5" customHeight="1">
      <c r="A106" t="s">
        <v>193</v>
      </c>
      <c r="B106" s="101" t="s">
        <v>469</v>
      </c>
      <c r="C106" s="102" t="s">
        <v>470</v>
      </c>
      <c r="D106" s="54" t="s">
        <v>223</v>
      </c>
      <c r="E106" s="103">
        <v>1</v>
      </c>
      <c r="F106" s="106">
        <v>0</v>
      </c>
      <c r="G106" s="85">
        <v>45</v>
      </c>
      <c r="H106" s="16" t="s">
        <v>224</v>
      </c>
      <c r="I106" s="16" t="s">
        <v>471</v>
      </c>
      <c r="J106" s="16" t="s">
        <v>55</v>
      </c>
      <c r="K106" s="16"/>
      <c r="L106" s="16"/>
      <c r="M106" s="79">
        <v>0</v>
      </c>
      <c r="N106" s="55">
        <v>0</v>
      </c>
      <c r="O106" s="55">
        <v>0</v>
      </c>
      <c r="P106" s="55">
        <v>-71.973206734334596</v>
      </c>
      <c r="Q106" s="55">
        <v>0</v>
      </c>
      <c r="R106" s="55">
        <v>0</v>
      </c>
      <c r="S106" s="55">
        <v>-71.973206734334596</v>
      </c>
      <c r="T106" s="55">
        <v>0</v>
      </c>
      <c r="U106" s="55">
        <v>0.15979632422838999</v>
      </c>
      <c r="V106" s="55">
        <v>84.277084337970393</v>
      </c>
      <c r="W106" s="55">
        <v>0</v>
      </c>
      <c r="X106" s="55">
        <v>-23.076996022896001</v>
      </c>
      <c r="Y106" s="56">
        <v>61.200088315074396</v>
      </c>
      <c r="Z106" s="57">
        <v>84.436880662198789</v>
      </c>
      <c r="AA106" s="58"/>
      <c r="AB106" s="58">
        <v>-82.442239356988097</v>
      </c>
      <c r="AD106" s="8">
        <v>2024</v>
      </c>
      <c r="AE106">
        <v>2022</v>
      </c>
      <c r="AF106" t="s">
        <v>226</v>
      </c>
      <c r="AG106" s="5" t="s">
        <v>227</v>
      </c>
      <c r="AH106" s="6"/>
    </row>
    <row r="107" spans="1:34" ht="13.5" customHeight="1">
      <c r="A107" t="s">
        <v>191</v>
      </c>
      <c r="B107" s="101" t="s">
        <v>472</v>
      </c>
      <c r="C107" s="102" t="s">
        <v>473</v>
      </c>
      <c r="D107" s="54" t="s">
        <v>223</v>
      </c>
      <c r="E107" s="103">
        <v>1</v>
      </c>
      <c r="F107" s="106">
        <v>0</v>
      </c>
      <c r="G107" s="85">
        <v>32</v>
      </c>
      <c r="H107" s="16" t="s">
        <v>224</v>
      </c>
      <c r="I107" s="16" t="s">
        <v>474</v>
      </c>
      <c r="J107" s="16" t="s">
        <v>55</v>
      </c>
      <c r="K107" s="16"/>
      <c r="L107" s="16"/>
      <c r="M107" s="79">
        <v>0</v>
      </c>
      <c r="N107" s="55">
        <v>0</v>
      </c>
      <c r="O107" s="55">
        <v>0</v>
      </c>
      <c r="P107" s="55">
        <v>94.028296431843899</v>
      </c>
      <c r="Q107" s="55">
        <v>0</v>
      </c>
      <c r="R107" s="55">
        <v>0</v>
      </c>
      <c r="S107" s="55">
        <v>94.028296431843899</v>
      </c>
      <c r="T107" s="55">
        <v>0</v>
      </c>
      <c r="U107" s="55">
        <v>0.104134681558562</v>
      </c>
      <c r="V107" s="55">
        <v>118.14718522600501</v>
      </c>
      <c r="W107" s="55">
        <v>0</v>
      </c>
      <c r="X107" s="55">
        <v>-41.418871010355701</v>
      </c>
      <c r="Y107" s="56">
        <v>76.728314215649306</v>
      </c>
      <c r="Z107" s="57">
        <v>118.25131990756357</v>
      </c>
      <c r="AA107" s="58"/>
      <c r="AB107" s="58">
        <v>0.55335883889427295</v>
      </c>
      <c r="AD107" s="8">
        <v>2024</v>
      </c>
      <c r="AE107">
        <v>2022</v>
      </c>
      <c r="AF107" t="s">
        <v>226</v>
      </c>
      <c r="AG107" s="5" t="s">
        <v>227</v>
      </c>
      <c r="AH107" s="6"/>
    </row>
    <row r="108" spans="1:34" ht="13.5" customHeight="1">
      <c r="A108" t="s">
        <v>203</v>
      </c>
      <c r="B108" s="101" t="s">
        <v>475</v>
      </c>
      <c r="C108" s="102" t="s">
        <v>476</v>
      </c>
      <c r="D108" s="54" t="s">
        <v>223</v>
      </c>
      <c r="E108" s="103">
        <v>1</v>
      </c>
      <c r="F108" s="106">
        <v>0</v>
      </c>
      <c r="G108" s="85">
        <v>250</v>
      </c>
      <c r="H108" s="16" t="s">
        <v>224</v>
      </c>
      <c r="I108" s="16" t="s">
        <v>477</v>
      </c>
      <c r="J108" s="16" t="s">
        <v>55</v>
      </c>
      <c r="K108" s="16"/>
      <c r="L108" s="16"/>
      <c r="M108" s="79">
        <v>0</v>
      </c>
      <c r="N108" s="55">
        <v>0</v>
      </c>
      <c r="O108" s="55">
        <v>0</v>
      </c>
      <c r="P108" s="55">
        <v>99.151421734824794</v>
      </c>
      <c r="Q108" s="55">
        <v>0</v>
      </c>
      <c r="R108" s="55">
        <v>0</v>
      </c>
      <c r="S108" s="55">
        <v>99.151421734824794</v>
      </c>
      <c r="T108" s="55">
        <v>0</v>
      </c>
      <c r="U108" s="55">
        <v>9.7626263961152204E-2</v>
      </c>
      <c r="V108" s="55">
        <v>77.697080234908199</v>
      </c>
      <c r="W108" s="55">
        <v>0</v>
      </c>
      <c r="X108" s="55">
        <v>-25.041407330824299</v>
      </c>
      <c r="Y108" s="56">
        <v>52.6556729040839</v>
      </c>
      <c r="Z108" s="57">
        <v>77.794706498869346</v>
      </c>
      <c r="AA108" s="58"/>
      <c r="AB108" s="58">
        <v>-0.43702468134664901</v>
      </c>
      <c r="AD108" s="8">
        <v>2024</v>
      </c>
      <c r="AE108">
        <v>2022</v>
      </c>
      <c r="AF108" t="s">
        <v>226</v>
      </c>
      <c r="AG108" s="5" t="s">
        <v>227</v>
      </c>
      <c r="AH108" s="6"/>
    </row>
    <row r="109" spans="1:34" ht="13.5" customHeight="1">
      <c r="A109" t="s">
        <v>202</v>
      </c>
      <c r="B109" s="101" t="s">
        <v>478</v>
      </c>
      <c r="C109" s="102" t="s">
        <v>479</v>
      </c>
      <c r="D109" s="54" t="s">
        <v>223</v>
      </c>
      <c r="E109" s="103">
        <v>1</v>
      </c>
      <c r="F109" s="106">
        <v>0</v>
      </c>
      <c r="G109" s="85">
        <v>146.4</v>
      </c>
      <c r="H109" s="16" t="s">
        <v>224</v>
      </c>
      <c r="I109" s="16" t="s">
        <v>480</v>
      </c>
      <c r="J109" s="16" t="s">
        <v>52</v>
      </c>
      <c r="K109" s="16"/>
      <c r="L109" s="16"/>
      <c r="M109" s="79">
        <v>0</v>
      </c>
      <c r="N109" s="55">
        <v>0</v>
      </c>
      <c r="O109" s="55">
        <v>0</v>
      </c>
      <c r="P109" s="55">
        <v>192.11009358145</v>
      </c>
      <c r="Q109" s="55">
        <v>0</v>
      </c>
      <c r="R109" s="55">
        <v>0</v>
      </c>
      <c r="S109" s="55">
        <v>192.11009358145</v>
      </c>
      <c r="T109" s="55">
        <v>0</v>
      </c>
      <c r="U109" s="55">
        <v>7.71055343350136E-3</v>
      </c>
      <c r="V109" s="55">
        <v>0</v>
      </c>
      <c r="W109" s="55">
        <v>1.7601035296446899E-2</v>
      </c>
      <c r="X109" s="55">
        <v>0</v>
      </c>
      <c r="Y109" s="56">
        <v>1.7601035296446899E-2</v>
      </c>
      <c r="Z109" s="57">
        <v>2.5311588729948258E-2</v>
      </c>
      <c r="AA109" s="58"/>
      <c r="AB109" s="58">
        <v>0.77598178244052896</v>
      </c>
      <c r="AD109" s="8">
        <v>2024</v>
      </c>
      <c r="AE109">
        <v>2022</v>
      </c>
      <c r="AF109" t="s">
        <v>226</v>
      </c>
      <c r="AG109" s="5" t="s">
        <v>227</v>
      </c>
      <c r="AH109" s="6"/>
    </row>
    <row r="110" spans="1:34" ht="13.5" customHeight="1">
      <c r="A110" t="s">
        <v>195</v>
      </c>
      <c r="B110" s="101" t="s">
        <v>481</v>
      </c>
      <c r="C110" s="102" t="s">
        <v>482</v>
      </c>
      <c r="D110" s="54" t="s">
        <v>223</v>
      </c>
      <c r="E110" s="103">
        <v>1</v>
      </c>
      <c r="F110" s="106">
        <v>0</v>
      </c>
      <c r="G110" s="85">
        <v>46.25</v>
      </c>
      <c r="H110" s="16" t="s">
        <v>224</v>
      </c>
      <c r="I110" s="16" t="s">
        <v>483</v>
      </c>
      <c r="J110" s="16" t="s">
        <v>55</v>
      </c>
      <c r="K110" s="16"/>
      <c r="L110" s="16"/>
      <c r="M110" s="79">
        <v>0</v>
      </c>
      <c r="N110" s="55">
        <v>0</v>
      </c>
      <c r="O110" s="55">
        <v>0</v>
      </c>
      <c r="P110" s="55">
        <v>68.675890654851003</v>
      </c>
      <c r="Q110" s="55">
        <v>0</v>
      </c>
      <c r="R110" s="55">
        <v>0</v>
      </c>
      <c r="S110" s="55">
        <v>68.675890654851003</v>
      </c>
      <c r="T110" s="55">
        <v>0</v>
      </c>
      <c r="U110" s="55">
        <v>0.18656132384209601</v>
      </c>
      <c r="V110" s="55">
        <v>1.2701744694264001</v>
      </c>
      <c r="W110" s="55">
        <v>0.754407142346468</v>
      </c>
      <c r="X110" s="55">
        <v>0</v>
      </c>
      <c r="Y110" s="56">
        <v>2.0245816117728683</v>
      </c>
      <c r="Z110" s="57">
        <v>2.2111429356149639</v>
      </c>
      <c r="AA110" s="58"/>
      <c r="AB110" s="58">
        <v>0.59559317999892802</v>
      </c>
      <c r="AD110" s="8">
        <v>2024</v>
      </c>
      <c r="AE110">
        <v>2022</v>
      </c>
      <c r="AF110" t="s">
        <v>226</v>
      </c>
      <c r="AG110" s="5" t="s">
        <v>227</v>
      </c>
      <c r="AH110" s="6"/>
    </row>
    <row r="111" spans="1:34" ht="13.5" customHeight="1">
      <c r="A111" t="s">
        <v>196</v>
      </c>
      <c r="B111" s="101" t="s">
        <v>484</v>
      </c>
      <c r="C111" s="102" t="s">
        <v>485</v>
      </c>
      <c r="D111" s="54" t="s">
        <v>223</v>
      </c>
      <c r="E111" s="103">
        <v>1</v>
      </c>
      <c r="F111" s="106">
        <v>0</v>
      </c>
      <c r="G111" s="85">
        <v>50</v>
      </c>
      <c r="H111" s="16" t="s">
        <v>224</v>
      </c>
      <c r="I111" s="16" t="s">
        <v>483</v>
      </c>
      <c r="J111" s="16" t="s">
        <v>55</v>
      </c>
      <c r="K111" s="16"/>
      <c r="L111" s="16"/>
      <c r="M111" s="79">
        <v>0</v>
      </c>
      <c r="N111" s="55">
        <v>0</v>
      </c>
      <c r="O111" s="55">
        <v>0</v>
      </c>
      <c r="P111" s="55">
        <v>61.1482579665225</v>
      </c>
      <c r="Q111" s="55">
        <v>0</v>
      </c>
      <c r="R111" s="55">
        <v>0</v>
      </c>
      <c r="S111" s="55">
        <v>61.1482579665225</v>
      </c>
      <c r="T111" s="55">
        <v>0</v>
      </c>
      <c r="U111" s="55">
        <v>0.18309387595731899</v>
      </c>
      <c r="V111" s="55">
        <v>1.2478117284662</v>
      </c>
      <c r="W111" s="55">
        <v>0.73833666445963797</v>
      </c>
      <c r="X111" s="55">
        <v>0</v>
      </c>
      <c r="Y111" s="56">
        <v>1.9861483929258381</v>
      </c>
      <c r="Z111" s="57">
        <v>2.1692422688831572</v>
      </c>
      <c r="AA111" s="58"/>
      <c r="AB111" s="58">
        <v>6.3434933898894101</v>
      </c>
      <c r="AD111" s="8">
        <v>2024</v>
      </c>
      <c r="AE111">
        <v>2022</v>
      </c>
      <c r="AF111" t="s">
        <v>226</v>
      </c>
      <c r="AG111" s="5" t="s">
        <v>227</v>
      </c>
      <c r="AH111" s="6"/>
    </row>
    <row r="112" spans="1:34" ht="13.5" customHeight="1">
      <c r="A112" t="s">
        <v>206</v>
      </c>
      <c r="B112" s="101" t="s">
        <v>486</v>
      </c>
      <c r="C112" s="102" t="s">
        <v>487</v>
      </c>
      <c r="D112" s="54" t="s">
        <v>261</v>
      </c>
      <c r="E112" s="103">
        <v>1</v>
      </c>
      <c r="F112" s="106">
        <v>0</v>
      </c>
      <c r="G112" s="85">
        <v>30</v>
      </c>
      <c r="H112" s="16" t="s">
        <v>224</v>
      </c>
      <c r="I112" s="16" t="s">
        <v>488</v>
      </c>
      <c r="J112" s="16" t="s">
        <v>55</v>
      </c>
      <c r="K112" s="16"/>
      <c r="L112" s="16"/>
      <c r="M112" s="79">
        <v>0</v>
      </c>
      <c r="N112" s="55">
        <v>0</v>
      </c>
      <c r="O112" s="55">
        <v>0</v>
      </c>
      <c r="P112" s="55">
        <v>2.9211784734536499</v>
      </c>
      <c r="Q112" s="55">
        <v>0</v>
      </c>
      <c r="R112" s="55">
        <v>0</v>
      </c>
      <c r="S112" s="55">
        <v>2.9211784734536499</v>
      </c>
      <c r="T112" s="55">
        <v>0</v>
      </c>
      <c r="U112" s="55">
        <v>3.55102942729756E-3</v>
      </c>
      <c r="V112" s="55">
        <v>3.98250622580687</v>
      </c>
      <c r="W112" s="55">
        <v>0</v>
      </c>
      <c r="X112" s="55">
        <v>-1.3842027428694099</v>
      </c>
      <c r="Y112" s="56">
        <v>2.5983034829374603</v>
      </c>
      <c r="Z112" s="57">
        <v>3.9860572552341673</v>
      </c>
      <c r="AA112" s="58"/>
      <c r="AB112" s="58">
        <v>2.6569225671879301E-2</v>
      </c>
      <c r="AD112" s="8">
        <v>2024</v>
      </c>
      <c r="AE112">
        <v>2022</v>
      </c>
      <c r="AF112" t="s">
        <v>226</v>
      </c>
      <c r="AG112" s="5" t="s">
        <v>227</v>
      </c>
      <c r="AH112" s="6"/>
    </row>
    <row r="113" spans="1:34" ht="13.5" customHeight="1">
      <c r="A113" t="s">
        <v>205</v>
      </c>
      <c r="B113" s="101" t="s">
        <v>489</v>
      </c>
      <c r="C113" s="102" t="s">
        <v>490</v>
      </c>
      <c r="D113" s="54" t="s">
        <v>261</v>
      </c>
      <c r="E113" s="103">
        <v>1</v>
      </c>
      <c r="F113" s="106">
        <v>0</v>
      </c>
      <c r="G113" s="85">
        <v>10</v>
      </c>
      <c r="H113" s="16" t="s">
        <v>224</v>
      </c>
      <c r="I113" s="16" t="s">
        <v>491</v>
      </c>
      <c r="J113" s="16" t="s">
        <v>55</v>
      </c>
      <c r="K113" s="16"/>
      <c r="L113" s="16"/>
      <c r="M113" s="79">
        <v>0</v>
      </c>
      <c r="N113" s="55">
        <v>0</v>
      </c>
      <c r="O113" s="55">
        <v>0</v>
      </c>
      <c r="P113" s="55">
        <v>2.6011446675493999</v>
      </c>
      <c r="Q113" s="55">
        <v>0</v>
      </c>
      <c r="R113" s="55">
        <v>0</v>
      </c>
      <c r="S113" s="55">
        <v>2.6011446675493999</v>
      </c>
      <c r="T113" s="55">
        <v>0</v>
      </c>
      <c r="U113" s="55">
        <v>3.55102942729756E-3</v>
      </c>
      <c r="V113" s="55">
        <v>1.8736026721096499</v>
      </c>
      <c r="W113" s="55">
        <v>0</v>
      </c>
      <c r="X113" s="55">
        <v>-0.51054225837295997</v>
      </c>
      <c r="Y113" s="56">
        <v>1.36306041373669</v>
      </c>
      <c r="Z113" s="57">
        <v>1.8771537015369475</v>
      </c>
      <c r="AA113" s="58"/>
      <c r="AB113" s="58">
        <v>1.8821857639482201E-2</v>
      </c>
      <c r="AD113" s="8">
        <v>2024</v>
      </c>
      <c r="AE113">
        <v>2022</v>
      </c>
      <c r="AF113" t="s">
        <v>226</v>
      </c>
      <c r="AG113" s="5" t="s">
        <v>227</v>
      </c>
      <c r="AH113" s="6"/>
    </row>
    <row r="114" spans="1:34" ht="13.5" customHeight="1">
      <c r="A114" t="s">
        <v>190</v>
      </c>
      <c r="B114" s="101" t="s">
        <v>492</v>
      </c>
      <c r="C114" s="102" t="s">
        <v>493</v>
      </c>
      <c r="D114" s="54" t="s">
        <v>223</v>
      </c>
      <c r="E114" s="103">
        <v>1</v>
      </c>
      <c r="F114" s="106">
        <v>0</v>
      </c>
      <c r="G114" s="85">
        <v>40</v>
      </c>
      <c r="H114" s="16" t="s">
        <v>224</v>
      </c>
      <c r="I114" s="16" t="s">
        <v>494</v>
      </c>
      <c r="J114" s="16" t="s">
        <v>55</v>
      </c>
      <c r="K114" s="16"/>
      <c r="L114" s="16"/>
      <c r="M114" s="79">
        <v>0</v>
      </c>
      <c r="N114" s="55">
        <v>0</v>
      </c>
      <c r="O114" s="55">
        <v>0</v>
      </c>
      <c r="P114" s="55">
        <v>87.433166256358803</v>
      </c>
      <c r="Q114" s="55">
        <v>0</v>
      </c>
      <c r="R114" s="55">
        <v>0</v>
      </c>
      <c r="S114" s="55">
        <v>87.433166256358803</v>
      </c>
      <c r="T114" s="55">
        <v>0</v>
      </c>
      <c r="U114" s="55">
        <v>0.142041177091902</v>
      </c>
      <c r="V114" s="55">
        <v>90.211450472415606</v>
      </c>
      <c r="W114" s="55">
        <v>0</v>
      </c>
      <c r="X114" s="55">
        <v>-24.5060284019021</v>
      </c>
      <c r="Y114" s="56">
        <v>65.705422070513507</v>
      </c>
      <c r="Z114" s="57">
        <v>90.353491649507504</v>
      </c>
      <c r="AA114" s="58"/>
      <c r="AB114" s="58">
        <v>-0.298745422729017</v>
      </c>
      <c r="AD114" s="8">
        <v>2024</v>
      </c>
      <c r="AE114">
        <v>2022</v>
      </c>
      <c r="AF114" t="s">
        <v>226</v>
      </c>
      <c r="AG114" s="5" t="s">
        <v>227</v>
      </c>
      <c r="AH114" s="6"/>
    </row>
    <row r="115" spans="1:34" ht="13.5" customHeight="1">
      <c r="A115" t="s">
        <v>204</v>
      </c>
      <c r="B115" s="101" t="s">
        <v>495</v>
      </c>
      <c r="C115" s="102" t="s">
        <v>496</v>
      </c>
      <c r="D115" s="54" t="s">
        <v>261</v>
      </c>
      <c r="E115" s="103">
        <v>1</v>
      </c>
      <c r="F115" s="106">
        <v>0</v>
      </c>
      <c r="G115" s="85">
        <v>10</v>
      </c>
      <c r="H115" s="16" t="s">
        <v>224</v>
      </c>
      <c r="I115" s="16" t="s">
        <v>497</v>
      </c>
      <c r="J115" s="16" t="s">
        <v>55</v>
      </c>
      <c r="K115" s="16"/>
      <c r="L115" s="16"/>
      <c r="M115" s="79">
        <v>0</v>
      </c>
      <c r="N115" s="55">
        <v>0</v>
      </c>
      <c r="O115" s="55">
        <v>0</v>
      </c>
      <c r="P115" s="55">
        <v>6.4700635456915299</v>
      </c>
      <c r="Q115" s="55">
        <v>0</v>
      </c>
      <c r="R115" s="55">
        <v>0</v>
      </c>
      <c r="S115" s="55">
        <v>6.4700635456915299</v>
      </c>
      <c r="T115" s="55">
        <v>0</v>
      </c>
      <c r="U115" s="55">
        <v>3.55102942729756E-3</v>
      </c>
      <c r="V115" s="55">
        <v>2.1110983931768699</v>
      </c>
      <c r="W115" s="55">
        <v>0</v>
      </c>
      <c r="X115" s="55">
        <v>-0.616815797467414</v>
      </c>
      <c r="Y115" s="56">
        <v>1.4942825957094559</v>
      </c>
      <c r="Z115" s="57">
        <v>2.1146494226041672</v>
      </c>
      <c r="AA115" s="58"/>
      <c r="AB115" s="58">
        <v>6.6096593505080098E-2</v>
      </c>
      <c r="AD115" s="8">
        <v>2024</v>
      </c>
      <c r="AE115">
        <v>2022</v>
      </c>
      <c r="AF115" t="s">
        <v>226</v>
      </c>
      <c r="AG115" s="5" t="s">
        <v>227</v>
      </c>
      <c r="AH115" s="6"/>
    </row>
    <row r="116" spans="1:34">
      <c r="A116" t="s">
        <v>178</v>
      </c>
      <c r="B116" s="90" t="s">
        <v>560</v>
      </c>
      <c r="C116" s="24" t="s">
        <v>498</v>
      </c>
      <c r="D116" s="54" t="s">
        <v>223</v>
      </c>
      <c r="E116" s="103">
        <v>1</v>
      </c>
      <c r="F116" s="106">
        <v>0</v>
      </c>
      <c r="G116" s="85">
        <v>492.92</v>
      </c>
      <c r="H116" s="16" t="s">
        <v>499</v>
      </c>
      <c r="I116" s="16" t="s">
        <v>500</v>
      </c>
      <c r="J116" s="16" t="s">
        <v>53</v>
      </c>
      <c r="K116" s="16"/>
      <c r="L116" s="16"/>
      <c r="M116" s="79">
        <v>-768.74817808402099</v>
      </c>
      <c r="N116" s="55">
        <v>9.5199601298166794</v>
      </c>
      <c r="O116" s="55">
        <v>32.249980829661403</v>
      </c>
      <c r="P116" s="55">
        <v>-726.97823712454306</v>
      </c>
      <c r="Q116" s="55">
        <v>0</v>
      </c>
      <c r="R116" s="55">
        <v>5.5770780907866904</v>
      </c>
      <c r="S116" s="55">
        <v>-721.40115903375636</v>
      </c>
      <c r="T116" s="55">
        <v>0</v>
      </c>
      <c r="U116" s="55">
        <v>0.64141178451962699</v>
      </c>
      <c r="V116" s="55">
        <v>815.98380660413397</v>
      </c>
      <c r="W116" s="55">
        <v>0</v>
      </c>
      <c r="X116" s="55">
        <v>-283.07439463420599</v>
      </c>
      <c r="Y116" s="56">
        <v>532.90941196992799</v>
      </c>
      <c r="Z116" s="57">
        <v>816.62521838865359</v>
      </c>
      <c r="AA116" s="98">
        <v>-12.873201788590199</v>
      </c>
      <c r="AB116" s="58">
        <v>-806.02499999999998</v>
      </c>
      <c r="AD116" s="8">
        <v>2028</v>
      </c>
      <c r="AE116">
        <v>2023</v>
      </c>
      <c r="AF116" t="s">
        <v>35</v>
      </c>
      <c r="AG116" s="5" t="s">
        <v>501</v>
      </c>
      <c r="AH116" s="6"/>
    </row>
    <row r="117" spans="1:34">
      <c r="A117" t="s">
        <v>176</v>
      </c>
      <c r="B117" s="90" t="s">
        <v>75</v>
      </c>
      <c r="C117" s="24" t="s">
        <v>502</v>
      </c>
      <c r="D117" s="54" t="s">
        <v>223</v>
      </c>
      <c r="E117" s="103">
        <v>1</v>
      </c>
      <c r="F117" s="106">
        <v>0</v>
      </c>
      <c r="G117" s="85">
        <v>489.41</v>
      </c>
      <c r="H117" s="16" t="s">
        <v>499</v>
      </c>
      <c r="I117" s="16" t="s">
        <v>503</v>
      </c>
      <c r="J117" s="16" t="s">
        <v>53</v>
      </c>
      <c r="K117" s="16"/>
      <c r="L117" s="16"/>
      <c r="M117" s="79">
        <v>-731.01569532386895</v>
      </c>
      <c r="N117" s="55">
        <v>9.1190800978515494</v>
      </c>
      <c r="O117" s="55">
        <v>52.281109489663599</v>
      </c>
      <c r="P117" s="55">
        <v>-669.61550573635395</v>
      </c>
      <c r="Q117" s="55">
        <v>0</v>
      </c>
      <c r="R117" s="55">
        <v>1.7673804396086401</v>
      </c>
      <c r="S117" s="55">
        <v>-667.84812529674537</v>
      </c>
      <c r="T117" s="55">
        <v>0</v>
      </c>
      <c r="U117" s="55">
        <v>0.64103281781020804</v>
      </c>
      <c r="V117" s="55">
        <v>798.71380660413399</v>
      </c>
      <c r="W117" s="55">
        <v>0</v>
      </c>
      <c r="X117" s="55">
        <v>-238.66081965276101</v>
      </c>
      <c r="Y117" s="56">
        <v>560.05298695137299</v>
      </c>
      <c r="Z117" s="57">
        <v>799.35483942194423</v>
      </c>
      <c r="AA117" s="98">
        <v>-11.1817793466791</v>
      </c>
      <c r="AB117" s="58">
        <v>-788.755</v>
      </c>
      <c r="AD117" s="8">
        <v>2028</v>
      </c>
      <c r="AE117">
        <v>2023</v>
      </c>
      <c r="AF117" t="s">
        <v>35</v>
      </c>
      <c r="AG117" s="5" t="s">
        <v>501</v>
      </c>
      <c r="AH117" s="6"/>
    </row>
    <row r="118" spans="1:34">
      <c r="A118" t="s">
        <v>179</v>
      </c>
      <c r="B118" s="90" t="s">
        <v>504</v>
      </c>
      <c r="C118" s="24" t="s">
        <v>505</v>
      </c>
      <c r="D118" s="54" t="s">
        <v>223</v>
      </c>
      <c r="E118" s="103">
        <v>1</v>
      </c>
      <c r="F118" s="106">
        <v>0</v>
      </c>
      <c r="G118" s="85">
        <v>507.11</v>
      </c>
      <c r="H118" s="16" t="s">
        <v>499</v>
      </c>
      <c r="I118" s="16" t="s">
        <v>506</v>
      </c>
      <c r="J118" s="16" t="s">
        <v>53</v>
      </c>
      <c r="K118" s="16"/>
      <c r="L118" s="16"/>
      <c r="M118" s="79">
        <v>-763.83348142278498</v>
      </c>
      <c r="N118" s="55">
        <v>37.530678647296099</v>
      </c>
      <c r="O118" s="55">
        <v>58.119715861815401</v>
      </c>
      <c r="P118" s="55">
        <v>-668.18308691367304</v>
      </c>
      <c r="Q118" s="55">
        <v>0</v>
      </c>
      <c r="R118" s="55">
        <v>5.1389785826799903</v>
      </c>
      <c r="S118" s="55">
        <v>-663.04410833099303</v>
      </c>
      <c r="T118" s="55">
        <v>0</v>
      </c>
      <c r="U118" s="55">
        <v>0.67113195013509697</v>
      </c>
      <c r="V118" s="55">
        <v>825.62713993746695</v>
      </c>
      <c r="W118" s="55">
        <v>0</v>
      </c>
      <c r="X118" s="55">
        <v>-247.98937732252799</v>
      </c>
      <c r="Y118" s="56">
        <v>577.63776261493899</v>
      </c>
      <c r="Z118" s="57">
        <v>826.29827188760203</v>
      </c>
      <c r="AA118" s="98">
        <v>-12.919425554372699</v>
      </c>
      <c r="AB118" s="58">
        <v>-815.66833333333295</v>
      </c>
      <c r="AD118" s="8">
        <v>2028</v>
      </c>
      <c r="AE118">
        <v>2023</v>
      </c>
      <c r="AF118" t="s">
        <v>35</v>
      </c>
      <c r="AG118" s="5" t="s">
        <v>501</v>
      </c>
      <c r="AH118" s="6"/>
    </row>
    <row r="119" spans="1:34">
      <c r="A119" t="s">
        <v>180</v>
      </c>
      <c r="B119" s="90" t="s">
        <v>507</v>
      </c>
      <c r="C119" s="24" t="s">
        <v>508</v>
      </c>
      <c r="D119" s="54" t="s">
        <v>223</v>
      </c>
      <c r="E119" s="103">
        <v>1</v>
      </c>
      <c r="F119" s="106">
        <v>0</v>
      </c>
      <c r="G119" s="85">
        <v>508.43</v>
      </c>
      <c r="H119" s="16" t="s">
        <v>499</v>
      </c>
      <c r="I119" s="16" t="s">
        <v>506</v>
      </c>
      <c r="J119" s="16" t="s">
        <v>53</v>
      </c>
      <c r="K119" s="16"/>
      <c r="L119" s="16"/>
      <c r="M119" s="79">
        <v>-757.24925813695097</v>
      </c>
      <c r="N119" s="55">
        <v>26.908908213278199</v>
      </c>
      <c r="O119" s="55">
        <v>67.014006125263705</v>
      </c>
      <c r="P119" s="55">
        <v>-663.32634379840999</v>
      </c>
      <c r="Q119" s="55">
        <v>0</v>
      </c>
      <c r="R119" s="55">
        <v>1.8487562943336899</v>
      </c>
      <c r="S119" s="55">
        <v>-661.47758750407627</v>
      </c>
      <c r="T119" s="55">
        <v>0</v>
      </c>
      <c r="U119" s="55">
        <v>0.66741302786796197</v>
      </c>
      <c r="V119" s="55">
        <v>821.37380660413396</v>
      </c>
      <c r="W119" s="55">
        <v>0</v>
      </c>
      <c r="X119" s="55">
        <v>-219.48026618766201</v>
      </c>
      <c r="Y119" s="56">
        <v>601.89354041647198</v>
      </c>
      <c r="Z119" s="57">
        <v>822.04121963200191</v>
      </c>
      <c r="AA119" s="98">
        <v>-11.4443641268257</v>
      </c>
      <c r="AB119" s="58">
        <v>-811.41499999999996</v>
      </c>
      <c r="AD119" s="8">
        <v>2028</v>
      </c>
      <c r="AE119">
        <v>2023</v>
      </c>
      <c r="AF119" t="s">
        <v>35</v>
      </c>
      <c r="AG119" s="5" t="s">
        <v>501</v>
      </c>
      <c r="AH119" s="6"/>
    </row>
    <row r="120" spans="1:34">
      <c r="A120" s="66" t="s">
        <v>181</v>
      </c>
      <c r="B120" s="90" t="s">
        <v>509</v>
      </c>
      <c r="C120" s="24" t="s">
        <v>510</v>
      </c>
      <c r="D120" s="54" t="s">
        <v>223</v>
      </c>
      <c r="E120" s="103">
        <v>1</v>
      </c>
      <c r="F120" s="106">
        <v>0</v>
      </c>
      <c r="G120" s="85">
        <v>500.36</v>
      </c>
      <c r="H120" s="16" t="s">
        <v>499</v>
      </c>
      <c r="I120" s="16" t="s">
        <v>511</v>
      </c>
      <c r="J120" s="16" t="s">
        <v>53</v>
      </c>
      <c r="K120" s="16"/>
      <c r="L120" s="16"/>
      <c r="M120" s="79">
        <v>-761.54269614638895</v>
      </c>
      <c r="N120" s="55">
        <v>19.576781362734899</v>
      </c>
      <c r="O120" s="55">
        <v>48.470879991307797</v>
      </c>
      <c r="P120" s="55">
        <v>-693.49503479234704</v>
      </c>
      <c r="Q120" s="55">
        <v>0</v>
      </c>
      <c r="R120" s="55">
        <v>6.4384829614201298</v>
      </c>
      <c r="S120" s="55">
        <v>-687.05655183092688</v>
      </c>
      <c r="T120" s="55">
        <v>0</v>
      </c>
      <c r="U120" s="55">
        <v>0.65335573178615303</v>
      </c>
      <c r="V120" s="55">
        <v>820.80547327080103</v>
      </c>
      <c r="W120" s="55">
        <v>0</v>
      </c>
      <c r="X120" s="55">
        <v>-260.567429518815</v>
      </c>
      <c r="Y120" s="56">
        <v>560.23804375198597</v>
      </c>
      <c r="Z120" s="57">
        <v>821.45882900258721</v>
      </c>
      <c r="AA120" s="98">
        <v>-13.3441242115212</v>
      </c>
      <c r="AB120" s="58">
        <v>-810.84666666666601</v>
      </c>
      <c r="AD120" s="8">
        <v>2028</v>
      </c>
      <c r="AE120">
        <v>2023</v>
      </c>
      <c r="AF120" t="s">
        <v>35</v>
      </c>
      <c r="AG120" s="5" t="s">
        <v>501</v>
      </c>
      <c r="AH120" s="6"/>
    </row>
    <row r="121" spans="1:34">
      <c r="A121" t="s">
        <v>177</v>
      </c>
      <c r="B121" s="90" t="s">
        <v>512</v>
      </c>
      <c r="C121" s="24" t="s">
        <v>513</v>
      </c>
      <c r="D121" s="54" t="s">
        <v>223</v>
      </c>
      <c r="E121" s="103">
        <v>1</v>
      </c>
      <c r="F121" s="106">
        <v>0</v>
      </c>
      <c r="G121" s="85">
        <v>484.51</v>
      </c>
      <c r="H121" s="16" t="s">
        <v>499</v>
      </c>
      <c r="I121" s="16" t="s">
        <v>514</v>
      </c>
      <c r="J121" s="16" t="s">
        <v>53</v>
      </c>
      <c r="K121" s="16"/>
      <c r="L121" s="16"/>
      <c r="M121" s="79">
        <v>-778.60933680272501</v>
      </c>
      <c r="N121" s="55">
        <v>7.9877700278868797</v>
      </c>
      <c r="O121" s="55">
        <v>29.369618981734099</v>
      </c>
      <c r="P121" s="55">
        <v>-741.25194779310402</v>
      </c>
      <c r="Q121" s="55">
        <v>0</v>
      </c>
      <c r="R121" s="55">
        <v>4.6444320904237202</v>
      </c>
      <c r="S121" s="55">
        <v>-736.6075157026803</v>
      </c>
      <c r="T121" s="55">
        <v>0</v>
      </c>
      <c r="U121" s="55">
        <v>0.63014807164564901</v>
      </c>
      <c r="V121" s="55">
        <v>803.04047327080104</v>
      </c>
      <c r="W121" s="55">
        <v>0</v>
      </c>
      <c r="X121" s="55">
        <v>-282.23810909115298</v>
      </c>
      <c r="Y121" s="56">
        <v>520.80236417964807</v>
      </c>
      <c r="Z121" s="57">
        <v>803.67062134244668</v>
      </c>
      <c r="AA121" s="98">
        <v>-12.8309948906044</v>
      </c>
      <c r="AB121" s="58">
        <v>-793.08166666666602</v>
      </c>
      <c r="AD121" s="8">
        <v>2028</v>
      </c>
      <c r="AE121">
        <v>2023</v>
      </c>
      <c r="AF121" t="s">
        <v>35</v>
      </c>
      <c r="AG121" s="5" t="s">
        <v>501</v>
      </c>
      <c r="AH121" s="6"/>
    </row>
    <row r="122" spans="1:34">
      <c r="A122" t="s">
        <v>185</v>
      </c>
      <c r="B122" s="90" t="s">
        <v>515</v>
      </c>
      <c r="C122" s="24" t="s">
        <v>516</v>
      </c>
      <c r="D122" s="54" t="s">
        <v>223</v>
      </c>
      <c r="E122" s="103">
        <v>1</v>
      </c>
      <c r="F122" s="106">
        <v>0</v>
      </c>
      <c r="G122" s="85">
        <v>761.6</v>
      </c>
      <c r="H122" s="16" t="s">
        <v>499</v>
      </c>
      <c r="I122" s="16" t="s">
        <v>514</v>
      </c>
      <c r="J122" s="16" t="s">
        <v>53</v>
      </c>
      <c r="K122" s="16"/>
      <c r="L122" s="16"/>
      <c r="M122" s="79">
        <v>-1234.3707979676799</v>
      </c>
      <c r="N122" s="55">
        <v>11.147374866205899</v>
      </c>
      <c r="O122" s="55">
        <v>87.087332837619599</v>
      </c>
      <c r="P122" s="55">
        <v>-1136.1360902638501</v>
      </c>
      <c r="Q122" s="55">
        <v>0</v>
      </c>
      <c r="R122" s="55">
        <v>6.3843614845863499</v>
      </c>
      <c r="S122" s="55">
        <v>-1129.7517287792637</v>
      </c>
      <c r="T122" s="55">
        <v>0</v>
      </c>
      <c r="U122" s="55">
        <v>0.99054691213167501</v>
      </c>
      <c r="V122" s="55">
        <v>1256.6254732708001</v>
      </c>
      <c r="W122" s="55">
        <v>0</v>
      </c>
      <c r="X122" s="55">
        <v>-451.98004728832899</v>
      </c>
      <c r="Y122" s="56">
        <v>804.64542598247112</v>
      </c>
      <c r="Z122" s="57">
        <v>1257.6160201829318</v>
      </c>
      <c r="AA122" s="98">
        <v>-20.391998913951401</v>
      </c>
      <c r="AB122" s="58">
        <v>-1246.6666666666599</v>
      </c>
      <c r="AD122" s="8">
        <v>2028</v>
      </c>
      <c r="AE122">
        <v>2023</v>
      </c>
      <c r="AF122" t="s">
        <v>35</v>
      </c>
      <c r="AG122" s="5" t="s">
        <v>501</v>
      </c>
      <c r="AH122" s="6"/>
    </row>
    <row r="123" spans="1:34">
      <c r="A123" t="s">
        <v>184</v>
      </c>
      <c r="B123" s="90" t="s">
        <v>517</v>
      </c>
      <c r="C123" s="59" t="s">
        <v>518</v>
      </c>
      <c r="D123" s="54" t="s">
        <v>223</v>
      </c>
      <c r="E123" s="103">
        <v>1</v>
      </c>
      <c r="F123" s="106">
        <v>0</v>
      </c>
      <c r="G123" s="85">
        <v>600</v>
      </c>
      <c r="H123" s="16" t="s">
        <v>499</v>
      </c>
      <c r="I123" s="16" t="s">
        <v>519</v>
      </c>
      <c r="J123" s="16" t="s">
        <v>53</v>
      </c>
      <c r="K123" s="16"/>
      <c r="L123" s="16"/>
      <c r="M123" s="79">
        <v>-805.99687229444999</v>
      </c>
      <c r="N123" s="55">
        <v>7.0496240573206101</v>
      </c>
      <c r="O123" s="55">
        <v>159.66166697553501</v>
      </c>
      <c r="P123" s="55">
        <v>-639.28558126159498</v>
      </c>
      <c r="Q123" s="55">
        <v>0</v>
      </c>
      <c r="R123" s="55">
        <v>13.6761193446543</v>
      </c>
      <c r="S123" s="55">
        <v>-625.60946191694063</v>
      </c>
      <c r="T123" s="55">
        <v>0</v>
      </c>
      <c r="U123" s="55">
        <v>0.82355540033802399</v>
      </c>
      <c r="V123" s="55">
        <v>983.202139937467</v>
      </c>
      <c r="W123" s="55">
        <v>0</v>
      </c>
      <c r="X123" s="55">
        <v>-165.496075061406</v>
      </c>
      <c r="Y123" s="56">
        <v>817.70606487606096</v>
      </c>
      <c r="Z123" s="57">
        <v>984.02569533780502</v>
      </c>
      <c r="AA123" s="98">
        <v>-14.7280877895509</v>
      </c>
      <c r="AB123" s="58">
        <v>-973.243333333333</v>
      </c>
      <c r="AD123" s="8">
        <v>2028</v>
      </c>
      <c r="AE123">
        <v>2023</v>
      </c>
      <c r="AF123" t="s">
        <v>35</v>
      </c>
      <c r="AG123" s="5" t="s">
        <v>501</v>
      </c>
      <c r="AH123" s="6"/>
    </row>
    <row r="124" spans="1:34">
      <c r="A124" t="s">
        <v>182</v>
      </c>
      <c r="B124" s="90" t="s">
        <v>520</v>
      </c>
      <c r="C124" s="59" t="s">
        <v>521</v>
      </c>
      <c r="D124" s="54" t="s">
        <v>223</v>
      </c>
      <c r="E124" s="103">
        <v>1</v>
      </c>
      <c r="F124" s="106">
        <v>0</v>
      </c>
      <c r="G124" s="85">
        <v>823.93</v>
      </c>
      <c r="H124" s="16" t="s">
        <v>499</v>
      </c>
      <c r="I124" s="16" t="s">
        <v>522</v>
      </c>
      <c r="J124" s="16" t="s">
        <v>53</v>
      </c>
      <c r="K124" s="16"/>
      <c r="L124" s="16"/>
      <c r="M124" s="79">
        <v>-1139.6698453387501</v>
      </c>
      <c r="N124" s="55">
        <v>16.2782339516679</v>
      </c>
      <c r="O124" s="55">
        <v>205.92859789304799</v>
      </c>
      <c r="P124" s="55">
        <v>-917.46301349403905</v>
      </c>
      <c r="Q124" s="55">
        <v>0</v>
      </c>
      <c r="R124" s="55">
        <v>5.4210417655377903</v>
      </c>
      <c r="S124" s="55">
        <v>-912.04197172850127</v>
      </c>
      <c r="T124" s="55">
        <v>0</v>
      </c>
      <c r="U124" s="55">
        <v>1.04477934345125</v>
      </c>
      <c r="V124" s="55">
        <v>1256.6254732708001</v>
      </c>
      <c r="W124" s="55">
        <v>0</v>
      </c>
      <c r="X124" s="55">
        <v>-144.084118439706</v>
      </c>
      <c r="Y124" s="56">
        <v>1112.5413548310939</v>
      </c>
      <c r="Z124" s="57">
        <v>1257.6702526142512</v>
      </c>
      <c r="AA124" s="98">
        <v>-18.444734312547901</v>
      </c>
      <c r="AB124" s="58">
        <v>-1246.6666666666599</v>
      </c>
      <c r="AD124" s="8">
        <v>2028</v>
      </c>
      <c r="AE124">
        <v>2023</v>
      </c>
      <c r="AF124" t="s">
        <v>35</v>
      </c>
      <c r="AG124" s="5" t="s">
        <v>501</v>
      </c>
      <c r="AH124" s="6"/>
    </row>
    <row r="125" spans="1:34">
      <c r="A125" t="s">
        <v>183</v>
      </c>
      <c r="B125" s="90" t="s">
        <v>523</v>
      </c>
      <c r="C125" s="59" t="s">
        <v>524</v>
      </c>
      <c r="D125" s="54" t="s">
        <v>223</v>
      </c>
      <c r="E125" s="103">
        <v>1</v>
      </c>
      <c r="F125" s="106">
        <v>0</v>
      </c>
      <c r="G125" s="85">
        <v>510.45</v>
      </c>
      <c r="H125" s="16" t="s">
        <v>499</v>
      </c>
      <c r="I125" s="16" t="s">
        <v>525</v>
      </c>
      <c r="J125" s="16" t="s">
        <v>53</v>
      </c>
      <c r="K125" s="16"/>
      <c r="L125" s="16"/>
      <c r="M125" s="79">
        <v>-765.10120646503697</v>
      </c>
      <c r="N125" s="55">
        <v>31.4204872054903</v>
      </c>
      <c r="O125" s="55">
        <v>74.661412347364106</v>
      </c>
      <c r="P125" s="55">
        <v>-659.01930691218297</v>
      </c>
      <c r="Q125" s="55">
        <v>0</v>
      </c>
      <c r="R125" s="55">
        <v>0.87107359788669703</v>
      </c>
      <c r="S125" s="55">
        <v>-658.14823331429625</v>
      </c>
      <c r="T125" s="55">
        <v>0</v>
      </c>
      <c r="U125" s="55">
        <v>0.67247412124336603</v>
      </c>
      <c r="V125" s="55">
        <v>816.38713993746705</v>
      </c>
      <c r="W125" s="55">
        <v>0</v>
      </c>
      <c r="X125" s="55">
        <v>-191.82069075480001</v>
      </c>
      <c r="Y125" s="56">
        <v>624.56644918266704</v>
      </c>
      <c r="Z125" s="57">
        <v>817.05961405871039</v>
      </c>
      <c r="AA125" s="98">
        <v>-11.213502320956501</v>
      </c>
      <c r="AB125" s="58">
        <v>-806.42833333333294</v>
      </c>
      <c r="AD125" s="8">
        <v>2028</v>
      </c>
      <c r="AE125">
        <v>2023</v>
      </c>
      <c r="AF125" t="s">
        <v>35</v>
      </c>
      <c r="AG125" s="5" t="s">
        <v>501</v>
      </c>
      <c r="AH125" s="6"/>
    </row>
    <row r="126" spans="1:34">
      <c r="A126" t="s">
        <v>166</v>
      </c>
      <c r="B126" s="91" t="s">
        <v>526</v>
      </c>
      <c r="C126" s="72" t="s">
        <v>527</v>
      </c>
      <c r="D126" s="54" t="s">
        <v>265</v>
      </c>
      <c r="E126" s="103">
        <v>1</v>
      </c>
      <c r="F126" s="106">
        <v>2</v>
      </c>
      <c r="G126" s="85">
        <v>0</v>
      </c>
      <c r="H126" s="16" t="s">
        <v>224</v>
      </c>
      <c r="I126" s="16" t="s">
        <v>528</v>
      </c>
      <c r="J126" s="16" t="s">
        <v>54</v>
      </c>
      <c r="K126" s="16"/>
      <c r="L126" s="16"/>
      <c r="M126" s="79">
        <v>0</v>
      </c>
      <c r="N126" s="55">
        <v>0</v>
      </c>
      <c r="O126" s="55">
        <v>0</v>
      </c>
      <c r="P126" s="55">
        <v>8.3497750651967095</v>
      </c>
      <c r="Q126" s="55">
        <v>0</v>
      </c>
      <c r="R126" s="55">
        <v>0</v>
      </c>
      <c r="S126" s="55">
        <v>8.3497750651967095</v>
      </c>
      <c r="T126" s="55">
        <v>0</v>
      </c>
      <c r="U126" s="55">
        <v>7.6957001117800902E-3</v>
      </c>
      <c r="V126" s="55">
        <v>6.7960571683743298</v>
      </c>
      <c r="W126" s="55">
        <v>0</v>
      </c>
      <c r="X126" s="55">
        <v>-2.4035281930208998</v>
      </c>
      <c r="Y126" s="56">
        <v>4.3925289753534305</v>
      </c>
      <c r="Z126" s="57">
        <v>6.8037528684861099</v>
      </c>
      <c r="AA126" s="58">
        <v>0</v>
      </c>
      <c r="AB126" s="56">
        <v>4.6767612215867602E-2</v>
      </c>
      <c r="AD126" s="8">
        <v>2024</v>
      </c>
      <c r="AE126">
        <v>2022</v>
      </c>
      <c r="AF126" t="s">
        <v>226</v>
      </c>
      <c r="AG126" s="5" t="s">
        <v>227</v>
      </c>
      <c r="AH126" s="6"/>
    </row>
    <row r="127" spans="1:34" ht="13.5" customHeight="1">
      <c r="A127" t="s">
        <v>168</v>
      </c>
      <c r="B127" s="92" t="s">
        <v>529</v>
      </c>
      <c r="C127" s="93" t="s">
        <v>530</v>
      </c>
      <c r="D127" s="54" t="s">
        <v>261</v>
      </c>
      <c r="E127" s="103">
        <v>1</v>
      </c>
      <c r="F127" s="106">
        <v>0</v>
      </c>
      <c r="G127" s="85">
        <v>7850</v>
      </c>
      <c r="H127" s="16" t="s">
        <v>224</v>
      </c>
      <c r="I127" s="16" t="s">
        <v>531</v>
      </c>
      <c r="J127" s="16" t="s">
        <v>56</v>
      </c>
      <c r="K127" s="16"/>
      <c r="L127" s="16"/>
      <c r="M127" s="79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7.2922139699717402E-4</v>
      </c>
      <c r="X127" s="55">
        <v>-1.9055400472528401</v>
      </c>
      <c r="Y127" s="56">
        <v>-1.9048108258558429</v>
      </c>
      <c r="Z127" s="57">
        <v>7.2922139699717402E-4</v>
      </c>
      <c r="AA127" s="58">
        <v>0</v>
      </c>
      <c r="AB127" s="58">
        <v>-2.49304421286898E-5</v>
      </c>
      <c r="AD127" s="8">
        <v>2024</v>
      </c>
      <c r="AE127">
        <v>2022</v>
      </c>
      <c r="AF127" t="s">
        <v>226</v>
      </c>
      <c r="AG127" s="5" t="s">
        <v>227</v>
      </c>
      <c r="AH127" s="6"/>
    </row>
    <row r="128" spans="1:34" ht="13.5" customHeight="1">
      <c r="A128" t="s">
        <v>169</v>
      </c>
      <c r="B128" s="92" t="s">
        <v>532</v>
      </c>
      <c r="C128" s="93" t="s">
        <v>533</v>
      </c>
      <c r="D128" s="54" t="s">
        <v>261</v>
      </c>
      <c r="E128" s="103">
        <v>1</v>
      </c>
      <c r="F128" s="106">
        <v>0</v>
      </c>
      <c r="G128" s="85">
        <v>7850</v>
      </c>
      <c r="H128" s="16" t="s">
        <v>224</v>
      </c>
      <c r="I128" s="16" t="s">
        <v>531</v>
      </c>
      <c r="J128" s="16" t="s">
        <v>56</v>
      </c>
      <c r="K128" s="16"/>
      <c r="L128" s="16"/>
      <c r="M128" s="79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7.2922139699717304E-4</v>
      </c>
      <c r="X128" s="55">
        <v>-0.41360248183530102</v>
      </c>
      <c r="Y128" s="56">
        <v>-0.41287326043830386</v>
      </c>
      <c r="Z128" s="57">
        <v>7.2922139699717304E-4</v>
      </c>
      <c r="AA128" s="58">
        <v>0</v>
      </c>
      <c r="AB128" s="58">
        <v>-2.49304421286898E-5</v>
      </c>
      <c r="AD128" s="8">
        <v>2024</v>
      </c>
      <c r="AE128">
        <v>2022</v>
      </c>
      <c r="AF128" t="s">
        <v>226</v>
      </c>
      <c r="AG128" s="5" t="s">
        <v>227</v>
      </c>
      <c r="AH128" s="6"/>
    </row>
    <row r="129" spans="1:34" ht="13.5" customHeight="1">
      <c r="A129" t="s">
        <v>170</v>
      </c>
      <c r="B129" s="92" t="s">
        <v>534</v>
      </c>
      <c r="C129" s="93" t="s">
        <v>535</v>
      </c>
      <c r="D129" s="54" t="s">
        <v>261</v>
      </c>
      <c r="E129" s="103">
        <v>1</v>
      </c>
      <c r="F129" s="106">
        <v>0</v>
      </c>
      <c r="G129" s="85">
        <v>0</v>
      </c>
      <c r="H129" s="16" t="s">
        <v>224</v>
      </c>
      <c r="I129" s="16" t="s">
        <v>531</v>
      </c>
      <c r="J129" s="16" t="s">
        <v>56</v>
      </c>
      <c r="K129" s="16"/>
      <c r="L129" s="16"/>
      <c r="M129" s="79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7.2922139699717304E-4</v>
      </c>
      <c r="X129" s="55">
        <v>-2.66093453632813</v>
      </c>
      <c r="Y129" s="56">
        <v>-2.6602053149311327</v>
      </c>
      <c r="Z129" s="57">
        <v>7.2922139699717304E-4</v>
      </c>
      <c r="AA129" s="58">
        <v>0</v>
      </c>
      <c r="AB129" s="58">
        <v>-2.49304421286898E-5</v>
      </c>
      <c r="AD129" s="8">
        <v>2024</v>
      </c>
      <c r="AE129">
        <v>2022</v>
      </c>
      <c r="AF129" t="s">
        <v>226</v>
      </c>
      <c r="AG129" s="5" t="s">
        <v>227</v>
      </c>
      <c r="AH129" s="6"/>
    </row>
    <row r="130" spans="1:34" ht="13.5" customHeight="1">
      <c r="A130" t="s">
        <v>171</v>
      </c>
      <c r="B130" s="92" t="s">
        <v>536</v>
      </c>
      <c r="C130" s="93" t="s">
        <v>537</v>
      </c>
      <c r="D130" s="54" t="s">
        <v>261</v>
      </c>
      <c r="E130" s="103">
        <v>1</v>
      </c>
      <c r="F130" s="106">
        <v>0</v>
      </c>
      <c r="G130" s="85">
        <v>2700</v>
      </c>
      <c r="H130" s="16" t="s">
        <v>224</v>
      </c>
      <c r="I130" s="16" t="s">
        <v>531</v>
      </c>
      <c r="J130" s="16" t="s">
        <v>56</v>
      </c>
      <c r="K130" s="16"/>
      <c r="L130" s="16"/>
      <c r="M130" s="79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1.6612529321480201</v>
      </c>
      <c r="W130" s="55">
        <v>7.2922139699717402E-4</v>
      </c>
      <c r="X130" s="55">
        <v>-8.3613052634893599</v>
      </c>
      <c r="Y130" s="56">
        <v>-6.6993231099443431</v>
      </c>
      <c r="Z130" s="57">
        <v>1.6619821535450172</v>
      </c>
      <c r="AA130" s="58">
        <v>0</v>
      </c>
      <c r="AB130" s="58">
        <v>-2.49304421286898E-5</v>
      </c>
      <c r="AD130" s="8">
        <v>2024</v>
      </c>
      <c r="AE130">
        <v>2022</v>
      </c>
      <c r="AF130" t="s">
        <v>226</v>
      </c>
      <c r="AG130" s="5" t="s">
        <v>227</v>
      </c>
      <c r="AH130" s="6"/>
    </row>
    <row r="131" spans="1:34">
      <c r="A131" t="s">
        <v>172</v>
      </c>
      <c r="B131" s="92" t="s">
        <v>538</v>
      </c>
      <c r="C131" s="93" t="s">
        <v>539</v>
      </c>
      <c r="D131" s="54" t="s">
        <v>261</v>
      </c>
      <c r="E131" s="103">
        <v>1</v>
      </c>
      <c r="F131" s="106">
        <v>0</v>
      </c>
      <c r="G131" s="85">
        <v>0</v>
      </c>
      <c r="H131" s="16" t="s">
        <v>224</v>
      </c>
      <c r="I131" s="16" t="s">
        <v>540</v>
      </c>
      <c r="J131" s="16" t="s">
        <v>56</v>
      </c>
      <c r="K131" s="16"/>
      <c r="L131" s="16"/>
      <c r="M131" s="79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1.6612529321480201</v>
      </c>
      <c r="W131" s="55">
        <v>0</v>
      </c>
      <c r="X131" s="55">
        <v>-0.43829277799356597</v>
      </c>
      <c r="Y131" s="56">
        <v>1.2229601541544541</v>
      </c>
      <c r="Z131" s="57">
        <v>1.6612529321480201</v>
      </c>
      <c r="AA131" s="58">
        <v>0</v>
      </c>
      <c r="AB131" s="58">
        <v>1.6255289670995099</v>
      </c>
      <c r="AD131" s="8">
        <v>2024</v>
      </c>
      <c r="AE131">
        <v>2022</v>
      </c>
      <c r="AF131" t="s">
        <v>226</v>
      </c>
      <c r="AG131" s="5" t="s">
        <v>227</v>
      </c>
      <c r="AH131" s="6"/>
    </row>
    <row r="132" spans="1:34">
      <c r="A132" t="s">
        <v>173</v>
      </c>
      <c r="B132" s="92" t="s">
        <v>541</v>
      </c>
      <c r="C132" s="93" t="s">
        <v>542</v>
      </c>
      <c r="D132" s="54" t="s">
        <v>261</v>
      </c>
      <c r="E132" s="103">
        <v>1</v>
      </c>
      <c r="F132" s="106">
        <v>0</v>
      </c>
      <c r="G132" s="85">
        <v>0</v>
      </c>
      <c r="H132" s="16" t="s">
        <v>224</v>
      </c>
      <c r="I132" s="16" t="s">
        <v>540</v>
      </c>
      <c r="J132" s="16" t="s">
        <v>56</v>
      </c>
      <c r="K132" s="16"/>
      <c r="L132" s="16"/>
      <c r="M132" s="79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1.82118531499956</v>
      </c>
      <c r="W132" s="55">
        <v>1.0389351926477199</v>
      </c>
      <c r="X132" s="55">
        <v>-0.63067032472335205</v>
      </c>
      <c r="Y132" s="56">
        <v>2.2294501829239279</v>
      </c>
      <c r="Z132" s="57">
        <v>2.86012050764728</v>
      </c>
      <c r="AA132" s="58">
        <v>0</v>
      </c>
      <c r="AB132" s="58">
        <v>1.7923872482526</v>
      </c>
      <c r="AD132" s="8">
        <v>2024</v>
      </c>
      <c r="AE132">
        <v>2022</v>
      </c>
      <c r="AF132" t="s">
        <v>226</v>
      </c>
      <c r="AG132" s="5" t="s">
        <v>227</v>
      </c>
      <c r="AH132" s="6"/>
    </row>
    <row r="133" spans="1:34" ht="13" thickBot="1">
      <c r="A133" t="s">
        <v>201</v>
      </c>
      <c r="B133" s="94" t="s">
        <v>543</v>
      </c>
      <c r="C133" s="95" t="s">
        <v>544</v>
      </c>
      <c r="D133" s="96" t="s">
        <v>261</v>
      </c>
      <c r="E133" s="104">
        <v>1</v>
      </c>
      <c r="F133" s="107">
        <v>0</v>
      </c>
      <c r="G133" s="97">
        <v>0</v>
      </c>
      <c r="H133" s="16" t="s">
        <v>224</v>
      </c>
      <c r="I133" s="16" t="s">
        <v>545</v>
      </c>
      <c r="J133" s="16" t="s">
        <v>56</v>
      </c>
      <c r="K133" s="16"/>
      <c r="L133" s="16"/>
      <c r="M133" s="80">
        <v>0</v>
      </c>
      <c r="N133" s="81">
        <v>0</v>
      </c>
      <c r="O133" s="81">
        <v>0</v>
      </c>
      <c r="P133" s="81">
        <v>0</v>
      </c>
      <c r="Q133" s="81">
        <v>0</v>
      </c>
      <c r="R133" s="81">
        <v>0</v>
      </c>
      <c r="S133" s="81">
        <v>0</v>
      </c>
      <c r="T133" s="81">
        <v>0</v>
      </c>
      <c r="U133" s="81">
        <v>0</v>
      </c>
      <c r="V133" s="81">
        <v>3.3772609427741398</v>
      </c>
      <c r="W133" s="81">
        <v>0</v>
      </c>
      <c r="X133" s="81">
        <v>-1.41879268214093</v>
      </c>
      <c r="Y133" s="82">
        <v>1.9584682606332098</v>
      </c>
      <c r="Z133" s="77">
        <v>3.3772609427741398</v>
      </c>
      <c r="AA133" s="78">
        <v>0</v>
      </c>
      <c r="AB133" s="78">
        <v>1.93803626934993E-4</v>
      </c>
      <c r="AD133" s="73">
        <v>2024</v>
      </c>
      <c r="AE133" s="74">
        <v>2022</v>
      </c>
      <c r="AF133" s="74" t="s">
        <v>226</v>
      </c>
      <c r="AG133" s="75" t="s">
        <v>227</v>
      </c>
      <c r="AH133" s="76"/>
    </row>
    <row r="134" spans="1:34"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34"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34"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34">
      <c r="A137" s="9"/>
      <c r="B137" s="10"/>
      <c r="C137" s="11"/>
      <c r="D137" s="10"/>
      <c r="E137" s="10"/>
      <c r="F137" s="10"/>
      <c r="G137" s="10"/>
      <c r="H137" s="10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4"/>
    </row>
    <row r="138" spans="1:34" ht="13">
      <c r="AA138" s="7"/>
      <c r="AD138" s="3" t="s">
        <v>28</v>
      </c>
    </row>
    <row r="139" spans="1:34">
      <c r="AA139" s="7"/>
      <c r="AD139" s="2" t="s">
        <v>30</v>
      </c>
      <c r="AE139" s="2" t="s">
        <v>34</v>
      </c>
    </row>
    <row r="140" spans="1:34" ht="15" customHeight="1">
      <c r="AA140" s="7"/>
      <c r="AD140" s="3" t="s">
        <v>29</v>
      </c>
      <c r="AE140" s="2" t="s">
        <v>33</v>
      </c>
    </row>
    <row r="141" spans="1:34" ht="13">
      <c r="AA141" s="7"/>
      <c r="AD141" s="3" t="s">
        <v>35</v>
      </c>
      <c r="AE141" s="2" t="s">
        <v>31</v>
      </c>
    </row>
    <row r="142" spans="1:34">
      <c r="AA142" s="4"/>
      <c r="AD142" s="2" t="s">
        <v>36</v>
      </c>
      <c r="AE142" s="2" t="s">
        <v>32</v>
      </c>
    </row>
    <row r="143" spans="1:34">
      <c r="AA143" s="7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sortState xmlns:xlrd2="http://schemas.microsoft.com/office/spreadsheetml/2017/richdata2" ref="A21:AH126">
    <sortCondition descending="1" ref="I21:I126"/>
  </sortState>
  <mergeCells count="26">
    <mergeCell ref="M2:X2"/>
    <mergeCell ref="Y2:Y4"/>
    <mergeCell ref="M3:S3"/>
    <mergeCell ref="T3:W3"/>
    <mergeCell ref="X3:X4"/>
    <mergeCell ref="M4:P4"/>
    <mergeCell ref="Q4:R4"/>
    <mergeCell ref="S4:S5"/>
    <mergeCell ref="T4:U4"/>
    <mergeCell ref="V4:W4"/>
    <mergeCell ref="AH3:AH4"/>
    <mergeCell ref="AD3:AD4"/>
    <mergeCell ref="AE3:AE4"/>
    <mergeCell ref="AF3:AF4"/>
    <mergeCell ref="AG3:AG4"/>
    <mergeCell ref="A4:A5"/>
    <mergeCell ref="H4:H5"/>
    <mergeCell ref="I4:I5"/>
    <mergeCell ref="L4:L5"/>
    <mergeCell ref="AB3:AB4"/>
    <mergeCell ref="AA3:AA4"/>
    <mergeCell ref="B3:G3"/>
    <mergeCell ref="B4:B5"/>
    <mergeCell ref="D4:D5"/>
    <mergeCell ref="E4:E5"/>
    <mergeCell ref="C4:C5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FE-06DF-47C3-823A-CD996233D104}">
  <sheetPr>
    <tabColor theme="1"/>
  </sheetPr>
  <dimension ref="A1:E7898"/>
  <sheetViews>
    <sheetView zoomScaleNormal="100" workbookViewId="0">
      <selection activeCell="B18" sqref="B18"/>
    </sheetView>
  </sheetViews>
  <sheetFormatPr defaultColWidth="9.1796875" defaultRowHeight="12.5"/>
  <cols>
    <col min="1" max="1" width="35.54296875" customWidth="1"/>
    <col min="2" max="2" width="28.7265625" customWidth="1"/>
    <col min="3" max="3" width="108" customWidth="1"/>
  </cols>
  <sheetData>
    <row r="1" spans="1:5">
      <c r="A1" t="s">
        <v>61</v>
      </c>
      <c r="B1" s="16" t="s">
        <v>62</v>
      </c>
    </row>
    <row r="2" spans="1:5" s="69" customFormat="1" ht="41.5" customHeight="1">
      <c r="A2" s="69" t="s">
        <v>118</v>
      </c>
      <c r="B2" s="70">
        <v>62</v>
      </c>
      <c r="C2" s="67" t="s">
        <v>66</v>
      </c>
    </row>
    <row r="3" spans="1:5" s="69" customFormat="1" ht="13.9" customHeight="1">
      <c r="A3" s="69" t="s">
        <v>122</v>
      </c>
      <c r="B3" s="70">
        <v>63</v>
      </c>
      <c r="C3" s="67" t="s">
        <v>66</v>
      </c>
    </row>
    <row r="4" spans="1:5" s="69" customFormat="1">
      <c r="A4" s="69" t="s">
        <v>70</v>
      </c>
      <c r="B4" s="70">
        <v>75</v>
      </c>
      <c r="C4" s="67" t="s">
        <v>65</v>
      </c>
    </row>
    <row r="5" spans="1:5" s="69" customFormat="1">
      <c r="A5" s="69" t="s">
        <v>71</v>
      </c>
      <c r="B5" s="70">
        <v>76</v>
      </c>
      <c r="C5" s="69" t="s">
        <v>64</v>
      </c>
    </row>
    <row r="6" spans="1:5" s="69" customFormat="1">
      <c r="A6" s="69" t="s">
        <v>72</v>
      </c>
      <c r="B6" s="70">
        <v>35</v>
      </c>
      <c r="C6" s="69" t="s">
        <v>68</v>
      </c>
    </row>
    <row r="7" spans="1:5" s="69" customFormat="1" ht="14">
      <c r="A7" s="69" t="s">
        <v>119</v>
      </c>
      <c r="B7" s="70">
        <v>68</v>
      </c>
      <c r="C7" s="69" t="s">
        <v>67</v>
      </c>
      <c r="D7" s="68"/>
      <c r="E7" s="68"/>
    </row>
    <row r="8" spans="1:5" s="69" customFormat="1">
      <c r="A8" s="69" t="s">
        <v>120</v>
      </c>
      <c r="B8" s="70">
        <v>69</v>
      </c>
      <c r="C8" s="69" t="s">
        <v>67</v>
      </c>
    </row>
    <row r="9" spans="1:5" s="69" customFormat="1">
      <c r="A9" s="69" t="s">
        <v>121</v>
      </c>
      <c r="B9" s="70">
        <v>70</v>
      </c>
      <c r="C9" s="69" t="s">
        <v>67</v>
      </c>
    </row>
    <row r="10" spans="1:5" s="69" customFormat="1" ht="14">
      <c r="A10" s="69" t="s">
        <v>73</v>
      </c>
      <c r="B10" s="71">
        <v>48</v>
      </c>
      <c r="C10" s="69" t="s">
        <v>69</v>
      </c>
    </row>
    <row r="11" spans="1:5" s="69" customFormat="1">
      <c r="A11" s="69" t="s">
        <v>74</v>
      </c>
      <c r="B11" s="70">
        <v>52</v>
      </c>
      <c r="C11" s="69" t="s">
        <v>24</v>
      </c>
    </row>
    <row r="12" spans="1:5" s="69" customFormat="1"/>
    <row r="13" spans="1:5" s="69" customFormat="1"/>
    <row r="14" spans="1:5" s="69" customFormat="1">
      <c r="A14" s="69" t="s">
        <v>174</v>
      </c>
      <c r="B14" s="69">
        <v>33</v>
      </c>
    </row>
    <row r="15" spans="1:5" s="69" customFormat="1"/>
    <row r="16" spans="1:5" s="69" customFormat="1">
      <c r="A16" s="69" t="s">
        <v>63</v>
      </c>
      <c r="B16" s="69">
        <v>62</v>
      </c>
    </row>
    <row r="17" spans="2:2">
      <c r="B17" s="16"/>
    </row>
    <row r="18" spans="2:2" ht="14">
      <c r="B18" s="23"/>
    </row>
    <row r="19" spans="2:2" ht="14">
      <c r="B19" s="23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  <row r="2944" spans="2:2">
      <c r="B2944" s="16"/>
    </row>
    <row r="2945" spans="2:2">
      <c r="B2945" s="16"/>
    </row>
    <row r="2946" spans="2:2">
      <c r="B2946" s="16"/>
    </row>
    <row r="2947" spans="2:2">
      <c r="B2947" s="16"/>
    </row>
    <row r="2948" spans="2:2">
      <c r="B2948" s="16"/>
    </row>
    <row r="2949" spans="2:2">
      <c r="B2949" s="16"/>
    </row>
    <row r="2950" spans="2:2">
      <c r="B2950" s="16"/>
    </row>
    <row r="2951" spans="2:2">
      <c r="B2951" s="16"/>
    </row>
    <row r="2952" spans="2:2">
      <c r="B2952" s="16"/>
    </row>
    <row r="2953" spans="2:2">
      <c r="B2953" s="16"/>
    </row>
    <row r="2954" spans="2:2">
      <c r="B2954" s="16"/>
    </row>
    <row r="2955" spans="2:2">
      <c r="B2955" s="16"/>
    </row>
    <row r="2956" spans="2:2">
      <c r="B2956" s="16"/>
    </row>
    <row r="2957" spans="2:2">
      <c r="B2957" s="16"/>
    </row>
    <row r="2958" spans="2:2">
      <c r="B2958" s="16"/>
    </row>
    <row r="2959" spans="2:2">
      <c r="B2959" s="16"/>
    </row>
    <row r="2960" spans="2:2">
      <c r="B2960" s="16"/>
    </row>
    <row r="2961" spans="2:2">
      <c r="B2961" s="16"/>
    </row>
    <row r="2962" spans="2:2">
      <c r="B2962" s="16"/>
    </row>
    <row r="2963" spans="2:2">
      <c r="B2963" s="16"/>
    </row>
    <row r="2964" spans="2:2">
      <c r="B2964" s="16"/>
    </row>
    <row r="2965" spans="2:2">
      <c r="B2965" s="16"/>
    </row>
    <row r="2966" spans="2:2">
      <c r="B2966" s="16"/>
    </row>
    <row r="2967" spans="2:2">
      <c r="B2967" s="16"/>
    </row>
    <row r="2968" spans="2:2">
      <c r="B2968" s="16"/>
    </row>
    <row r="2969" spans="2:2">
      <c r="B2969" s="16"/>
    </row>
    <row r="2970" spans="2:2">
      <c r="B2970" s="16"/>
    </row>
    <row r="2971" spans="2:2">
      <c r="B2971" s="16"/>
    </row>
    <row r="2972" spans="2:2">
      <c r="B2972" s="16"/>
    </row>
    <row r="2973" spans="2:2">
      <c r="B2973" s="16"/>
    </row>
    <row r="2974" spans="2:2">
      <c r="B2974" s="16"/>
    </row>
    <row r="2975" spans="2:2">
      <c r="B2975" s="16"/>
    </row>
    <row r="2976" spans="2:2">
      <c r="B2976" s="16"/>
    </row>
    <row r="2977" spans="2:2">
      <c r="B2977" s="16"/>
    </row>
    <row r="2978" spans="2:2">
      <c r="B2978" s="16"/>
    </row>
    <row r="2979" spans="2:2">
      <c r="B2979" s="16"/>
    </row>
    <row r="2980" spans="2:2">
      <c r="B2980" s="16"/>
    </row>
    <row r="2981" spans="2:2">
      <c r="B2981" s="16"/>
    </row>
    <row r="2982" spans="2:2">
      <c r="B2982" s="16"/>
    </row>
    <row r="2983" spans="2:2">
      <c r="B2983" s="16"/>
    </row>
    <row r="2984" spans="2:2">
      <c r="B2984" s="16"/>
    </row>
    <row r="2985" spans="2:2">
      <c r="B2985" s="16"/>
    </row>
    <row r="2986" spans="2:2">
      <c r="B2986" s="16"/>
    </row>
    <row r="2987" spans="2:2">
      <c r="B2987" s="16"/>
    </row>
    <row r="2988" spans="2:2">
      <c r="B2988" s="16"/>
    </row>
    <row r="2989" spans="2:2">
      <c r="B2989" s="16"/>
    </row>
    <row r="2990" spans="2:2">
      <c r="B2990" s="16"/>
    </row>
    <row r="2991" spans="2:2">
      <c r="B2991" s="16"/>
    </row>
    <row r="2992" spans="2:2">
      <c r="B2992" s="16"/>
    </row>
    <row r="2993" spans="2:2">
      <c r="B2993" s="16"/>
    </row>
    <row r="2994" spans="2:2">
      <c r="B2994" s="16"/>
    </row>
    <row r="2995" spans="2:2">
      <c r="B2995" s="16"/>
    </row>
    <row r="2996" spans="2:2">
      <c r="B2996" s="16"/>
    </row>
    <row r="2997" spans="2:2">
      <c r="B2997" s="16"/>
    </row>
    <row r="2998" spans="2:2">
      <c r="B2998" s="16"/>
    </row>
    <row r="2999" spans="2:2">
      <c r="B2999" s="16"/>
    </row>
    <row r="3000" spans="2:2">
      <c r="B3000" s="16"/>
    </row>
    <row r="3001" spans="2:2">
      <c r="B3001" s="16"/>
    </row>
    <row r="3002" spans="2:2">
      <c r="B3002" s="16"/>
    </row>
    <row r="3003" spans="2:2">
      <c r="B3003" s="16"/>
    </row>
    <row r="3004" spans="2:2">
      <c r="B3004" s="16"/>
    </row>
    <row r="3005" spans="2:2">
      <c r="B3005" s="16"/>
    </row>
    <row r="3006" spans="2:2">
      <c r="B3006" s="16"/>
    </row>
    <row r="3007" spans="2:2">
      <c r="B3007" s="16"/>
    </row>
    <row r="3008" spans="2:2">
      <c r="B3008" s="16"/>
    </row>
    <row r="3009" spans="2:2">
      <c r="B3009" s="16"/>
    </row>
    <row r="3010" spans="2:2">
      <c r="B3010" s="16"/>
    </row>
    <row r="3011" spans="2:2">
      <c r="B3011" s="16"/>
    </row>
    <row r="3012" spans="2:2">
      <c r="B3012" s="16"/>
    </row>
    <row r="3013" spans="2:2">
      <c r="B3013" s="16"/>
    </row>
    <row r="3014" spans="2:2">
      <c r="B3014" s="16"/>
    </row>
    <row r="3015" spans="2:2">
      <c r="B3015" s="16"/>
    </row>
    <row r="3016" spans="2:2">
      <c r="B3016" s="16"/>
    </row>
    <row r="3017" spans="2:2">
      <c r="B3017" s="16"/>
    </row>
    <row r="3018" spans="2:2">
      <c r="B3018" s="16"/>
    </row>
    <row r="3019" spans="2:2">
      <c r="B3019" s="16"/>
    </row>
    <row r="3020" spans="2:2">
      <c r="B3020" s="16"/>
    </row>
    <row r="3021" spans="2:2">
      <c r="B3021" s="16"/>
    </row>
    <row r="3022" spans="2:2">
      <c r="B3022" s="16"/>
    </row>
    <row r="3023" spans="2:2">
      <c r="B3023" s="16"/>
    </row>
    <row r="3024" spans="2:2">
      <c r="B3024" s="16"/>
    </row>
    <row r="3025" spans="2:2">
      <c r="B3025" s="16"/>
    </row>
    <row r="3026" spans="2:2">
      <c r="B3026" s="16"/>
    </row>
    <row r="3027" spans="2:2">
      <c r="B3027" s="16"/>
    </row>
    <row r="3028" spans="2:2">
      <c r="B3028" s="16"/>
    </row>
    <row r="3029" spans="2:2">
      <c r="B3029" s="16"/>
    </row>
    <row r="3030" spans="2:2">
      <c r="B3030" s="16"/>
    </row>
    <row r="3031" spans="2:2">
      <c r="B3031" s="16"/>
    </row>
    <row r="3032" spans="2:2">
      <c r="B3032" s="16"/>
    </row>
    <row r="3033" spans="2:2">
      <c r="B3033" s="16"/>
    </row>
    <row r="3034" spans="2:2">
      <c r="B3034" s="16"/>
    </row>
    <row r="3035" spans="2:2">
      <c r="B3035" s="16"/>
    </row>
    <row r="3036" spans="2:2">
      <c r="B3036" s="16"/>
    </row>
    <row r="3037" spans="2:2">
      <c r="B3037" s="16"/>
    </row>
    <row r="3038" spans="2:2">
      <c r="B3038" s="16"/>
    </row>
    <row r="3039" spans="2:2">
      <c r="B3039" s="16"/>
    </row>
    <row r="3040" spans="2:2">
      <c r="B3040" s="16"/>
    </row>
    <row r="3041" spans="2:2">
      <c r="B3041" s="16"/>
    </row>
    <row r="3042" spans="2:2">
      <c r="B3042" s="16"/>
    </row>
    <row r="3043" spans="2:2">
      <c r="B3043" s="16"/>
    </row>
    <row r="3044" spans="2:2">
      <c r="B3044" s="16"/>
    </row>
    <row r="3045" spans="2:2">
      <c r="B3045" s="16"/>
    </row>
    <row r="3046" spans="2:2">
      <c r="B3046" s="16"/>
    </row>
    <row r="3047" spans="2:2">
      <c r="B3047" s="16"/>
    </row>
    <row r="3048" spans="2:2">
      <c r="B3048" s="16"/>
    </row>
    <row r="3049" spans="2:2">
      <c r="B3049" s="16"/>
    </row>
    <row r="3050" spans="2:2">
      <c r="B3050" s="16"/>
    </row>
    <row r="3051" spans="2:2">
      <c r="B3051" s="16"/>
    </row>
    <row r="3052" spans="2:2">
      <c r="B3052" s="16"/>
    </row>
    <row r="3053" spans="2:2">
      <c r="B3053" s="16"/>
    </row>
    <row r="3054" spans="2:2">
      <c r="B3054" s="16"/>
    </row>
    <row r="3055" spans="2:2">
      <c r="B3055" s="16"/>
    </row>
    <row r="3056" spans="2:2">
      <c r="B3056" s="16"/>
    </row>
    <row r="3057" spans="2:2">
      <c r="B3057" s="16"/>
    </row>
    <row r="3058" spans="2:2">
      <c r="B3058" s="16"/>
    </row>
    <row r="3059" spans="2:2">
      <c r="B3059" s="16"/>
    </row>
    <row r="3060" spans="2:2">
      <c r="B3060" s="16"/>
    </row>
    <row r="3061" spans="2:2">
      <c r="B3061" s="16"/>
    </row>
    <row r="3062" spans="2:2">
      <c r="B3062" s="16"/>
    </row>
    <row r="3063" spans="2:2">
      <c r="B3063" s="16"/>
    </row>
    <row r="3064" spans="2:2">
      <c r="B3064" s="16"/>
    </row>
    <row r="3065" spans="2:2">
      <c r="B3065" s="16"/>
    </row>
    <row r="3066" spans="2:2">
      <c r="B3066" s="16"/>
    </row>
    <row r="3067" spans="2:2">
      <c r="B3067" s="16"/>
    </row>
    <row r="3068" spans="2:2">
      <c r="B3068" s="16"/>
    </row>
    <row r="3069" spans="2:2">
      <c r="B3069" s="16"/>
    </row>
    <row r="3070" spans="2:2">
      <c r="B3070" s="16"/>
    </row>
    <row r="3071" spans="2:2">
      <c r="B3071" s="16"/>
    </row>
    <row r="3072" spans="2:2">
      <c r="B3072" s="16"/>
    </row>
    <row r="3073" spans="2:2">
      <c r="B3073" s="16"/>
    </row>
    <row r="3074" spans="2:2">
      <c r="B3074" s="16"/>
    </row>
    <row r="3075" spans="2:2">
      <c r="B3075" s="16"/>
    </row>
    <row r="3076" spans="2:2">
      <c r="B3076" s="16"/>
    </row>
    <row r="3077" spans="2:2">
      <c r="B3077" s="16"/>
    </row>
    <row r="3078" spans="2:2">
      <c r="B3078" s="16"/>
    </row>
    <row r="3079" spans="2:2">
      <c r="B3079" s="16"/>
    </row>
    <row r="3080" spans="2:2">
      <c r="B3080" s="16"/>
    </row>
    <row r="3081" spans="2:2">
      <c r="B3081" s="16"/>
    </row>
    <row r="3082" spans="2:2">
      <c r="B3082" s="16"/>
    </row>
    <row r="3083" spans="2:2">
      <c r="B3083" s="16"/>
    </row>
    <row r="3084" spans="2:2">
      <c r="B3084" s="16"/>
    </row>
    <row r="3085" spans="2:2">
      <c r="B3085" s="16"/>
    </row>
    <row r="3086" spans="2:2">
      <c r="B3086" s="16"/>
    </row>
    <row r="3087" spans="2:2">
      <c r="B3087" s="16"/>
    </row>
    <row r="3088" spans="2:2">
      <c r="B3088" s="16"/>
    </row>
    <row r="3089" spans="2:2">
      <c r="B3089" s="16"/>
    </row>
    <row r="3090" spans="2:2">
      <c r="B3090" s="16"/>
    </row>
    <row r="3091" spans="2:2">
      <c r="B3091" s="16"/>
    </row>
    <row r="3092" spans="2:2">
      <c r="B3092" s="16"/>
    </row>
    <row r="3093" spans="2:2">
      <c r="B3093" s="16"/>
    </row>
    <row r="3094" spans="2:2">
      <c r="B3094" s="16"/>
    </row>
    <row r="3095" spans="2:2">
      <c r="B3095" s="16"/>
    </row>
    <row r="3096" spans="2:2">
      <c r="B3096" s="16"/>
    </row>
    <row r="3097" spans="2:2">
      <c r="B3097" s="16"/>
    </row>
    <row r="3098" spans="2:2">
      <c r="B3098" s="16"/>
    </row>
    <row r="3099" spans="2:2">
      <c r="B3099" s="16"/>
    </row>
    <row r="3100" spans="2:2">
      <c r="B3100" s="16"/>
    </row>
    <row r="3101" spans="2:2">
      <c r="B3101" s="16"/>
    </row>
    <row r="3102" spans="2:2">
      <c r="B3102" s="16"/>
    </row>
    <row r="3103" spans="2:2">
      <c r="B3103" s="16"/>
    </row>
    <row r="3104" spans="2:2">
      <c r="B3104" s="16"/>
    </row>
    <row r="3105" spans="2:2">
      <c r="B3105" s="16"/>
    </row>
    <row r="3106" spans="2:2">
      <c r="B3106" s="16"/>
    </row>
    <row r="3107" spans="2:2">
      <c r="B3107" s="16"/>
    </row>
    <row r="3108" spans="2:2">
      <c r="B3108" s="16"/>
    </row>
    <row r="3109" spans="2:2">
      <c r="B3109" s="16"/>
    </row>
    <row r="3110" spans="2:2">
      <c r="B3110" s="16"/>
    </row>
    <row r="3111" spans="2:2">
      <c r="B3111" s="16"/>
    </row>
    <row r="3112" spans="2:2">
      <c r="B3112" s="16"/>
    </row>
    <row r="3113" spans="2:2">
      <c r="B3113" s="16"/>
    </row>
    <row r="3114" spans="2:2">
      <c r="B3114" s="16"/>
    </row>
    <row r="3115" spans="2:2">
      <c r="B3115" s="16"/>
    </row>
    <row r="3116" spans="2:2">
      <c r="B3116" s="16"/>
    </row>
    <row r="3117" spans="2:2">
      <c r="B3117" s="16"/>
    </row>
    <row r="3118" spans="2:2">
      <c r="B3118" s="16"/>
    </row>
    <row r="3119" spans="2:2">
      <c r="B3119" s="16"/>
    </row>
    <row r="3120" spans="2:2">
      <c r="B3120" s="16"/>
    </row>
    <row r="3121" spans="2:2">
      <c r="B3121" s="16"/>
    </row>
    <row r="3122" spans="2:2">
      <c r="B3122" s="16"/>
    </row>
    <row r="3123" spans="2:2">
      <c r="B3123" s="16"/>
    </row>
    <row r="3124" spans="2:2">
      <c r="B3124" s="16"/>
    </row>
    <row r="3125" spans="2:2">
      <c r="B3125" s="16"/>
    </row>
    <row r="3126" spans="2:2">
      <c r="B3126" s="16"/>
    </row>
    <row r="3127" spans="2:2">
      <c r="B3127" s="16"/>
    </row>
    <row r="3128" spans="2:2">
      <c r="B3128" s="16"/>
    </row>
    <row r="3129" spans="2:2">
      <c r="B3129" s="16"/>
    </row>
    <row r="3130" spans="2:2">
      <c r="B3130" s="16"/>
    </row>
    <row r="3131" spans="2:2">
      <c r="B3131" s="16"/>
    </row>
    <row r="3132" spans="2:2">
      <c r="B3132" s="16"/>
    </row>
    <row r="3133" spans="2:2">
      <c r="B3133" s="16"/>
    </row>
    <row r="3134" spans="2:2">
      <c r="B3134" s="16"/>
    </row>
    <row r="3135" spans="2:2">
      <c r="B3135" s="16"/>
    </row>
    <row r="3136" spans="2:2">
      <c r="B3136" s="16"/>
    </row>
    <row r="3137" spans="2:2">
      <c r="B3137" s="16"/>
    </row>
    <row r="3138" spans="2:2">
      <c r="B3138" s="16"/>
    </row>
    <row r="3139" spans="2:2">
      <c r="B3139" s="16"/>
    </row>
    <row r="3140" spans="2:2">
      <c r="B3140" s="16"/>
    </row>
    <row r="3141" spans="2:2">
      <c r="B3141" s="16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  <row r="4359" spans="2:2">
      <c r="B4359" s="16"/>
    </row>
    <row r="4360" spans="2:2">
      <c r="B4360" s="16"/>
    </row>
    <row r="4361" spans="2:2">
      <c r="B4361" s="16"/>
    </row>
    <row r="4362" spans="2:2">
      <c r="B4362" s="16"/>
    </row>
    <row r="4363" spans="2:2">
      <c r="B4363" s="16"/>
    </row>
    <row r="4364" spans="2:2">
      <c r="B4364" s="16"/>
    </row>
    <row r="4365" spans="2:2">
      <c r="B4365" s="16"/>
    </row>
    <row r="4366" spans="2:2">
      <c r="B4366" s="16"/>
    </row>
    <row r="4367" spans="2:2">
      <c r="B4367" s="16"/>
    </row>
    <row r="4368" spans="2:2">
      <c r="B4368" s="16"/>
    </row>
    <row r="4369" spans="2:2">
      <c r="B4369" s="16"/>
    </row>
    <row r="4370" spans="2:2">
      <c r="B4370" s="16"/>
    </row>
    <row r="4371" spans="2:2">
      <c r="B4371" s="16"/>
    </row>
    <row r="4372" spans="2:2">
      <c r="B4372" s="16"/>
    </row>
    <row r="4373" spans="2:2">
      <c r="B4373" s="16"/>
    </row>
    <row r="4374" spans="2:2">
      <c r="B4374" s="16"/>
    </row>
    <row r="4375" spans="2:2">
      <c r="B4375" s="16"/>
    </row>
    <row r="4376" spans="2:2">
      <c r="B4376" s="16"/>
    </row>
    <row r="4377" spans="2:2">
      <c r="B4377" s="16"/>
    </row>
    <row r="4378" spans="2:2">
      <c r="B4378" s="16"/>
    </row>
    <row r="4379" spans="2:2">
      <c r="B4379" s="16"/>
    </row>
    <row r="4380" spans="2:2">
      <c r="B4380" s="16"/>
    </row>
    <row r="4381" spans="2:2">
      <c r="B4381" s="16"/>
    </row>
    <row r="4382" spans="2:2">
      <c r="B4382" s="16"/>
    </row>
    <row r="4383" spans="2:2">
      <c r="B4383" s="16"/>
    </row>
    <row r="4384" spans="2:2">
      <c r="B4384" s="16"/>
    </row>
    <row r="4385" spans="2:2">
      <c r="B4385" s="16"/>
    </row>
    <row r="4386" spans="2:2">
      <c r="B4386" s="16"/>
    </row>
    <row r="4387" spans="2:2">
      <c r="B4387" s="16"/>
    </row>
    <row r="4388" spans="2:2">
      <c r="B4388" s="16"/>
    </row>
    <row r="4389" spans="2:2">
      <c r="B4389" s="16"/>
    </row>
    <row r="4390" spans="2:2">
      <c r="B4390" s="16"/>
    </row>
    <row r="4391" spans="2:2">
      <c r="B4391" s="16"/>
    </row>
    <row r="4392" spans="2:2">
      <c r="B4392" s="16"/>
    </row>
    <row r="4393" spans="2:2">
      <c r="B4393" s="16"/>
    </row>
    <row r="4394" spans="2:2">
      <c r="B4394" s="16"/>
    </row>
    <row r="4395" spans="2:2">
      <c r="B4395" s="16"/>
    </row>
    <row r="4396" spans="2:2">
      <c r="B4396" s="16"/>
    </row>
    <row r="4397" spans="2:2">
      <c r="B4397" s="16"/>
    </row>
    <row r="4398" spans="2:2">
      <c r="B4398" s="16"/>
    </row>
    <row r="4399" spans="2:2">
      <c r="B4399" s="16"/>
    </row>
    <row r="4400" spans="2:2">
      <c r="B4400" s="16"/>
    </row>
    <row r="4401" spans="2:2">
      <c r="B4401" s="16"/>
    </row>
    <row r="4402" spans="2:2">
      <c r="B4402" s="16"/>
    </row>
    <row r="4403" spans="2:2">
      <c r="B4403" s="16"/>
    </row>
    <row r="4404" spans="2:2">
      <c r="B4404" s="16"/>
    </row>
    <row r="4405" spans="2:2">
      <c r="B4405" s="16"/>
    </row>
    <row r="4406" spans="2:2">
      <c r="B4406" s="16"/>
    </row>
    <row r="4407" spans="2:2">
      <c r="B4407" s="16"/>
    </row>
    <row r="4408" spans="2:2">
      <c r="B4408" s="16"/>
    </row>
    <row r="4409" spans="2:2">
      <c r="B4409" s="16"/>
    </row>
    <row r="4410" spans="2:2">
      <c r="B4410" s="16"/>
    </row>
    <row r="4411" spans="2:2">
      <c r="B4411" s="16"/>
    </row>
    <row r="4412" spans="2:2">
      <c r="B4412" s="16"/>
    </row>
    <row r="4413" spans="2:2">
      <c r="B4413" s="16"/>
    </row>
    <row r="4414" spans="2:2">
      <c r="B4414" s="16"/>
    </row>
    <row r="4415" spans="2:2">
      <c r="B4415" s="16"/>
    </row>
    <row r="4416" spans="2:2">
      <c r="B4416" s="16"/>
    </row>
    <row r="4417" spans="2:2">
      <c r="B4417" s="16"/>
    </row>
    <row r="4418" spans="2:2">
      <c r="B4418" s="16"/>
    </row>
    <row r="4419" spans="2:2">
      <c r="B4419" s="16"/>
    </row>
    <row r="4420" spans="2:2">
      <c r="B4420" s="16"/>
    </row>
    <row r="4421" spans="2:2">
      <c r="B4421" s="16"/>
    </row>
    <row r="4422" spans="2:2">
      <c r="B4422" s="16"/>
    </row>
    <row r="4423" spans="2:2">
      <c r="B4423" s="16"/>
    </row>
    <row r="4424" spans="2:2">
      <c r="B4424" s="16"/>
    </row>
    <row r="4425" spans="2:2">
      <c r="B4425" s="16"/>
    </row>
    <row r="4426" spans="2:2">
      <c r="B4426" s="16"/>
    </row>
    <row r="4427" spans="2:2">
      <c r="B4427" s="16"/>
    </row>
    <row r="4428" spans="2:2">
      <c r="B4428" s="16"/>
    </row>
    <row r="4429" spans="2:2">
      <c r="B4429" s="16"/>
    </row>
    <row r="4430" spans="2:2">
      <c r="B4430" s="16"/>
    </row>
    <row r="4431" spans="2:2">
      <c r="B4431" s="16"/>
    </row>
    <row r="4432" spans="2:2">
      <c r="B4432" s="16"/>
    </row>
    <row r="4433" spans="2:2">
      <c r="B4433" s="16"/>
    </row>
    <row r="4434" spans="2:2">
      <c r="B4434" s="16"/>
    </row>
    <row r="4435" spans="2:2">
      <c r="B4435" s="16"/>
    </row>
    <row r="4436" spans="2:2">
      <c r="B4436" s="16"/>
    </row>
    <row r="4437" spans="2:2">
      <c r="B4437" s="16"/>
    </row>
    <row r="4438" spans="2:2">
      <c r="B4438" s="16"/>
    </row>
    <row r="4439" spans="2:2">
      <c r="B4439" s="16"/>
    </row>
    <row r="4440" spans="2:2">
      <c r="B4440" s="16"/>
    </row>
    <row r="4441" spans="2:2">
      <c r="B4441" s="16"/>
    </row>
    <row r="4442" spans="2:2">
      <c r="B4442" s="16"/>
    </row>
    <row r="4443" spans="2:2">
      <c r="B4443" s="16"/>
    </row>
    <row r="4444" spans="2:2">
      <c r="B4444" s="16"/>
    </row>
    <row r="4445" spans="2:2">
      <c r="B4445" s="16"/>
    </row>
    <row r="4446" spans="2:2">
      <c r="B4446" s="16"/>
    </row>
    <row r="4447" spans="2:2">
      <c r="B4447" s="16"/>
    </row>
    <row r="4448" spans="2:2">
      <c r="B4448" s="16"/>
    </row>
    <row r="4449" spans="2:2">
      <c r="B4449" s="16"/>
    </row>
    <row r="4450" spans="2:2">
      <c r="B4450" s="16"/>
    </row>
    <row r="4451" spans="2:2">
      <c r="B4451" s="16"/>
    </row>
    <row r="4452" spans="2:2">
      <c r="B4452" s="16"/>
    </row>
    <row r="4453" spans="2:2">
      <c r="B4453" s="16"/>
    </row>
    <row r="4454" spans="2:2">
      <c r="B4454" s="16"/>
    </row>
    <row r="4455" spans="2:2">
      <c r="B4455" s="16"/>
    </row>
    <row r="4456" spans="2:2">
      <c r="B4456" s="16"/>
    </row>
    <row r="4457" spans="2:2">
      <c r="B4457" s="16"/>
    </row>
    <row r="4458" spans="2:2">
      <c r="B4458" s="16"/>
    </row>
    <row r="4459" spans="2:2">
      <c r="B4459" s="16"/>
    </row>
    <row r="4460" spans="2:2">
      <c r="B4460" s="16"/>
    </row>
    <row r="4461" spans="2:2">
      <c r="B4461" s="16"/>
    </row>
    <row r="4462" spans="2:2">
      <c r="B4462" s="16"/>
    </row>
    <row r="4463" spans="2:2">
      <c r="B4463" s="16"/>
    </row>
    <row r="4464" spans="2:2">
      <c r="B4464" s="16"/>
    </row>
    <row r="4465" spans="2:2">
      <c r="B4465" s="16"/>
    </row>
    <row r="4466" spans="2:2">
      <c r="B4466" s="16"/>
    </row>
    <row r="4467" spans="2:2">
      <c r="B4467" s="16"/>
    </row>
    <row r="4468" spans="2:2">
      <c r="B4468" s="16"/>
    </row>
    <row r="4469" spans="2:2">
      <c r="B4469" s="16"/>
    </row>
    <row r="4470" spans="2:2">
      <c r="B4470" s="16"/>
    </row>
    <row r="4471" spans="2:2">
      <c r="B4471" s="16"/>
    </row>
    <row r="4472" spans="2:2">
      <c r="B4472" s="16"/>
    </row>
    <row r="4473" spans="2:2">
      <c r="B4473" s="16"/>
    </row>
    <row r="4474" spans="2:2">
      <c r="B4474" s="16"/>
    </row>
    <row r="4475" spans="2:2">
      <c r="B4475" s="16"/>
    </row>
    <row r="4476" spans="2:2">
      <c r="B4476" s="16"/>
    </row>
    <row r="4477" spans="2:2">
      <c r="B4477" s="16"/>
    </row>
    <row r="4478" spans="2:2">
      <c r="B4478" s="16"/>
    </row>
    <row r="4479" spans="2:2">
      <c r="B4479" s="16"/>
    </row>
    <row r="4480" spans="2:2">
      <c r="B4480" s="16"/>
    </row>
    <row r="4481" spans="2:2">
      <c r="B4481" s="16"/>
    </row>
    <row r="4482" spans="2:2">
      <c r="B4482" s="16"/>
    </row>
    <row r="4483" spans="2:2">
      <c r="B4483" s="16"/>
    </row>
    <row r="4484" spans="2:2">
      <c r="B4484" s="16"/>
    </row>
    <row r="4485" spans="2:2">
      <c r="B4485" s="16"/>
    </row>
    <row r="4486" spans="2:2">
      <c r="B4486" s="16"/>
    </row>
    <row r="4487" spans="2:2">
      <c r="B4487" s="16"/>
    </row>
    <row r="4488" spans="2:2">
      <c r="B4488" s="16"/>
    </row>
    <row r="4489" spans="2:2">
      <c r="B4489" s="16"/>
    </row>
    <row r="4490" spans="2:2">
      <c r="B4490" s="16"/>
    </row>
    <row r="4491" spans="2:2">
      <c r="B4491" s="16"/>
    </row>
    <row r="4492" spans="2:2">
      <c r="B4492" s="16"/>
    </row>
    <row r="4493" spans="2:2">
      <c r="B4493" s="16"/>
    </row>
    <row r="4494" spans="2:2">
      <c r="B4494" s="16"/>
    </row>
    <row r="4495" spans="2:2">
      <c r="B4495" s="16"/>
    </row>
    <row r="4496" spans="2:2">
      <c r="B4496" s="16"/>
    </row>
    <row r="4497" spans="2:2">
      <c r="B4497" s="16"/>
    </row>
    <row r="4498" spans="2:2">
      <c r="B4498" s="16"/>
    </row>
    <row r="4499" spans="2:2">
      <c r="B4499" s="16"/>
    </row>
    <row r="4500" spans="2:2">
      <c r="B4500" s="16"/>
    </row>
    <row r="4501" spans="2:2">
      <c r="B4501" s="16"/>
    </row>
    <row r="4502" spans="2:2">
      <c r="B4502" s="16"/>
    </row>
    <row r="4503" spans="2:2">
      <c r="B4503" s="16"/>
    </row>
    <row r="4504" spans="2:2">
      <c r="B4504" s="16"/>
    </row>
    <row r="4505" spans="2:2">
      <c r="B4505" s="16"/>
    </row>
    <row r="4506" spans="2:2">
      <c r="B4506" s="16"/>
    </row>
    <row r="4507" spans="2:2">
      <c r="B4507" s="16"/>
    </row>
    <row r="4508" spans="2:2">
      <c r="B4508" s="16"/>
    </row>
    <row r="4509" spans="2:2">
      <c r="B4509" s="16"/>
    </row>
    <row r="4510" spans="2:2">
      <c r="B4510" s="16"/>
    </row>
    <row r="4511" spans="2:2">
      <c r="B4511" s="16"/>
    </row>
    <row r="4512" spans="2:2">
      <c r="B4512" s="16"/>
    </row>
    <row r="4513" spans="2:2">
      <c r="B4513" s="16"/>
    </row>
    <row r="4514" spans="2:2">
      <c r="B4514" s="16"/>
    </row>
    <row r="4515" spans="2:2">
      <c r="B4515" s="16"/>
    </row>
    <row r="4516" spans="2:2">
      <c r="B4516" s="16"/>
    </row>
    <row r="4517" spans="2:2">
      <c r="B4517" s="16"/>
    </row>
    <row r="4518" spans="2:2">
      <c r="B4518" s="16"/>
    </row>
    <row r="4519" spans="2:2">
      <c r="B4519" s="16"/>
    </row>
    <row r="4520" spans="2:2">
      <c r="B4520" s="16"/>
    </row>
    <row r="4521" spans="2:2">
      <c r="B4521" s="16"/>
    </row>
    <row r="4522" spans="2:2">
      <c r="B4522" s="16"/>
    </row>
    <row r="4523" spans="2:2">
      <c r="B4523" s="16"/>
    </row>
    <row r="4524" spans="2:2">
      <c r="B4524" s="16"/>
    </row>
    <row r="4525" spans="2:2">
      <c r="B4525" s="16"/>
    </row>
    <row r="4526" spans="2:2">
      <c r="B4526" s="16"/>
    </row>
    <row r="4527" spans="2:2">
      <c r="B4527" s="16"/>
    </row>
    <row r="4528" spans="2:2">
      <c r="B4528" s="16"/>
    </row>
    <row r="4529" spans="2:2">
      <c r="B4529" s="16"/>
    </row>
    <row r="4530" spans="2:2">
      <c r="B4530" s="16"/>
    </row>
    <row r="4531" spans="2:2">
      <c r="B4531" s="16"/>
    </row>
    <row r="4532" spans="2:2">
      <c r="B4532" s="16"/>
    </row>
    <row r="4533" spans="2:2">
      <c r="B4533" s="16"/>
    </row>
    <row r="4534" spans="2:2">
      <c r="B4534" s="16"/>
    </row>
    <row r="4535" spans="2:2">
      <c r="B4535" s="16"/>
    </row>
    <row r="4536" spans="2:2">
      <c r="B4536" s="16"/>
    </row>
    <row r="4537" spans="2:2">
      <c r="B4537" s="16"/>
    </row>
    <row r="4538" spans="2:2">
      <c r="B4538" s="16"/>
    </row>
    <row r="4539" spans="2:2">
      <c r="B4539" s="16"/>
    </row>
    <row r="4540" spans="2:2">
      <c r="B4540" s="16"/>
    </row>
    <row r="4541" spans="2:2">
      <c r="B4541" s="16"/>
    </row>
    <row r="4542" spans="2:2">
      <c r="B4542" s="16"/>
    </row>
    <row r="4543" spans="2:2">
      <c r="B4543" s="16"/>
    </row>
    <row r="4544" spans="2:2">
      <c r="B4544" s="16"/>
    </row>
    <row r="4545" spans="2:2">
      <c r="B4545" s="16"/>
    </row>
    <row r="4546" spans="2:2">
      <c r="B4546" s="16"/>
    </row>
    <row r="4547" spans="2:2">
      <c r="B4547" s="16"/>
    </row>
    <row r="4548" spans="2:2">
      <c r="B4548" s="16"/>
    </row>
    <row r="4549" spans="2:2">
      <c r="B4549" s="16"/>
    </row>
    <row r="4550" spans="2:2">
      <c r="B4550" s="16"/>
    </row>
    <row r="4551" spans="2:2">
      <c r="B4551" s="16"/>
    </row>
    <row r="4552" spans="2:2">
      <c r="B4552" s="16"/>
    </row>
    <row r="4553" spans="2:2">
      <c r="B4553" s="16"/>
    </row>
    <row r="4554" spans="2:2">
      <c r="B4554" s="16"/>
    </row>
    <row r="4555" spans="2:2">
      <c r="B4555" s="16"/>
    </row>
    <row r="4556" spans="2:2">
      <c r="B4556" s="16"/>
    </row>
    <row r="4557" spans="2:2">
      <c r="B4557" s="16"/>
    </row>
    <row r="4558" spans="2:2">
      <c r="B4558" s="16"/>
    </row>
    <row r="4559" spans="2:2">
      <c r="B4559" s="16"/>
    </row>
    <row r="4560" spans="2:2">
      <c r="B4560" s="16"/>
    </row>
    <row r="4561" spans="2:2">
      <c r="B4561" s="16"/>
    </row>
    <row r="4562" spans="2:2">
      <c r="B4562" s="16"/>
    </row>
    <row r="4563" spans="2:2">
      <c r="B4563" s="16"/>
    </row>
    <row r="4564" spans="2:2">
      <c r="B4564" s="16"/>
    </row>
    <row r="4565" spans="2:2">
      <c r="B4565" s="16"/>
    </row>
    <row r="4566" spans="2:2">
      <c r="B4566" s="16"/>
    </row>
    <row r="4567" spans="2:2">
      <c r="B4567" s="16"/>
    </row>
    <row r="4568" spans="2:2">
      <c r="B4568" s="16"/>
    </row>
    <row r="4569" spans="2:2">
      <c r="B4569" s="16"/>
    </row>
    <row r="4570" spans="2:2">
      <c r="B4570" s="16"/>
    </row>
    <row r="4571" spans="2:2">
      <c r="B4571" s="16"/>
    </row>
    <row r="4572" spans="2:2">
      <c r="B4572" s="16"/>
    </row>
    <row r="4573" spans="2:2">
      <c r="B4573" s="16"/>
    </row>
    <row r="4574" spans="2:2">
      <c r="B4574" s="16"/>
    </row>
    <row r="4575" spans="2:2">
      <c r="B4575" s="16"/>
    </row>
    <row r="4576" spans="2:2">
      <c r="B4576" s="16"/>
    </row>
    <row r="4577" spans="2:2">
      <c r="B4577" s="16"/>
    </row>
    <row r="4578" spans="2:2">
      <c r="B4578" s="16"/>
    </row>
    <row r="4579" spans="2:2">
      <c r="B4579" s="16"/>
    </row>
    <row r="4580" spans="2:2">
      <c r="B4580" s="16"/>
    </row>
    <row r="4581" spans="2:2">
      <c r="B4581" s="16"/>
    </row>
    <row r="4582" spans="2:2">
      <c r="B4582" s="16"/>
    </row>
    <row r="4583" spans="2:2">
      <c r="B4583" s="16"/>
    </row>
    <row r="4584" spans="2:2">
      <c r="B4584" s="16"/>
    </row>
    <row r="4585" spans="2:2">
      <c r="B4585" s="16"/>
    </row>
    <row r="4586" spans="2:2">
      <c r="B4586" s="16"/>
    </row>
    <row r="4587" spans="2:2">
      <c r="B4587" s="16"/>
    </row>
    <row r="4588" spans="2:2">
      <c r="B4588" s="16"/>
    </row>
    <row r="4589" spans="2:2">
      <c r="B4589" s="16"/>
    </row>
    <row r="4590" spans="2:2">
      <c r="B4590" s="16"/>
    </row>
    <row r="4591" spans="2:2">
      <c r="B4591" s="16"/>
    </row>
    <row r="4592" spans="2:2">
      <c r="B4592" s="16"/>
    </row>
    <row r="4593" spans="2:2">
      <c r="B4593" s="16"/>
    </row>
    <row r="4594" spans="2:2">
      <c r="B4594" s="16"/>
    </row>
    <row r="4595" spans="2:2">
      <c r="B4595" s="16"/>
    </row>
    <row r="4596" spans="2:2">
      <c r="B4596" s="16"/>
    </row>
    <row r="4597" spans="2:2">
      <c r="B4597" s="16"/>
    </row>
    <row r="4598" spans="2:2">
      <c r="B4598" s="16"/>
    </row>
    <row r="4599" spans="2:2">
      <c r="B4599" s="16"/>
    </row>
    <row r="4600" spans="2:2">
      <c r="B4600" s="16"/>
    </row>
    <row r="4601" spans="2:2">
      <c r="B4601" s="16"/>
    </row>
    <row r="4602" spans="2:2">
      <c r="B4602" s="16"/>
    </row>
    <row r="4603" spans="2:2">
      <c r="B4603" s="16"/>
    </row>
    <row r="4604" spans="2:2">
      <c r="B4604" s="16"/>
    </row>
    <row r="4605" spans="2:2">
      <c r="B4605" s="16"/>
    </row>
    <row r="4606" spans="2:2">
      <c r="B4606" s="16"/>
    </row>
    <row r="4607" spans="2:2">
      <c r="B4607" s="16"/>
    </row>
    <row r="4608" spans="2:2">
      <c r="B4608" s="16"/>
    </row>
    <row r="4609" spans="2:2">
      <c r="B4609" s="16"/>
    </row>
    <row r="4610" spans="2:2">
      <c r="B4610" s="16"/>
    </row>
    <row r="4611" spans="2:2">
      <c r="B4611" s="16"/>
    </row>
    <row r="4612" spans="2:2">
      <c r="B4612" s="16"/>
    </row>
    <row r="4613" spans="2:2">
      <c r="B4613" s="16"/>
    </row>
    <row r="4614" spans="2:2">
      <c r="B4614" s="16"/>
    </row>
    <row r="4615" spans="2:2">
      <c r="B4615" s="16"/>
    </row>
    <row r="4616" spans="2:2">
      <c r="B4616" s="16"/>
    </row>
    <row r="4617" spans="2:2">
      <c r="B4617" s="16"/>
    </row>
    <row r="4618" spans="2:2">
      <c r="B4618" s="16"/>
    </row>
    <row r="4619" spans="2:2">
      <c r="B4619" s="16"/>
    </row>
    <row r="4620" spans="2:2">
      <c r="B4620" s="16"/>
    </row>
    <row r="4621" spans="2:2">
      <c r="B4621" s="16"/>
    </row>
    <row r="4622" spans="2:2">
      <c r="B4622" s="16"/>
    </row>
    <row r="4623" spans="2:2">
      <c r="B4623" s="16"/>
    </row>
    <row r="4624" spans="2:2">
      <c r="B4624" s="16"/>
    </row>
    <row r="4625" spans="2:2">
      <c r="B4625" s="16"/>
    </row>
    <row r="4626" spans="2:2">
      <c r="B4626" s="16"/>
    </row>
    <row r="4627" spans="2:2">
      <c r="B4627" s="16"/>
    </row>
    <row r="4628" spans="2:2">
      <c r="B4628" s="16"/>
    </row>
    <row r="4629" spans="2:2">
      <c r="B4629" s="16"/>
    </row>
    <row r="4630" spans="2:2">
      <c r="B4630" s="16"/>
    </row>
    <row r="4631" spans="2:2">
      <c r="B4631" s="16"/>
    </row>
    <row r="4632" spans="2:2">
      <c r="B4632" s="16"/>
    </row>
    <row r="4633" spans="2:2">
      <c r="B4633" s="16"/>
    </row>
    <row r="4634" spans="2:2">
      <c r="B4634" s="16"/>
    </row>
    <row r="4635" spans="2:2">
      <c r="B4635" s="16"/>
    </row>
    <row r="4636" spans="2:2">
      <c r="B4636" s="16"/>
    </row>
    <row r="4637" spans="2:2">
      <c r="B4637" s="16"/>
    </row>
    <row r="4638" spans="2:2">
      <c r="B4638" s="16"/>
    </row>
    <row r="4639" spans="2:2">
      <c r="B4639" s="16"/>
    </row>
    <row r="4640" spans="2:2">
      <c r="B4640" s="16"/>
    </row>
    <row r="4641" spans="2:2">
      <c r="B4641" s="16"/>
    </row>
    <row r="4642" spans="2:2">
      <c r="B4642" s="16"/>
    </row>
    <row r="4643" spans="2:2">
      <c r="B4643" s="16"/>
    </row>
    <row r="4644" spans="2:2">
      <c r="B4644" s="16"/>
    </row>
    <row r="4645" spans="2:2">
      <c r="B4645" s="16"/>
    </row>
    <row r="4646" spans="2:2">
      <c r="B4646" s="16"/>
    </row>
    <row r="4647" spans="2:2">
      <c r="B4647" s="16"/>
    </row>
    <row r="4648" spans="2:2">
      <c r="B4648" s="16"/>
    </row>
    <row r="4649" spans="2:2">
      <c r="B4649" s="16"/>
    </row>
    <row r="4650" spans="2:2">
      <c r="B4650" s="16"/>
    </row>
    <row r="4651" spans="2:2">
      <c r="B4651" s="16"/>
    </row>
    <row r="4652" spans="2:2">
      <c r="B4652" s="16"/>
    </row>
    <row r="4653" spans="2:2">
      <c r="B4653" s="16"/>
    </row>
    <row r="4654" spans="2:2">
      <c r="B4654" s="16"/>
    </row>
    <row r="4655" spans="2:2">
      <c r="B4655" s="16"/>
    </row>
    <row r="4656" spans="2:2">
      <c r="B4656" s="16"/>
    </row>
    <row r="4657" spans="2:2">
      <c r="B4657" s="16"/>
    </row>
    <row r="4658" spans="2:2">
      <c r="B4658" s="16"/>
    </row>
    <row r="4659" spans="2:2">
      <c r="B4659" s="16"/>
    </row>
    <row r="4660" spans="2:2">
      <c r="B4660" s="16"/>
    </row>
    <row r="4661" spans="2:2">
      <c r="B4661" s="16"/>
    </row>
    <row r="4662" spans="2:2">
      <c r="B4662" s="16"/>
    </row>
    <row r="4663" spans="2:2">
      <c r="B4663" s="16"/>
    </row>
    <row r="4664" spans="2:2">
      <c r="B4664" s="16"/>
    </row>
    <row r="4665" spans="2:2">
      <c r="B4665" s="16"/>
    </row>
    <row r="4666" spans="2:2">
      <c r="B4666" s="16"/>
    </row>
    <row r="4667" spans="2:2">
      <c r="B4667" s="16"/>
    </row>
    <row r="4668" spans="2:2">
      <c r="B4668" s="16"/>
    </row>
    <row r="4669" spans="2:2">
      <c r="B4669" s="16"/>
    </row>
    <row r="4670" spans="2:2">
      <c r="B4670" s="16"/>
    </row>
    <row r="4671" spans="2:2">
      <c r="B4671" s="16"/>
    </row>
    <row r="4672" spans="2:2">
      <c r="B4672" s="16"/>
    </row>
    <row r="4673" spans="2:2">
      <c r="B4673" s="16"/>
    </row>
    <row r="4674" spans="2:2">
      <c r="B4674" s="16"/>
    </row>
    <row r="4675" spans="2:2">
      <c r="B4675" s="16"/>
    </row>
    <row r="4676" spans="2:2">
      <c r="B4676" s="16"/>
    </row>
    <row r="4677" spans="2:2">
      <c r="B4677" s="16"/>
    </row>
    <row r="4678" spans="2:2">
      <c r="B4678" s="16"/>
    </row>
    <row r="4679" spans="2:2">
      <c r="B4679" s="16"/>
    </row>
    <row r="4680" spans="2:2">
      <c r="B4680" s="16"/>
    </row>
    <row r="4681" spans="2:2">
      <c r="B4681" s="16"/>
    </row>
    <row r="4682" spans="2:2">
      <c r="B4682" s="16"/>
    </row>
    <row r="4683" spans="2:2">
      <c r="B4683" s="16"/>
    </row>
    <row r="4684" spans="2:2">
      <c r="B4684" s="16"/>
    </row>
    <row r="4685" spans="2:2">
      <c r="B4685" s="16"/>
    </row>
    <row r="4686" spans="2:2">
      <c r="B4686" s="16"/>
    </row>
    <row r="4687" spans="2:2">
      <c r="B4687" s="16"/>
    </row>
    <row r="4688" spans="2:2">
      <c r="B4688" s="16"/>
    </row>
    <row r="4689" spans="2:2">
      <c r="B4689" s="16"/>
    </row>
    <row r="4690" spans="2:2">
      <c r="B4690" s="16"/>
    </row>
    <row r="4691" spans="2:2">
      <c r="B4691" s="16"/>
    </row>
    <row r="4692" spans="2:2">
      <c r="B4692" s="16"/>
    </row>
    <row r="4693" spans="2:2">
      <c r="B4693" s="16"/>
    </row>
    <row r="4694" spans="2:2">
      <c r="B4694" s="16"/>
    </row>
    <row r="4695" spans="2:2">
      <c r="B4695" s="16"/>
    </row>
    <row r="4696" spans="2:2">
      <c r="B4696" s="16"/>
    </row>
    <row r="4697" spans="2:2">
      <c r="B4697" s="16"/>
    </row>
    <row r="4698" spans="2:2">
      <c r="B4698" s="16"/>
    </row>
    <row r="4699" spans="2:2">
      <c r="B4699" s="16"/>
    </row>
    <row r="4700" spans="2:2">
      <c r="B4700" s="16"/>
    </row>
    <row r="4701" spans="2:2">
      <c r="B4701" s="16"/>
    </row>
    <row r="4702" spans="2:2">
      <c r="B4702" s="16"/>
    </row>
    <row r="4703" spans="2:2">
      <c r="B4703" s="16"/>
    </row>
    <row r="4704" spans="2:2">
      <c r="B4704" s="16"/>
    </row>
    <row r="4705" spans="2:2">
      <c r="B4705" s="16"/>
    </row>
    <row r="4706" spans="2:2">
      <c r="B4706" s="16"/>
    </row>
    <row r="4707" spans="2:2">
      <c r="B4707" s="16"/>
    </row>
    <row r="4708" spans="2:2">
      <c r="B4708" s="16"/>
    </row>
    <row r="4709" spans="2:2">
      <c r="B4709" s="16"/>
    </row>
    <row r="4710" spans="2:2">
      <c r="B4710" s="16"/>
    </row>
    <row r="4711" spans="2:2">
      <c r="B4711" s="16"/>
    </row>
    <row r="4712" spans="2:2">
      <c r="B4712" s="16"/>
    </row>
    <row r="4713" spans="2:2">
      <c r="B4713" s="16"/>
    </row>
    <row r="4714" spans="2:2">
      <c r="B4714" s="16"/>
    </row>
    <row r="4715" spans="2:2">
      <c r="B4715" s="16"/>
    </row>
    <row r="4716" spans="2:2">
      <c r="B4716" s="16"/>
    </row>
    <row r="4717" spans="2:2">
      <c r="B4717" s="16"/>
    </row>
    <row r="4718" spans="2:2">
      <c r="B4718" s="16"/>
    </row>
    <row r="4719" spans="2:2">
      <c r="B4719" s="16"/>
    </row>
    <row r="4720" spans="2:2">
      <c r="B4720" s="16"/>
    </row>
    <row r="4721" spans="2:2">
      <c r="B4721" s="16"/>
    </row>
    <row r="4722" spans="2:2">
      <c r="B4722" s="16"/>
    </row>
    <row r="4723" spans="2:2">
      <c r="B4723" s="16"/>
    </row>
    <row r="4724" spans="2:2">
      <c r="B4724" s="16"/>
    </row>
    <row r="4725" spans="2:2">
      <c r="B4725" s="16"/>
    </row>
    <row r="4726" spans="2:2">
      <c r="B4726" s="16"/>
    </row>
    <row r="4727" spans="2:2">
      <c r="B4727" s="16"/>
    </row>
    <row r="4728" spans="2:2">
      <c r="B4728" s="16"/>
    </row>
    <row r="4729" spans="2:2">
      <c r="B4729" s="16"/>
    </row>
    <row r="4730" spans="2:2">
      <c r="B4730" s="16"/>
    </row>
    <row r="4731" spans="2:2">
      <c r="B4731" s="16"/>
    </row>
    <row r="4732" spans="2:2">
      <c r="B4732" s="16"/>
    </row>
    <row r="4733" spans="2:2">
      <c r="B4733" s="16"/>
    </row>
    <row r="4734" spans="2:2">
      <c r="B4734" s="16"/>
    </row>
    <row r="4735" spans="2:2">
      <c r="B4735" s="16"/>
    </row>
    <row r="4736" spans="2:2">
      <c r="B4736" s="16"/>
    </row>
    <row r="4737" spans="2:2">
      <c r="B4737" s="16"/>
    </row>
    <row r="4738" spans="2:2">
      <c r="B4738" s="16"/>
    </row>
    <row r="4739" spans="2:2">
      <c r="B4739" s="16"/>
    </row>
    <row r="4740" spans="2:2">
      <c r="B4740" s="16"/>
    </row>
    <row r="4741" spans="2:2">
      <c r="B4741" s="16"/>
    </row>
    <row r="4742" spans="2:2">
      <c r="B4742" s="16"/>
    </row>
    <row r="4743" spans="2:2">
      <c r="B4743" s="16"/>
    </row>
    <row r="4744" spans="2:2">
      <c r="B4744" s="16"/>
    </row>
    <row r="4745" spans="2:2">
      <c r="B4745" s="16"/>
    </row>
    <row r="4746" spans="2:2">
      <c r="B4746" s="16"/>
    </row>
    <row r="4747" spans="2:2">
      <c r="B4747" s="16"/>
    </row>
    <row r="4748" spans="2:2">
      <c r="B4748" s="16"/>
    </row>
    <row r="4749" spans="2:2">
      <c r="B4749" s="16"/>
    </row>
    <row r="4750" spans="2:2">
      <c r="B4750" s="16"/>
    </row>
    <row r="4751" spans="2:2">
      <c r="B4751" s="16"/>
    </row>
    <row r="4752" spans="2:2">
      <c r="B4752" s="16"/>
    </row>
    <row r="4753" spans="2:2">
      <c r="B4753" s="16"/>
    </row>
    <row r="4754" spans="2:2">
      <c r="B4754" s="16"/>
    </row>
    <row r="4755" spans="2:2">
      <c r="B4755" s="16"/>
    </row>
    <row r="4756" spans="2:2">
      <c r="B4756" s="16"/>
    </row>
    <row r="4757" spans="2:2">
      <c r="B4757" s="16"/>
    </row>
    <row r="4758" spans="2:2">
      <c r="B4758" s="16"/>
    </row>
    <row r="4759" spans="2:2">
      <c r="B4759" s="16"/>
    </row>
    <row r="4760" spans="2:2">
      <c r="B4760" s="16"/>
    </row>
    <row r="4761" spans="2:2">
      <c r="B4761" s="16"/>
    </row>
    <row r="4762" spans="2:2">
      <c r="B4762" s="16"/>
    </row>
    <row r="4763" spans="2:2">
      <c r="B4763" s="16"/>
    </row>
    <row r="4764" spans="2:2">
      <c r="B4764" s="16"/>
    </row>
    <row r="4765" spans="2:2">
      <c r="B4765" s="16"/>
    </row>
    <row r="4766" spans="2:2">
      <c r="B4766" s="16"/>
    </row>
    <row r="4767" spans="2:2">
      <c r="B4767" s="16"/>
    </row>
    <row r="4768" spans="2:2">
      <c r="B4768" s="16"/>
    </row>
    <row r="4769" spans="2:2">
      <c r="B4769" s="16"/>
    </row>
    <row r="4770" spans="2:2">
      <c r="B4770" s="16"/>
    </row>
    <row r="4771" spans="2:2">
      <c r="B4771" s="16"/>
    </row>
    <row r="4772" spans="2:2">
      <c r="B4772" s="16"/>
    </row>
    <row r="4773" spans="2:2">
      <c r="B4773" s="16"/>
    </row>
    <row r="4774" spans="2:2">
      <c r="B4774" s="16"/>
    </row>
    <row r="4775" spans="2:2">
      <c r="B4775" s="16"/>
    </row>
    <row r="4776" spans="2:2">
      <c r="B4776" s="16"/>
    </row>
    <row r="4777" spans="2:2">
      <c r="B4777" s="16"/>
    </row>
    <row r="4778" spans="2:2">
      <c r="B4778" s="16"/>
    </row>
    <row r="4779" spans="2:2">
      <c r="B4779" s="16"/>
    </row>
    <row r="4780" spans="2:2">
      <c r="B4780" s="16"/>
    </row>
    <row r="4781" spans="2:2">
      <c r="B4781" s="16"/>
    </row>
    <row r="4782" spans="2:2">
      <c r="B4782" s="16"/>
    </row>
    <row r="4783" spans="2:2">
      <c r="B4783" s="16"/>
    </row>
    <row r="4784" spans="2:2">
      <c r="B4784" s="16"/>
    </row>
    <row r="4785" spans="2:2">
      <c r="B4785" s="16"/>
    </row>
    <row r="4786" spans="2:2">
      <c r="B4786" s="16"/>
    </row>
    <row r="4787" spans="2:2">
      <c r="B4787" s="16"/>
    </row>
    <row r="4788" spans="2:2">
      <c r="B4788" s="16"/>
    </row>
    <row r="4789" spans="2:2">
      <c r="B4789" s="16"/>
    </row>
    <row r="4790" spans="2:2">
      <c r="B4790" s="16"/>
    </row>
    <row r="4791" spans="2:2">
      <c r="B4791" s="16"/>
    </row>
    <row r="4792" spans="2:2">
      <c r="B4792" s="16"/>
    </row>
    <row r="4793" spans="2:2">
      <c r="B4793" s="16"/>
    </row>
    <row r="4794" spans="2:2">
      <c r="B4794" s="16"/>
    </row>
    <row r="4795" spans="2:2">
      <c r="B4795" s="16"/>
    </row>
    <row r="4796" spans="2:2">
      <c r="B4796" s="16"/>
    </row>
    <row r="4797" spans="2:2">
      <c r="B4797" s="16"/>
    </row>
    <row r="4798" spans="2:2">
      <c r="B4798" s="16"/>
    </row>
    <row r="4799" spans="2:2">
      <c r="B4799" s="16"/>
    </row>
    <row r="4800" spans="2:2">
      <c r="B4800" s="16"/>
    </row>
    <row r="4801" spans="2:2">
      <c r="B4801" s="16"/>
    </row>
    <row r="4802" spans="2:2">
      <c r="B4802" s="16"/>
    </row>
    <row r="4803" spans="2:2">
      <c r="B4803" s="16"/>
    </row>
    <row r="4804" spans="2:2">
      <c r="B4804" s="16"/>
    </row>
    <row r="4805" spans="2:2">
      <c r="B4805" s="16"/>
    </row>
    <row r="4806" spans="2:2">
      <c r="B4806" s="16"/>
    </row>
    <row r="4807" spans="2:2">
      <c r="B4807" s="16"/>
    </row>
    <row r="4808" spans="2:2">
      <c r="B4808" s="16"/>
    </row>
    <row r="4809" spans="2:2">
      <c r="B4809" s="16"/>
    </row>
    <row r="4810" spans="2:2">
      <c r="B4810" s="16"/>
    </row>
    <row r="4811" spans="2:2">
      <c r="B4811" s="16"/>
    </row>
    <row r="4812" spans="2:2">
      <c r="B4812" s="16"/>
    </row>
    <row r="4813" spans="2:2">
      <c r="B4813" s="16"/>
    </row>
    <row r="4814" spans="2:2">
      <c r="B4814" s="16"/>
    </row>
    <row r="4815" spans="2:2">
      <c r="B4815" s="16"/>
    </row>
    <row r="4816" spans="2:2">
      <c r="B4816" s="16"/>
    </row>
    <row r="4817" spans="2:2">
      <c r="B4817" s="16"/>
    </row>
    <row r="4818" spans="2:2">
      <c r="B4818" s="16"/>
    </row>
    <row r="4819" spans="2:2">
      <c r="B4819" s="16"/>
    </row>
    <row r="4820" spans="2:2">
      <c r="B4820" s="16"/>
    </row>
    <row r="4821" spans="2:2">
      <c r="B4821" s="16"/>
    </row>
    <row r="4822" spans="2:2">
      <c r="B4822" s="16"/>
    </row>
    <row r="4823" spans="2:2">
      <c r="B4823" s="16"/>
    </row>
    <row r="4824" spans="2:2">
      <c r="B4824" s="16"/>
    </row>
    <row r="4825" spans="2:2">
      <c r="B4825" s="16"/>
    </row>
    <row r="4826" spans="2:2">
      <c r="B4826" s="16"/>
    </row>
    <row r="4827" spans="2:2">
      <c r="B4827" s="16"/>
    </row>
    <row r="4828" spans="2:2">
      <c r="B4828" s="16"/>
    </row>
    <row r="4829" spans="2:2">
      <c r="B4829" s="16"/>
    </row>
    <row r="4830" spans="2:2">
      <c r="B4830" s="16"/>
    </row>
    <row r="4831" spans="2:2">
      <c r="B4831" s="16"/>
    </row>
    <row r="4832" spans="2:2">
      <c r="B4832" s="16"/>
    </row>
    <row r="4833" spans="2:2">
      <c r="B4833" s="16"/>
    </row>
    <row r="4834" spans="2:2">
      <c r="B4834" s="16"/>
    </row>
    <row r="4835" spans="2:2">
      <c r="B4835" s="16"/>
    </row>
    <row r="4836" spans="2:2">
      <c r="B4836" s="16"/>
    </row>
    <row r="4837" spans="2:2">
      <c r="B4837" s="16"/>
    </row>
    <row r="4838" spans="2:2">
      <c r="B4838" s="16"/>
    </row>
    <row r="4839" spans="2:2">
      <c r="B4839" s="16"/>
    </row>
    <row r="4840" spans="2:2">
      <c r="B4840" s="16"/>
    </row>
    <row r="4841" spans="2:2">
      <c r="B4841" s="16"/>
    </row>
    <row r="4842" spans="2:2">
      <c r="B4842" s="16"/>
    </row>
    <row r="4843" spans="2:2">
      <c r="B4843" s="16"/>
    </row>
    <row r="4844" spans="2:2">
      <c r="B4844" s="16"/>
    </row>
    <row r="4845" spans="2:2">
      <c r="B4845" s="16"/>
    </row>
    <row r="4846" spans="2:2">
      <c r="B4846" s="16"/>
    </row>
    <row r="4847" spans="2:2">
      <c r="B4847" s="16"/>
    </row>
    <row r="4848" spans="2:2">
      <c r="B4848" s="16"/>
    </row>
    <row r="4849" spans="2:2">
      <c r="B4849" s="16"/>
    </row>
    <row r="4850" spans="2:2">
      <c r="B4850" s="16"/>
    </row>
    <row r="4851" spans="2:2">
      <c r="B4851" s="16"/>
    </row>
    <row r="4852" spans="2:2">
      <c r="B4852" s="16"/>
    </row>
    <row r="4853" spans="2:2">
      <c r="B4853" s="16"/>
    </row>
    <row r="4854" spans="2:2">
      <c r="B4854" s="16"/>
    </row>
    <row r="4855" spans="2:2">
      <c r="B4855" s="16"/>
    </row>
    <row r="4856" spans="2:2">
      <c r="B4856" s="16"/>
    </row>
    <row r="4857" spans="2:2">
      <c r="B4857" s="16"/>
    </row>
    <row r="4858" spans="2:2">
      <c r="B4858" s="16"/>
    </row>
    <row r="4859" spans="2:2">
      <c r="B4859" s="16"/>
    </row>
    <row r="4860" spans="2:2">
      <c r="B4860" s="16"/>
    </row>
    <row r="4861" spans="2:2">
      <c r="B4861" s="16"/>
    </row>
    <row r="4862" spans="2:2">
      <c r="B4862" s="16"/>
    </row>
    <row r="4863" spans="2:2">
      <c r="B4863" s="16"/>
    </row>
    <row r="4864" spans="2:2">
      <c r="B4864" s="16"/>
    </row>
    <row r="4865" spans="2:2">
      <c r="B4865" s="16"/>
    </row>
    <row r="4866" spans="2:2">
      <c r="B4866" s="16"/>
    </row>
    <row r="4867" spans="2:2">
      <c r="B4867" s="16"/>
    </row>
    <row r="4868" spans="2:2">
      <c r="B4868" s="16"/>
    </row>
    <row r="4869" spans="2:2">
      <c r="B4869" s="16"/>
    </row>
    <row r="4870" spans="2:2">
      <c r="B4870" s="16"/>
    </row>
    <row r="4871" spans="2:2">
      <c r="B4871" s="16"/>
    </row>
    <row r="4872" spans="2:2">
      <c r="B4872" s="16"/>
    </row>
    <row r="4873" spans="2:2">
      <c r="B4873" s="16"/>
    </row>
    <row r="4874" spans="2:2">
      <c r="B4874" s="16"/>
    </row>
    <row r="4875" spans="2:2">
      <c r="B4875" s="16"/>
    </row>
    <row r="4876" spans="2:2">
      <c r="B4876" s="16"/>
    </row>
    <row r="4877" spans="2:2">
      <c r="B4877" s="16"/>
    </row>
    <row r="4878" spans="2:2">
      <c r="B4878" s="16"/>
    </row>
    <row r="4879" spans="2:2">
      <c r="B4879" s="16"/>
    </row>
    <row r="4880" spans="2:2">
      <c r="B4880" s="16"/>
    </row>
    <row r="4881" spans="2:2">
      <c r="B4881" s="16"/>
    </row>
    <row r="4882" spans="2:2">
      <c r="B4882" s="16"/>
    </row>
    <row r="4883" spans="2:2">
      <c r="B4883" s="16"/>
    </row>
    <row r="4884" spans="2:2">
      <c r="B4884" s="16"/>
    </row>
    <row r="4885" spans="2:2">
      <c r="B4885" s="16"/>
    </row>
    <row r="4886" spans="2:2">
      <c r="B4886" s="16"/>
    </row>
    <row r="4887" spans="2:2">
      <c r="B4887" s="16"/>
    </row>
    <row r="4888" spans="2:2">
      <c r="B4888" s="16"/>
    </row>
    <row r="4889" spans="2:2">
      <c r="B4889" s="16"/>
    </row>
    <row r="4890" spans="2:2">
      <c r="B4890" s="16"/>
    </row>
    <row r="4891" spans="2:2">
      <c r="B4891" s="16"/>
    </row>
    <row r="4892" spans="2:2">
      <c r="B4892" s="16"/>
    </row>
    <row r="4893" spans="2:2">
      <c r="B4893" s="16"/>
    </row>
    <row r="4894" spans="2:2">
      <c r="B4894" s="16"/>
    </row>
    <row r="4895" spans="2:2">
      <c r="B4895" s="16"/>
    </row>
    <row r="4896" spans="2:2">
      <c r="B4896" s="16"/>
    </row>
    <row r="4897" spans="2:2">
      <c r="B4897" s="16"/>
    </row>
    <row r="4898" spans="2:2">
      <c r="B4898" s="16"/>
    </row>
    <row r="4899" spans="2:2">
      <c r="B4899" s="16"/>
    </row>
    <row r="4900" spans="2:2">
      <c r="B4900" s="16"/>
    </row>
    <row r="4901" spans="2:2">
      <c r="B4901" s="16"/>
    </row>
    <row r="4902" spans="2:2">
      <c r="B4902" s="16"/>
    </row>
    <row r="4903" spans="2:2">
      <c r="B4903" s="16"/>
    </row>
    <row r="4904" spans="2:2">
      <c r="B4904" s="16"/>
    </row>
    <row r="4905" spans="2:2">
      <c r="B4905" s="16"/>
    </row>
    <row r="4906" spans="2:2">
      <c r="B4906" s="16"/>
    </row>
    <row r="4907" spans="2:2">
      <c r="B4907" s="16"/>
    </row>
    <row r="4908" spans="2:2">
      <c r="B4908" s="16"/>
    </row>
    <row r="4909" spans="2:2">
      <c r="B4909" s="16"/>
    </row>
    <row r="4910" spans="2:2">
      <c r="B4910" s="16"/>
    </row>
    <row r="4911" spans="2:2">
      <c r="B4911" s="16"/>
    </row>
    <row r="4912" spans="2:2">
      <c r="B4912" s="16"/>
    </row>
    <row r="4913" spans="2:2">
      <c r="B4913" s="16"/>
    </row>
    <row r="4914" spans="2:2">
      <c r="B4914" s="16"/>
    </row>
    <row r="4915" spans="2:2">
      <c r="B4915" s="16"/>
    </row>
    <row r="4916" spans="2:2">
      <c r="B4916" s="16"/>
    </row>
    <row r="4917" spans="2:2">
      <c r="B4917" s="16"/>
    </row>
    <row r="4918" spans="2:2">
      <c r="B4918" s="16"/>
    </row>
    <row r="4919" spans="2:2">
      <c r="B4919" s="16"/>
    </row>
    <row r="4920" spans="2:2">
      <c r="B4920" s="16"/>
    </row>
    <row r="4921" spans="2:2">
      <c r="B4921" s="16"/>
    </row>
    <row r="4922" spans="2:2">
      <c r="B4922" s="16"/>
    </row>
    <row r="4923" spans="2:2">
      <c r="B4923" s="16"/>
    </row>
    <row r="4924" spans="2:2">
      <c r="B4924" s="16"/>
    </row>
    <row r="4925" spans="2:2">
      <c r="B4925" s="16"/>
    </row>
    <row r="4926" spans="2:2">
      <c r="B4926" s="16"/>
    </row>
    <row r="4927" spans="2:2">
      <c r="B4927" s="16"/>
    </row>
    <row r="4928" spans="2:2">
      <c r="B4928" s="16"/>
    </row>
    <row r="4929" spans="2:2">
      <c r="B4929" s="16"/>
    </row>
    <row r="4930" spans="2:2">
      <c r="B4930" s="16"/>
    </row>
    <row r="4931" spans="2:2">
      <c r="B4931" s="16"/>
    </row>
    <row r="4932" spans="2:2">
      <c r="B4932" s="16"/>
    </row>
    <row r="4933" spans="2:2">
      <c r="B4933" s="16"/>
    </row>
    <row r="4934" spans="2:2">
      <c r="B4934" s="16"/>
    </row>
    <row r="4935" spans="2:2">
      <c r="B4935" s="16"/>
    </row>
    <row r="4936" spans="2:2">
      <c r="B4936" s="16"/>
    </row>
    <row r="4937" spans="2:2">
      <c r="B4937" s="16"/>
    </row>
    <row r="4938" spans="2:2">
      <c r="B4938" s="16"/>
    </row>
    <row r="4939" spans="2:2">
      <c r="B4939" s="16"/>
    </row>
    <row r="4940" spans="2:2">
      <c r="B4940" s="16"/>
    </row>
    <row r="4941" spans="2:2">
      <c r="B4941" s="16"/>
    </row>
    <row r="4942" spans="2:2">
      <c r="B4942" s="16"/>
    </row>
    <row r="4943" spans="2:2">
      <c r="B4943" s="16"/>
    </row>
    <row r="4944" spans="2:2">
      <c r="B4944" s="16"/>
    </row>
    <row r="4945" spans="2:2">
      <c r="B4945" s="16"/>
    </row>
    <row r="4946" spans="2:2">
      <c r="B4946" s="16"/>
    </row>
    <row r="4947" spans="2:2">
      <c r="B4947" s="16"/>
    </row>
    <row r="4948" spans="2:2">
      <c r="B4948" s="16"/>
    </row>
    <row r="4949" spans="2:2">
      <c r="B4949" s="16"/>
    </row>
    <row r="4950" spans="2:2">
      <c r="B4950" s="16"/>
    </row>
    <row r="4951" spans="2:2">
      <c r="B4951" s="16"/>
    </row>
    <row r="4952" spans="2:2">
      <c r="B4952" s="16"/>
    </row>
    <row r="4953" spans="2:2">
      <c r="B4953" s="16"/>
    </row>
    <row r="4954" spans="2:2">
      <c r="B4954" s="16"/>
    </row>
    <row r="4955" spans="2:2">
      <c r="B4955" s="16"/>
    </row>
    <row r="4956" spans="2:2">
      <c r="B4956" s="16"/>
    </row>
    <row r="4957" spans="2:2">
      <c r="B4957" s="16"/>
    </row>
    <row r="4958" spans="2:2">
      <c r="B4958" s="16"/>
    </row>
    <row r="4959" spans="2:2">
      <c r="B4959" s="16"/>
    </row>
    <row r="4960" spans="2:2">
      <c r="B4960" s="16"/>
    </row>
    <row r="4961" spans="2:2">
      <c r="B4961" s="16"/>
    </row>
    <row r="4962" spans="2:2">
      <c r="B4962" s="16"/>
    </row>
    <row r="4963" spans="2:2">
      <c r="B4963" s="16"/>
    </row>
    <row r="4964" spans="2:2">
      <c r="B4964" s="16"/>
    </row>
    <row r="4965" spans="2:2">
      <c r="B4965" s="16"/>
    </row>
    <row r="4966" spans="2:2">
      <c r="B4966" s="16"/>
    </row>
    <row r="4967" spans="2:2">
      <c r="B4967" s="16"/>
    </row>
    <row r="4968" spans="2:2">
      <c r="B4968" s="16"/>
    </row>
    <row r="4969" spans="2:2">
      <c r="B4969" s="16"/>
    </row>
    <row r="4970" spans="2:2">
      <c r="B4970" s="16"/>
    </row>
    <row r="4971" spans="2:2">
      <c r="B4971" s="16"/>
    </row>
    <row r="4972" spans="2:2">
      <c r="B4972" s="16"/>
    </row>
    <row r="4973" spans="2:2">
      <c r="B4973" s="16"/>
    </row>
    <row r="4974" spans="2:2">
      <c r="B4974" s="16"/>
    </row>
    <row r="4975" spans="2:2">
      <c r="B4975" s="16"/>
    </row>
    <row r="4976" spans="2:2">
      <c r="B4976" s="16"/>
    </row>
    <row r="4977" spans="2:2">
      <c r="B4977" s="16"/>
    </row>
    <row r="4978" spans="2:2">
      <c r="B4978" s="16"/>
    </row>
    <row r="4979" spans="2:2">
      <c r="B4979" s="16"/>
    </row>
    <row r="4980" spans="2:2">
      <c r="B4980" s="16"/>
    </row>
    <row r="4981" spans="2:2">
      <c r="B4981" s="16"/>
    </row>
    <row r="4982" spans="2:2">
      <c r="B4982" s="16"/>
    </row>
    <row r="4983" spans="2:2">
      <c r="B4983" s="16"/>
    </row>
    <row r="4984" spans="2:2">
      <c r="B4984" s="16"/>
    </row>
    <row r="4985" spans="2:2">
      <c r="B4985" s="16"/>
    </row>
    <row r="4986" spans="2:2">
      <c r="B4986" s="16"/>
    </row>
    <row r="4987" spans="2:2">
      <c r="B4987" s="16"/>
    </row>
    <row r="4988" spans="2:2">
      <c r="B4988" s="16"/>
    </row>
    <row r="4989" spans="2:2">
      <c r="B4989" s="16"/>
    </row>
    <row r="4990" spans="2:2">
      <c r="B4990" s="16"/>
    </row>
    <row r="4991" spans="2:2">
      <c r="B4991" s="16"/>
    </row>
    <row r="4992" spans="2:2">
      <c r="B4992" s="16"/>
    </row>
    <row r="4993" spans="2:2">
      <c r="B4993" s="16"/>
    </row>
    <row r="4994" spans="2:2">
      <c r="B4994" s="16"/>
    </row>
    <row r="4995" spans="2:2">
      <c r="B4995" s="16"/>
    </row>
    <row r="4996" spans="2:2">
      <c r="B4996" s="16"/>
    </row>
    <row r="4997" spans="2:2">
      <c r="B4997" s="16"/>
    </row>
    <row r="4998" spans="2:2">
      <c r="B4998" s="16"/>
    </row>
    <row r="4999" spans="2:2">
      <c r="B4999" s="16"/>
    </row>
    <row r="5000" spans="2:2">
      <c r="B5000" s="16"/>
    </row>
    <row r="5001" spans="2:2">
      <c r="B5001" s="16"/>
    </row>
    <row r="5002" spans="2:2">
      <c r="B5002" s="16"/>
    </row>
    <row r="5003" spans="2:2">
      <c r="B5003" s="16"/>
    </row>
    <row r="5004" spans="2:2">
      <c r="B5004" s="16"/>
    </row>
    <row r="5005" spans="2:2">
      <c r="B5005" s="16"/>
    </row>
    <row r="5006" spans="2:2">
      <c r="B5006" s="16"/>
    </row>
    <row r="5007" spans="2:2">
      <c r="B5007" s="16"/>
    </row>
    <row r="5008" spans="2:2">
      <c r="B5008" s="16"/>
    </row>
    <row r="5009" spans="2:2">
      <c r="B5009" s="16"/>
    </row>
    <row r="5010" spans="2:2">
      <c r="B5010" s="16"/>
    </row>
    <row r="5011" spans="2:2">
      <c r="B5011" s="16"/>
    </row>
    <row r="5012" spans="2:2">
      <c r="B5012" s="16"/>
    </row>
    <row r="5013" spans="2:2">
      <c r="B5013" s="16"/>
    </row>
    <row r="5014" spans="2:2">
      <c r="B5014" s="16"/>
    </row>
    <row r="5015" spans="2:2">
      <c r="B5015" s="16"/>
    </row>
    <row r="5016" spans="2:2">
      <c r="B5016" s="16"/>
    </row>
    <row r="5017" spans="2:2">
      <c r="B5017" s="16"/>
    </row>
    <row r="5018" spans="2:2">
      <c r="B5018" s="16"/>
    </row>
    <row r="5019" spans="2:2">
      <c r="B5019" s="16"/>
    </row>
    <row r="5020" spans="2:2">
      <c r="B5020" s="16"/>
    </row>
    <row r="5021" spans="2:2">
      <c r="B5021" s="16"/>
    </row>
    <row r="5022" spans="2:2">
      <c r="B5022" s="16"/>
    </row>
    <row r="5023" spans="2:2">
      <c r="B5023" s="16"/>
    </row>
    <row r="5024" spans="2:2">
      <c r="B5024" s="16"/>
    </row>
    <row r="5025" spans="2:2">
      <c r="B5025" s="16"/>
    </row>
    <row r="5026" spans="2:2">
      <c r="B5026" s="16"/>
    </row>
    <row r="5027" spans="2:2">
      <c r="B5027" s="16"/>
    </row>
    <row r="5028" spans="2:2">
      <c r="B5028" s="16"/>
    </row>
    <row r="5029" spans="2:2">
      <c r="B5029" s="16"/>
    </row>
    <row r="5030" spans="2:2">
      <c r="B5030" s="16"/>
    </row>
    <row r="5031" spans="2:2">
      <c r="B5031" s="16"/>
    </row>
    <row r="5032" spans="2:2">
      <c r="B5032" s="16"/>
    </row>
    <row r="5033" spans="2:2">
      <c r="B5033" s="16"/>
    </row>
    <row r="5034" spans="2:2">
      <c r="B5034" s="16"/>
    </row>
    <row r="5035" spans="2:2">
      <c r="B5035" s="16"/>
    </row>
    <row r="5036" spans="2:2">
      <c r="B5036" s="16"/>
    </row>
    <row r="5037" spans="2:2">
      <c r="B5037" s="16"/>
    </row>
    <row r="5038" spans="2:2">
      <c r="B5038" s="16"/>
    </row>
    <row r="5039" spans="2:2">
      <c r="B5039" s="16"/>
    </row>
    <row r="5040" spans="2:2">
      <c r="B5040" s="16"/>
    </row>
    <row r="5041" spans="2:2">
      <c r="B5041" s="16"/>
    </row>
    <row r="5042" spans="2:2">
      <c r="B5042" s="16"/>
    </row>
    <row r="5043" spans="2:2">
      <c r="B5043" s="16"/>
    </row>
    <row r="5044" spans="2:2">
      <c r="B5044" s="16"/>
    </row>
    <row r="5045" spans="2:2">
      <c r="B5045" s="16"/>
    </row>
    <row r="5046" spans="2:2">
      <c r="B5046" s="16"/>
    </row>
    <row r="5047" spans="2:2">
      <c r="B5047" s="16"/>
    </row>
    <row r="5048" spans="2:2">
      <c r="B5048" s="16"/>
    </row>
    <row r="5049" spans="2:2">
      <c r="B5049" s="16"/>
    </row>
    <row r="5050" spans="2:2">
      <c r="B5050" s="16"/>
    </row>
    <row r="5051" spans="2:2">
      <c r="B5051" s="16"/>
    </row>
    <row r="5052" spans="2:2">
      <c r="B5052" s="16"/>
    </row>
    <row r="5053" spans="2:2">
      <c r="B5053" s="16"/>
    </row>
    <row r="5054" spans="2:2">
      <c r="B5054" s="16"/>
    </row>
    <row r="5055" spans="2:2">
      <c r="B5055" s="16"/>
    </row>
    <row r="5056" spans="2:2">
      <c r="B5056" s="16"/>
    </row>
    <row r="5057" spans="2:2">
      <c r="B5057" s="16"/>
    </row>
    <row r="5058" spans="2:2">
      <c r="B5058" s="16"/>
    </row>
    <row r="5059" spans="2:2">
      <c r="B5059" s="16"/>
    </row>
    <row r="5060" spans="2:2">
      <c r="B5060" s="16"/>
    </row>
    <row r="5061" spans="2:2">
      <c r="B5061" s="16"/>
    </row>
    <row r="5062" spans="2:2">
      <c r="B5062" s="16"/>
    </row>
    <row r="5063" spans="2:2">
      <c r="B5063" s="16"/>
    </row>
    <row r="5064" spans="2:2">
      <c r="B5064" s="16"/>
    </row>
    <row r="5065" spans="2:2">
      <c r="B5065" s="16"/>
    </row>
    <row r="5066" spans="2:2">
      <c r="B5066" s="16"/>
    </row>
    <row r="5067" spans="2:2">
      <c r="B5067" s="16"/>
    </row>
    <row r="5068" spans="2:2">
      <c r="B5068" s="16"/>
    </row>
    <row r="5069" spans="2:2">
      <c r="B5069" s="16"/>
    </row>
    <row r="5070" spans="2:2">
      <c r="B5070" s="16"/>
    </row>
    <row r="5071" spans="2:2">
      <c r="B5071" s="16"/>
    </row>
    <row r="5072" spans="2:2">
      <c r="B5072" s="16"/>
    </row>
    <row r="5073" spans="2:2">
      <c r="B5073" s="16"/>
    </row>
    <row r="5074" spans="2:2">
      <c r="B5074" s="16"/>
    </row>
    <row r="5075" spans="2:2">
      <c r="B5075" s="16"/>
    </row>
    <row r="5076" spans="2:2">
      <c r="B5076" s="16"/>
    </row>
    <row r="5077" spans="2:2">
      <c r="B5077" s="16"/>
    </row>
    <row r="5078" spans="2:2">
      <c r="B5078" s="16"/>
    </row>
    <row r="5079" spans="2:2">
      <c r="B5079" s="16"/>
    </row>
    <row r="5080" spans="2:2">
      <c r="B5080" s="16"/>
    </row>
    <row r="5081" spans="2:2">
      <c r="B5081" s="16"/>
    </row>
    <row r="5082" spans="2:2">
      <c r="B5082" s="16"/>
    </row>
    <row r="5083" spans="2:2">
      <c r="B5083" s="16"/>
    </row>
    <row r="5084" spans="2:2">
      <c r="B5084" s="16"/>
    </row>
    <row r="5085" spans="2:2">
      <c r="B5085" s="16"/>
    </row>
    <row r="5086" spans="2:2">
      <c r="B5086" s="16"/>
    </row>
    <row r="5087" spans="2:2">
      <c r="B5087" s="16"/>
    </row>
    <row r="5088" spans="2:2">
      <c r="B5088" s="16"/>
    </row>
    <row r="5089" spans="2:2">
      <c r="B5089" s="16"/>
    </row>
    <row r="5090" spans="2:2">
      <c r="B5090" s="16"/>
    </row>
    <row r="5091" spans="2:2">
      <c r="B5091" s="16"/>
    </row>
    <row r="5092" spans="2:2">
      <c r="B5092" s="16"/>
    </row>
    <row r="5093" spans="2:2">
      <c r="B5093" s="16"/>
    </row>
    <row r="5094" spans="2:2">
      <c r="B5094" s="16"/>
    </row>
    <row r="5095" spans="2:2">
      <c r="B5095" s="16"/>
    </row>
    <row r="5096" spans="2:2">
      <c r="B5096" s="16"/>
    </row>
    <row r="5097" spans="2:2">
      <c r="B5097" s="16"/>
    </row>
    <row r="5098" spans="2:2">
      <c r="B5098" s="16"/>
    </row>
    <row r="5099" spans="2:2">
      <c r="B5099" s="16"/>
    </row>
    <row r="5100" spans="2:2">
      <c r="B5100" s="16"/>
    </row>
    <row r="5101" spans="2:2">
      <c r="B5101" s="16"/>
    </row>
    <row r="5102" spans="2:2">
      <c r="B5102" s="16"/>
    </row>
    <row r="5103" spans="2:2">
      <c r="B5103" s="16"/>
    </row>
    <row r="5104" spans="2:2">
      <c r="B5104" s="16"/>
    </row>
    <row r="5105" spans="2:2">
      <c r="B5105" s="16"/>
    </row>
    <row r="5106" spans="2:2">
      <c r="B5106" s="16"/>
    </row>
    <row r="5107" spans="2:2">
      <c r="B5107" s="16"/>
    </row>
    <row r="5108" spans="2:2">
      <c r="B5108" s="16"/>
    </row>
    <row r="5109" spans="2:2">
      <c r="B5109" s="16"/>
    </row>
    <row r="5110" spans="2:2">
      <c r="B5110" s="16"/>
    </row>
    <row r="5111" spans="2:2">
      <c r="B5111" s="16"/>
    </row>
    <row r="5112" spans="2:2">
      <c r="B5112" s="16"/>
    </row>
    <row r="5113" spans="2:2">
      <c r="B5113" s="16"/>
    </row>
    <row r="5114" spans="2:2">
      <c r="B5114" s="16"/>
    </row>
    <row r="5115" spans="2:2">
      <c r="B5115" s="16"/>
    </row>
    <row r="5116" spans="2:2">
      <c r="B5116" s="16"/>
    </row>
    <row r="5117" spans="2:2">
      <c r="B5117" s="16"/>
    </row>
    <row r="5118" spans="2:2">
      <c r="B5118" s="16"/>
    </row>
    <row r="5119" spans="2:2">
      <c r="B5119" s="16"/>
    </row>
    <row r="5120" spans="2:2">
      <c r="B5120" s="16"/>
    </row>
    <row r="5121" spans="2:2">
      <c r="B5121" s="16"/>
    </row>
    <row r="5122" spans="2:2">
      <c r="B5122" s="16"/>
    </row>
    <row r="5123" spans="2:2">
      <c r="B5123" s="16"/>
    </row>
    <row r="5124" spans="2:2">
      <c r="B5124" s="16"/>
    </row>
    <row r="5125" spans="2:2">
      <c r="B5125" s="16"/>
    </row>
    <row r="5126" spans="2:2">
      <c r="B5126" s="16"/>
    </row>
    <row r="5127" spans="2:2">
      <c r="B5127" s="16"/>
    </row>
    <row r="5128" spans="2:2">
      <c r="B5128" s="16"/>
    </row>
    <row r="5129" spans="2:2">
      <c r="B5129" s="16"/>
    </row>
    <row r="5130" spans="2:2">
      <c r="B5130" s="16"/>
    </row>
    <row r="5131" spans="2:2">
      <c r="B5131" s="16"/>
    </row>
    <row r="5132" spans="2:2">
      <c r="B5132" s="16"/>
    </row>
    <row r="5133" spans="2:2">
      <c r="B5133" s="16"/>
    </row>
    <row r="5134" spans="2:2">
      <c r="B5134" s="16"/>
    </row>
    <row r="5135" spans="2:2">
      <c r="B5135" s="16"/>
    </row>
    <row r="5136" spans="2:2">
      <c r="B5136" s="16"/>
    </row>
    <row r="5137" spans="2:2">
      <c r="B5137" s="16"/>
    </row>
    <row r="5138" spans="2:2">
      <c r="B5138" s="16"/>
    </row>
    <row r="5139" spans="2:2">
      <c r="B5139" s="16"/>
    </row>
    <row r="5140" spans="2:2">
      <c r="B5140" s="16"/>
    </row>
    <row r="5141" spans="2:2">
      <c r="B5141" s="16"/>
    </row>
    <row r="5142" spans="2:2">
      <c r="B5142" s="16"/>
    </row>
    <row r="5143" spans="2:2">
      <c r="B5143" s="16"/>
    </row>
    <row r="5144" spans="2:2">
      <c r="B5144" s="16"/>
    </row>
    <row r="5145" spans="2:2">
      <c r="B5145" s="16"/>
    </row>
    <row r="5146" spans="2:2">
      <c r="B5146" s="16"/>
    </row>
    <row r="5147" spans="2:2">
      <c r="B5147" s="16"/>
    </row>
    <row r="5148" spans="2:2">
      <c r="B5148" s="16"/>
    </row>
    <row r="5149" spans="2:2">
      <c r="B5149" s="16"/>
    </row>
    <row r="5150" spans="2:2">
      <c r="B5150" s="16"/>
    </row>
    <row r="5151" spans="2:2">
      <c r="B5151" s="16"/>
    </row>
    <row r="5152" spans="2:2">
      <c r="B5152" s="16"/>
    </row>
    <row r="5153" spans="2:2">
      <c r="B5153" s="16"/>
    </row>
    <row r="5154" spans="2:2">
      <c r="B5154" s="16"/>
    </row>
    <row r="5155" spans="2:2">
      <c r="B5155" s="16"/>
    </row>
    <row r="5156" spans="2:2">
      <c r="B5156" s="16"/>
    </row>
    <row r="5157" spans="2:2">
      <c r="B5157" s="16"/>
    </row>
    <row r="5158" spans="2:2">
      <c r="B5158" s="16"/>
    </row>
    <row r="5159" spans="2:2">
      <c r="B5159" s="16"/>
    </row>
    <row r="5160" spans="2:2">
      <c r="B5160" s="16"/>
    </row>
    <row r="5161" spans="2:2">
      <c r="B5161" s="16"/>
    </row>
    <row r="5162" spans="2:2">
      <c r="B5162" s="16"/>
    </row>
    <row r="5163" spans="2:2">
      <c r="B5163" s="16"/>
    </row>
    <row r="5164" spans="2:2">
      <c r="B5164" s="16"/>
    </row>
    <row r="5165" spans="2:2">
      <c r="B5165" s="16"/>
    </row>
    <row r="5166" spans="2:2">
      <c r="B5166" s="16"/>
    </row>
    <row r="5167" spans="2:2">
      <c r="B5167" s="16"/>
    </row>
    <row r="5168" spans="2:2">
      <c r="B5168" s="16"/>
    </row>
    <row r="5169" spans="2:2">
      <c r="B5169" s="16"/>
    </row>
    <row r="5170" spans="2:2">
      <c r="B5170" s="16"/>
    </row>
    <row r="5171" spans="2:2">
      <c r="B5171" s="16"/>
    </row>
    <row r="5172" spans="2:2">
      <c r="B5172" s="16"/>
    </row>
    <row r="5173" spans="2:2">
      <c r="B5173" s="16"/>
    </row>
    <row r="5174" spans="2:2">
      <c r="B5174" s="16"/>
    </row>
    <row r="5175" spans="2:2">
      <c r="B5175" s="16"/>
    </row>
    <row r="5176" spans="2:2">
      <c r="B5176" s="16"/>
    </row>
    <row r="5177" spans="2:2">
      <c r="B5177" s="16"/>
    </row>
    <row r="5178" spans="2:2">
      <c r="B5178" s="16"/>
    </row>
    <row r="5179" spans="2:2">
      <c r="B5179" s="16"/>
    </row>
    <row r="5180" spans="2:2">
      <c r="B5180" s="16"/>
    </row>
    <row r="5181" spans="2:2">
      <c r="B5181" s="16"/>
    </row>
    <row r="5182" spans="2:2">
      <c r="B5182" s="16"/>
    </row>
    <row r="5183" spans="2:2">
      <c r="B5183" s="16"/>
    </row>
    <row r="5184" spans="2:2">
      <c r="B5184" s="16"/>
    </row>
    <row r="5185" spans="2:2">
      <c r="B5185" s="16"/>
    </row>
    <row r="5186" spans="2:2">
      <c r="B5186" s="16"/>
    </row>
    <row r="5187" spans="2:2">
      <c r="B5187" s="16"/>
    </row>
    <row r="5188" spans="2:2">
      <c r="B5188" s="16"/>
    </row>
    <row r="5189" spans="2:2">
      <c r="B5189" s="16"/>
    </row>
    <row r="5190" spans="2:2">
      <c r="B5190" s="16"/>
    </row>
    <row r="5191" spans="2:2">
      <c r="B5191" s="16"/>
    </row>
    <row r="5192" spans="2:2">
      <c r="B5192" s="16"/>
    </row>
    <row r="5193" spans="2:2">
      <c r="B5193" s="16"/>
    </row>
    <row r="5194" spans="2:2">
      <c r="B5194" s="16"/>
    </row>
    <row r="5195" spans="2:2">
      <c r="B5195" s="16"/>
    </row>
    <row r="5196" spans="2:2">
      <c r="B5196" s="16"/>
    </row>
    <row r="5197" spans="2:2">
      <c r="B5197" s="16"/>
    </row>
    <row r="5198" spans="2:2">
      <c r="B5198" s="16"/>
    </row>
    <row r="5199" spans="2:2">
      <c r="B5199" s="16"/>
    </row>
    <row r="5200" spans="2:2">
      <c r="B5200" s="16"/>
    </row>
    <row r="5201" spans="2:2">
      <c r="B5201" s="16"/>
    </row>
    <row r="5202" spans="2:2">
      <c r="B5202" s="16"/>
    </row>
    <row r="5203" spans="2:2">
      <c r="B5203" s="16"/>
    </row>
    <row r="5204" spans="2:2">
      <c r="B5204" s="16"/>
    </row>
    <row r="5205" spans="2:2">
      <c r="B5205" s="16"/>
    </row>
    <row r="5206" spans="2:2">
      <c r="B5206" s="16"/>
    </row>
    <row r="5207" spans="2:2">
      <c r="B5207" s="16"/>
    </row>
    <row r="5208" spans="2:2">
      <c r="B5208" s="16"/>
    </row>
    <row r="5209" spans="2:2">
      <c r="B5209" s="16"/>
    </row>
    <row r="5210" spans="2:2">
      <c r="B5210" s="16"/>
    </row>
    <row r="5211" spans="2:2">
      <c r="B5211" s="16"/>
    </row>
    <row r="5212" spans="2:2">
      <c r="B5212" s="16"/>
    </row>
    <row r="5213" spans="2:2">
      <c r="B5213" s="16"/>
    </row>
    <row r="5214" spans="2:2">
      <c r="B5214" s="16"/>
    </row>
    <row r="5215" spans="2:2">
      <c r="B5215" s="16"/>
    </row>
    <row r="5216" spans="2:2">
      <c r="B5216" s="16"/>
    </row>
    <row r="5217" spans="2:2">
      <c r="B5217" s="16"/>
    </row>
    <row r="5218" spans="2:2">
      <c r="B5218" s="16"/>
    </row>
    <row r="5219" spans="2:2">
      <c r="B5219" s="16"/>
    </row>
    <row r="5220" spans="2:2">
      <c r="B5220" s="16"/>
    </row>
    <row r="5221" spans="2:2">
      <c r="B5221" s="16"/>
    </row>
    <row r="5222" spans="2:2">
      <c r="B5222" s="16"/>
    </row>
    <row r="5223" spans="2:2">
      <c r="B5223" s="16"/>
    </row>
    <row r="5224" spans="2:2">
      <c r="B5224" s="16"/>
    </row>
    <row r="5225" spans="2:2">
      <c r="B5225" s="16"/>
    </row>
    <row r="5226" spans="2:2">
      <c r="B5226" s="16"/>
    </row>
    <row r="5227" spans="2:2">
      <c r="B5227" s="16"/>
    </row>
    <row r="5228" spans="2:2">
      <c r="B5228" s="16"/>
    </row>
    <row r="5229" spans="2:2">
      <c r="B5229" s="16"/>
    </row>
    <row r="5230" spans="2:2">
      <c r="B5230" s="16"/>
    </row>
    <row r="5231" spans="2:2">
      <c r="B5231" s="16"/>
    </row>
    <row r="5232" spans="2:2">
      <c r="B5232" s="16"/>
    </row>
    <row r="5233" spans="2:2">
      <c r="B5233" s="16"/>
    </row>
    <row r="5234" spans="2:2">
      <c r="B5234" s="16"/>
    </row>
    <row r="5235" spans="2:2">
      <c r="B5235" s="16"/>
    </row>
    <row r="5236" spans="2:2">
      <c r="B5236" s="16"/>
    </row>
    <row r="5237" spans="2:2">
      <c r="B5237" s="16"/>
    </row>
    <row r="5238" spans="2:2">
      <c r="B5238" s="16"/>
    </row>
    <row r="5239" spans="2:2">
      <c r="B5239" s="16"/>
    </row>
    <row r="5240" spans="2:2">
      <c r="B5240" s="16"/>
    </row>
    <row r="5241" spans="2:2">
      <c r="B5241" s="16"/>
    </row>
    <row r="5242" spans="2:2">
      <c r="B5242" s="16"/>
    </row>
    <row r="5243" spans="2:2">
      <c r="B5243" s="16"/>
    </row>
    <row r="5244" spans="2:2">
      <c r="B5244" s="16"/>
    </row>
    <row r="5245" spans="2:2">
      <c r="B5245" s="16"/>
    </row>
    <row r="5246" spans="2:2">
      <c r="B5246" s="16"/>
    </row>
    <row r="5247" spans="2:2">
      <c r="B5247" s="16"/>
    </row>
    <row r="5248" spans="2:2">
      <c r="B5248" s="16"/>
    </row>
    <row r="5249" spans="2:2">
      <c r="B5249" s="16"/>
    </row>
    <row r="5250" spans="2:2">
      <c r="B5250" s="16"/>
    </row>
    <row r="5251" spans="2:2">
      <c r="B5251" s="16"/>
    </row>
    <row r="5252" spans="2:2">
      <c r="B5252" s="16"/>
    </row>
    <row r="5253" spans="2:2">
      <c r="B5253" s="16"/>
    </row>
    <row r="5254" spans="2:2">
      <c r="B5254" s="16"/>
    </row>
    <row r="5255" spans="2:2">
      <c r="B5255" s="16"/>
    </row>
    <row r="5256" spans="2:2">
      <c r="B5256" s="16"/>
    </row>
    <row r="5257" spans="2:2">
      <c r="B5257" s="16"/>
    </row>
    <row r="5258" spans="2:2">
      <c r="B5258" s="16"/>
    </row>
    <row r="5259" spans="2:2">
      <c r="B5259" s="16"/>
    </row>
    <row r="5260" spans="2:2">
      <c r="B5260" s="16"/>
    </row>
    <row r="5261" spans="2:2">
      <c r="B5261" s="16"/>
    </row>
    <row r="5262" spans="2:2">
      <c r="B5262" s="16"/>
    </row>
    <row r="5263" spans="2:2">
      <c r="B5263" s="16"/>
    </row>
    <row r="5264" spans="2:2">
      <c r="B5264" s="16"/>
    </row>
    <row r="5265" spans="2:2">
      <c r="B5265" s="16"/>
    </row>
    <row r="5266" spans="2:2">
      <c r="B5266" s="16"/>
    </row>
    <row r="5267" spans="2:2">
      <c r="B5267" s="16"/>
    </row>
    <row r="5268" spans="2:2">
      <c r="B5268" s="16"/>
    </row>
    <row r="5269" spans="2:2">
      <c r="B5269" s="16"/>
    </row>
    <row r="5270" spans="2:2">
      <c r="B5270" s="16"/>
    </row>
    <row r="5271" spans="2:2">
      <c r="B5271" s="16"/>
    </row>
    <row r="5272" spans="2:2">
      <c r="B5272" s="16"/>
    </row>
    <row r="5273" spans="2:2">
      <c r="B5273" s="16"/>
    </row>
    <row r="5274" spans="2:2">
      <c r="B5274" s="16"/>
    </row>
    <row r="5275" spans="2:2">
      <c r="B5275" s="16"/>
    </row>
    <row r="5276" spans="2:2">
      <c r="B5276" s="16"/>
    </row>
    <row r="5277" spans="2:2">
      <c r="B5277" s="16"/>
    </row>
    <row r="5278" spans="2:2">
      <c r="B5278" s="16"/>
    </row>
    <row r="5279" spans="2:2">
      <c r="B5279" s="16"/>
    </row>
    <row r="5280" spans="2:2">
      <c r="B5280" s="16"/>
    </row>
    <row r="5281" spans="2:2">
      <c r="B5281" s="16"/>
    </row>
    <row r="5282" spans="2:2">
      <c r="B5282" s="16"/>
    </row>
    <row r="5283" spans="2:2">
      <c r="B5283" s="16"/>
    </row>
    <row r="5284" spans="2:2">
      <c r="B5284" s="16"/>
    </row>
    <row r="5285" spans="2:2">
      <c r="B5285" s="16"/>
    </row>
    <row r="5286" spans="2:2">
      <c r="B5286" s="16"/>
    </row>
    <row r="5287" spans="2:2">
      <c r="B5287" s="16"/>
    </row>
    <row r="5288" spans="2:2">
      <c r="B5288" s="16"/>
    </row>
    <row r="5289" spans="2:2">
      <c r="B5289" s="16"/>
    </row>
    <row r="5290" spans="2:2">
      <c r="B5290" s="16"/>
    </row>
    <row r="5291" spans="2:2">
      <c r="B5291" s="16"/>
    </row>
    <row r="5292" spans="2:2">
      <c r="B5292" s="16"/>
    </row>
    <row r="5293" spans="2:2">
      <c r="B5293" s="16"/>
    </row>
    <row r="5294" spans="2:2">
      <c r="B5294" s="16"/>
    </row>
    <row r="5295" spans="2:2">
      <c r="B5295" s="16"/>
    </row>
    <row r="5296" spans="2:2">
      <c r="B5296" s="16"/>
    </row>
    <row r="5297" spans="2:2">
      <c r="B5297" s="16"/>
    </row>
    <row r="5298" spans="2:2">
      <c r="B5298" s="16"/>
    </row>
    <row r="5299" spans="2:2">
      <c r="B5299" s="16"/>
    </row>
    <row r="5300" spans="2:2">
      <c r="B5300" s="16"/>
    </row>
    <row r="5301" spans="2:2">
      <c r="B5301" s="16"/>
    </row>
    <row r="5302" spans="2:2">
      <c r="B5302" s="16"/>
    </row>
    <row r="5303" spans="2:2">
      <c r="B5303" s="16"/>
    </row>
    <row r="5304" spans="2:2">
      <c r="B5304" s="16"/>
    </row>
    <row r="5305" spans="2:2">
      <c r="B5305" s="16"/>
    </row>
    <row r="5306" spans="2:2">
      <c r="B5306" s="16"/>
    </row>
    <row r="5307" spans="2:2">
      <c r="B5307" s="16"/>
    </row>
    <row r="5308" spans="2:2">
      <c r="B5308" s="16"/>
    </row>
    <row r="5309" spans="2:2">
      <c r="B5309" s="16"/>
    </row>
    <row r="5310" spans="2:2">
      <c r="B5310" s="16"/>
    </row>
    <row r="5311" spans="2:2">
      <c r="B5311" s="16"/>
    </row>
    <row r="5312" spans="2:2">
      <c r="B5312" s="16"/>
    </row>
    <row r="5313" spans="2:2">
      <c r="B5313" s="16"/>
    </row>
    <row r="5314" spans="2:2">
      <c r="B5314" s="16"/>
    </row>
    <row r="5315" spans="2:2">
      <c r="B5315" s="16"/>
    </row>
    <row r="5316" spans="2:2">
      <c r="B5316" s="16"/>
    </row>
    <row r="5317" spans="2:2">
      <c r="B5317" s="16"/>
    </row>
    <row r="5318" spans="2:2">
      <c r="B5318" s="16"/>
    </row>
    <row r="5319" spans="2:2">
      <c r="B5319" s="16"/>
    </row>
    <row r="5320" spans="2:2">
      <c r="B5320" s="16"/>
    </row>
    <row r="5321" spans="2:2">
      <c r="B5321" s="16"/>
    </row>
    <row r="5322" spans="2:2">
      <c r="B5322" s="16"/>
    </row>
    <row r="5323" spans="2:2">
      <c r="B5323" s="16"/>
    </row>
    <row r="5324" spans="2:2">
      <c r="B5324" s="16"/>
    </row>
    <row r="5325" spans="2:2">
      <c r="B5325" s="16"/>
    </row>
    <row r="5326" spans="2:2">
      <c r="B5326" s="16"/>
    </row>
    <row r="5327" spans="2:2">
      <c r="B5327" s="16"/>
    </row>
    <row r="5328" spans="2:2">
      <c r="B5328" s="16"/>
    </row>
    <row r="5329" spans="2:2">
      <c r="B5329" s="16"/>
    </row>
    <row r="5330" spans="2:2">
      <c r="B5330" s="16"/>
    </row>
    <row r="5331" spans="2:2">
      <c r="B5331" s="16"/>
    </row>
    <row r="5332" spans="2:2">
      <c r="B5332" s="16"/>
    </row>
    <row r="5333" spans="2:2">
      <c r="B5333" s="16"/>
    </row>
    <row r="5334" spans="2:2">
      <c r="B5334" s="16"/>
    </row>
    <row r="5335" spans="2:2">
      <c r="B5335" s="16"/>
    </row>
    <row r="5336" spans="2:2">
      <c r="B5336" s="16"/>
    </row>
    <row r="5337" spans="2:2">
      <c r="B5337" s="16"/>
    </row>
    <row r="5338" spans="2:2">
      <c r="B5338" s="16"/>
    </row>
    <row r="5339" spans="2:2">
      <c r="B5339" s="16"/>
    </row>
    <row r="5340" spans="2:2">
      <c r="B5340" s="16"/>
    </row>
    <row r="5341" spans="2:2">
      <c r="B5341" s="16"/>
    </row>
    <row r="5342" spans="2:2">
      <c r="B5342" s="16"/>
    </row>
    <row r="5343" spans="2:2">
      <c r="B5343" s="16"/>
    </row>
    <row r="5344" spans="2:2">
      <c r="B5344" s="16"/>
    </row>
    <row r="5345" spans="2:2">
      <c r="B5345" s="16"/>
    </row>
    <row r="5346" spans="2:2">
      <c r="B5346" s="16"/>
    </row>
    <row r="5347" spans="2:2">
      <c r="B5347" s="16"/>
    </row>
    <row r="5348" spans="2:2">
      <c r="B5348" s="16"/>
    </row>
    <row r="5349" spans="2:2">
      <c r="B5349" s="16"/>
    </row>
    <row r="5350" spans="2:2">
      <c r="B5350" s="16"/>
    </row>
    <row r="5351" spans="2:2">
      <c r="B5351" s="16"/>
    </row>
    <row r="5352" spans="2:2">
      <c r="B5352" s="16"/>
    </row>
    <row r="5353" spans="2:2">
      <c r="B5353" s="16"/>
    </row>
    <row r="5354" spans="2:2">
      <c r="B5354" s="16"/>
    </row>
    <row r="5355" spans="2:2">
      <c r="B5355" s="16"/>
    </row>
    <row r="5356" spans="2:2">
      <c r="B5356" s="16"/>
    </row>
    <row r="5357" spans="2:2">
      <c r="B5357" s="16"/>
    </row>
    <row r="5358" spans="2:2">
      <c r="B5358" s="16"/>
    </row>
    <row r="5359" spans="2:2">
      <c r="B5359" s="16"/>
    </row>
    <row r="5360" spans="2:2">
      <c r="B5360" s="16"/>
    </row>
    <row r="5361" spans="2:2">
      <c r="B5361" s="16"/>
    </row>
    <row r="5362" spans="2:2">
      <c r="B5362" s="16"/>
    </row>
    <row r="5363" spans="2:2">
      <c r="B5363" s="16"/>
    </row>
    <row r="5364" spans="2:2">
      <c r="B5364" s="16"/>
    </row>
    <row r="5365" spans="2:2">
      <c r="B5365" s="16"/>
    </row>
    <row r="5366" spans="2:2">
      <c r="B5366" s="16"/>
    </row>
    <row r="5367" spans="2:2">
      <c r="B5367" s="16"/>
    </row>
    <row r="5368" spans="2:2">
      <c r="B5368" s="16"/>
    </row>
    <row r="5369" spans="2:2">
      <c r="B5369" s="16"/>
    </row>
    <row r="5370" spans="2:2">
      <c r="B5370" s="16"/>
    </row>
    <row r="5371" spans="2:2">
      <c r="B5371" s="16"/>
    </row>
    <row r="5372" spans="2:2">
      <c r="B5372" s="16"/>
    </row>
    <row r="5373" spans="2:2">
      <c r="B5373" s="16"/>
    </row>
    <row r="5374" spans="2:2">
      <c r="B5374" s="16"/>
    </row>
    <row r="5375" spans="2:2">
      <c r="B5375" s="16"/>
    </row>
    <row r="5376" spans="2:2">
      <c r="B5376" s="16"/>
    </row>
    <row r="5377" spans="2:2">
      <c r="B5377" s="16"/>
    </row>
    <row r="5378" spans="2:2">
      <c r="B5378" s="16"/>
    </row>
    <row r="5379" spans="2:2">
      <c r="B5379" s="16"/>
    </row>
    <row r="5380" spans="2:2">
      <c r="B5380" s="16"/>
    </row>
    <row r="5381" spans="2:2">
      <c r="B5381" s="16"/>
    </row>
    <row r="5382" spans="2:2">
      <c r="B5382" s="16"/>
    </row>
    <row r="5383" spans="2:2">
      <c r="B5383" s="16"/>
    </row>
    <row r="5384" spans="2:2">
      <c r="B5384" s="16"/>
    </row>
    <row r="5385" spans="2:2">
      <c r="B5385" s="16"/>
    </row>
    <row r="5386" spans="2:2">
      <c r="B5386" s="16"/>
    </row>
    <row r="5387" spans="2:2">
      <c r="B5387" s="16"/>
    </row>
    <row r="5388" spans="2:2">
      <c r="B5388" s="16"/>
    </row>
    <row r="5389" spans="2:2">
      <c r="B5389" s="16"/>
    </row>
    <row r="5390" spans="2:2">
      <c r="B5390" s="16"/>
    </row>
    <row r="5391" spans="2:2">
      <c r="B5391" s="16"/>
    </row>
    <row r="5392" spans="2:2">
      <c r="B5392" s="16"/>
    </row>
    <row r="5393" spans="2:2">
      <c r="B5393" s="16"/>
    </row>
    <row r="5394" spans="2:2">
      <c r="B5394" s="16"/>
    </row>
    <row r="5395" spans="2:2">
      <c r="B5395" s="16"/>
    </row>
    <row r="5396" spans="2:2">
      <c r="B5396" s="16"/>
    </row>
    <row r="5397" spans="2:2">
      <c r="B5397" s="16"/>
    </row>
    <row r="5398" spans="2:2">
      <c r="B5398" s="16"/>
    </row>
    <row r="5399" spans="2:2">
      <c r="B5399" s="16"/>
    </row>
    <row r="5400" spans="2:2">
      <c r="B5400" s="16"/>
    </row>
    <row r="5401" spans="2:2">
      <c r="B5401" s="16"/>
    </row>
    <row r="5402" spans="2:2">
      <c r="B5402" s="16"/>
    </row>
    <row r="5403" spans="2:2">
      <c r="B5403" s="16"/>
    </row>
    <row r="5404" spans="2:2">
      <c r="B5404" s="16"/>
    </row>
    <row r="5405" spans="2:2">
      <c r="B5405" s="16"/>
    </row>
    <row r="5406" spans="2:2">
      <c r="B5406" s="16"/>
    </row>
    <row r="5407" spans="2:2">
      <c r="B5407" s="16"/>
    </row>
    <row r="5408" spans="2:2">
      <c r="B5408" s="16"/>
    </row>
    <row r="5409" spans="2:2">
      <c r="B5409" s="16"/>
    </row>
    <row r="5410" spans="2:2">
      <c r="B5410" s="16"/>
    </row>
    <row r="5411" spans="2:2">
      <c r="B5411" s="16"/>
    </row>
    <row r="5412" spans="2:2">
      <c r="B5412" s="16"/>
    </row>
    <row r="5413" spans="2:2">
      <c r="B5413" s="16"/>
    </row>
    <row r="5414" spans="2:2">
      <c r="B5414" s="16"/>
    </row>
    <row r="5415" spans="2:2">
      <c r="B5415" s="16"/>
    </row>
    <row r="5416" spans="2:2">
      <c r="B5416" s="16"/>
    </row>
    <row r="5417" spans="2:2">
      <c r="B5417" s="16"/>
    </row>
    <row r="5418" spans="2:2">
      <c r="B5418" s="16"/>
    </row>
    <row r="5419" spans="2:2">
      <c r="B5419" s="16"/>
    </row>
    <row r="5420" spans="2:2">
      <c r="B5420" s="16"/>
    </row>
    <row r="5421" spans="2:2">
      <c r="B5421" s="16"/>
    </row>
    <row r="5422" spans="2:2">
      <c r="B5422" s="16"/>
    </row>
    <row r="5423" spans="2:2">
      <c r="B5423" s="16"/>
    </row>
    <row r="5424" spans="2:2">
      <c r="B5424" s="16"/>
    </row>
    <row r="5425" spans="2:2">
      <c r="B5425" s="16"/>
    </row>
    <row r="5426" spans="2:2">
      <c r="B5426" s="16"/>
    </row>
    <row r="5427" spans="2:2">
      <c r="B5427" s="16"/>
    </row>
    <row r="5428" spans="2:2">
      <c r="B5428" s="16"/>
    </row>
    <row r="5429" spans="2:2">
      <c r="B5429" s="16"/>
    </row>
    <row r="5430" spans="2:2">
      <c r="B5430" s="16"/>
    </row>
    <row r="5431" spans="2:2">
      <c r="B5431" s="16"/>
    </row>
    <row r="5432" spans="2:2">
      <c r="B5432" s="16"/>
    </row>
    <row r="5433" spans="2:2">
      <c r="B5433" s="16"/>
    </row>
    <row r="5434" spans="2:2">
      <c r="B5434" s="16"/>
    </row>
    <row r="5435" spans="2:2">
      <c r="B5435" s="16"/>
    </row>
    <row r="5436" spans="2:2">
      <c r="B5436" s="16"/>
    </row>
    <row r="5437" spans="2:2">
      <c r="B5437" s="16"/>
    </row>
    <row r="5438" spans="2:2">
      <c r="B5438" s="16"/>
    </row>
    <row r="5439" spans="2:2">
      <c r="B5439" s="16"/>
    </row>
    <row r="5440" spans="2:2">
      <c r="B5440" s="16"/>
    </row>
    <row r="5441" spans="2:2">
      <c r="B5441" s="16"/>
    </row>
    <row r="5442" spans="2:2">
      <c r="B5442" s="16"/>
    </row>
    <row r="5443" spans="2:2">
      <c r="B5443" s="16"/>
    </row>
    <row r="5444" spans="2:2">
      <c r="B5444" s="16"/>
    </row>
    <row r="5445" spans="2:2">
      <c r="B5445" s="16"/>
    </row>
    <row r="5446" spans="2:2">
      <c r="B5446" s="16"/>
    </row>
    <row r="5447" spans="2:2">
      <c r="B5447" s="16"/>
    </row>
    <row r="5448" spans="2:2">
      <c r="B5448" s="16"/>
    </row>
    <row r="5449" spans="2:2">
      <c r="B5449" s="16"/>
    </row>
    <row r="5450" spans="2:2">
      <c r="B5450" s="16"/>
    </row>
    <row r="5451" spans="2:2">
      <c r="B5451" s="16"/>
    </row>
    <row r="5452" spans="2:2">
      <c r="B5452" s="16"/>
    </row>
    <row r="5453" spans="2:2">
      <c r="B5453" s="16"/>
    </row>
    <row r="5454" spans="2:2">
      <c r="B5454" s="16"/>
    </row>
    <row r="5455" spans="2:2">
      <c r="B5455" s="16"/>
    </row>
    <row r="5456" spans="2:2">
      <c r="B5456" s="16"/>
    </row>
    <row r="5457" spans="2:2">
      <c r="B5457" s="16"/>
    </row>
    <row r="5458" spans="2:2">
      <c r="B5458" s="16"/>
    </row>
    <row r="5459" spans="2:2">
      <c r="B5459" s="16"/>
    </row>
    <row r="5460" spans="2:2">
      <c r="B5460" s="16"/>
    </row>
    <row r="5461" spans="2:2">
      <c r="B5461" s="16"/>
    </row>
    <row r="5462" spans="2:2">
      <c r="B5462" s="16"/>
    </row>
    <row r="5463" spans="2:2">
      <c r="B5463" s="16"/>
    </row>
    <row r="5464" spans="2:2">
      <c r="B5464" s="16"/>
    </row>
    <row r="5465" spans="2:2">
      <c r="B5465" s="16"/>
    </row>
    <row r="5466" spans="2:2">
      <c r="B5466" s="16"/>
    </row>
    <row r="5467" spans="2:2">
      <c r="B5467" s="16"/>
    </row>
    <row r="5468" spans="2:2">
      <c r="B5468" s="16"/>
    </row>
    <row r="5469" spans="2:2">
      <c r="B5469" s="16"/>
    </row>
    <row r="5470" spans="2:2">
      <c r="B5470" s="16"/>
    </row>
    <row r="5471" spans="2:2">
      <c r="B5471" s="16"/>
    </row>
    <row r="5472" spans="2:2">
      <c r="B5472" s="16"/>
    </row>
    <row r="5473" spans="2:2">
      <c r="B5473" s="16"/>
    </row>
    <row r="5474" spans="2:2">
      <c r="B5474" s="16"/>
    </row>
    <row r="5475" spans="2:2">
      <c r="B5475" s="16"/>
    </row>
    <row r="5476" spans="2:2">
      <c r="B5476" s="16"/>
    </row>
    <row r="5477" spans="2:2">
      <c r="B5477" s="16"/>
    </row>
    <row r="5478" spans="2:2">
      <c r="B5478" s="16"/>
    </row>
    <row r="5479" spans="2:2">
      <c r="B5479" s="16"/>
    </row>
    <row r="5480" spans="2:2">
      <c r="B5480" s="16"/>
    </row>
    <row r="5481" spans="2:2">
      <c r="B5481" s="16"/>
    </row>
    <row r="5482" spans="2:2">
      <c r="B5482" s="16"/>
    </row>
    <row r="5483" spans="2:2">
      <c r="B5483" s="16"/>
    </row>
    <row r="5484" spans="2:2">
      <c r="B5484" s="16"/>
    </row>
    <row r="5485" spans="2:2">
      <c r="B5485" s="16"/>
    </row>
    <row r="5486" spans="2:2">
      <c r="B5486" s="16"/>
    </row>
    <row r="5487" spans="2:2">
      <c r="B5487" s="16"/>
    </row>
    <row r="5488" spans="2:2">
      <c r="B5488" s="16"/>
    </row>
    <row r="5489" spans="2:2">
      <c r="B5489" s="16"/>
    </row>
    <row r="5490" spans="2:2">
      <c r="B5490" s="16"/>
    </row>
    <row r="5491" spans="2:2">
      <c r="B5491" s="16"/>
    </row>
    <row r="5492" spans="2:2">
      <c r="B5492" s="16"/>
    </row>
    <row r="5493" spans="2:2">
      <c r="B5493" s="16"/>
    </row>
    <row r="5494" spans="2:2">
      <c r="B5494" s="16"/>
    </row>
    <row r="5495" spans="2:2">
      <c r="B5495" s="16"/>
    </row>
    <row r="5496" spans="2:2">
      <c r="B5496" s="16"/>
    </row>
    <row r="5497" spans="2:2">
      <c r="B5497" s="16"/>
    </row>
    <row r="5498" spans="2:2">
      <c r="B5498" s="16"/>
    </row>
    <row r="5499" spans="2:2">
      <c r="B5499" s="16"/>
    </row>
    <row r="5500" spans="2:2">
      <c r="B5500" s="16"/>
    </row>
    <row r="5501" spans="2:2">
      <c r="B5501" s="16"/>
    </row>
    <row r="5502" spans="2:2">
      <c r="B5502" s="16"/>
    </row>
    <row r="5503" spans="2:2">
      <c r="B5503" s="16"/>
    </row>
    <row r="5504" spans="2:2">
      <c r="B5504" s="16"/>
    </row>
    <row r="5505" spans="2:2">
      <c r="B5505" s="16"/>
    </row>
    <row r="5506" spans="2:2">
      <c r="B5506" s="16"/>
    </row>
    <row r="5507" spans="2:2">
      <c r="B5507" s="16"/>
    </row>
    <row r="5508" spans="2:2">
      <c r="B5508" s="16"/>
    </row>
    <row r="5509" spans="2:2">
      <c r="B5509" s="16"/>
    </row>
    <row r="5510" spans="2:2">
      <c r="B5510" s="16"/>
    </row>
    <row r="5511" spans="2:2">
      <c r="B5511" s="16"/>
    </row>
    <row r="5512" spans="2:2">
      <c r="B5512" s="16"/>
    </row>
    <row r="5513" spans="2:2">
      <c r="B5513" s="16"/>
    </row>
    <row r="5514" spans="2:2">
      <c r="B5514" s="16"/>
    </row>
    <row r="5515" spans="2:2">
      <c r="B5515" s="16"/>
    </row>
    <row r="5516" spans="2:2">
      <c r="B5516" s="16"/>
    </row>
    <row r="5517" spans="2:2">
      <c r="B5517" s="16"/>
    </row>
    <row r="5518" spans="2:2">
      <c r="B5518" s="16"/>
    </row>
    <row r="5519" spans="2:2">
      <c r="B5519" s="16"/>
    </row>
    <row r="5520" spans="2:2">
      <c r="B5520" s="16"/>
    </row>
    <row r="5521" spans="2:2">
      <c r="B5521" s="16"/>
    </row>
    <row r="5522" spans="2:2">
      <c r="B5522" s="16"/>
    </row>
    <row r="5523" spans="2:2">
      <c r="B5523" s="16"/>
    </row>
    <row r="5524" spans="2:2">
      <c r="B5524" s="16"/>
    </row>
    <row r="5525" spans="2:2">
      <c r="B5525" s="16"/>
    </row>
    <row r="5526" spans="2:2">
      <c r="B5526" s="16"/>
    </row>
    <row r="5527" spans="2:2">
      <c r="B5527" s="16"/>
    </row>
    <row r="5528" spans="2:2">
      <c r="B5528" s="16"/>
    </row>
    <row r="5529" spans="2:2">
      <c r="B5529" s="16"/>
    </row>
    <row r="5530" spans="2:2">
      <c r="B5530" s="16"/>
    </row>
    <row r="5531" spans="2:2">
      <c r="B5531" s="16"/>
    </row>
    <row r="5532" spans="2:2">
      <c r="B5532" s="16"/>
    </row>
    <row r="5533" spans="2:2">
      <c r="B5533" s="16"/>
    </row>
    <row r="5534" spans="2:2">
      <c r="B5534" s="16"/>
    </row>
    <row r="5535" spans="2:2">
      <c r="B5535" s="16"/>
    </row>
    <row r="5536" spans="2:2">
      <c r="B5536" s="16"/>
    </row>
    <row r="5537" spans="2:2">
      <c r="B5537" s="16"/>
    </row>
    <row r="5538" spans="2:2">
      <c r="B5538" s="16"/>
    </row>
    <row r="5539" spans="2:2">
      <c r="B5539" s="16"/>
    </row>
    <row r="5540" spans="2:2">
      <c r="B5540" s="16"/>
    </row>
    <row r="5541" spans="2:2">
      <c r="B5541" s="16"/>
    </row>
    <row r="5542" spans="2:2">
      <c r="B5542" s="16"/>
    </row>
    <row r="5543" spans="2:2">
      <c r="B5543" s="16"/>
    </row>
    <row r="5544" spans="2:2">
      <c r="B5544" s="16"/>
    </row>
    <row r="5545" spans="2:2">
      <c r="B5545" s="16"/>
    </row>
    <row r="5546" spans="2:2">
      <c r="B5546" s="16"/>
    </row>
    <row r="5547" spans="2:2">
      <c r="B5547" s="16"/>
    </row>
    <row r="5548" spans="2:2">
      <c r="B5548" s="16"/>
    </row>
    <row r="5549" spans="2:2">
      <c r="B5549" s="16"/>
    </row>
    <row r="5550" spans="2:2">
      <c r="B5550" s="16"/>
    </row>
    <row r="5551" spans="2:2">
      <c r="B5551" s="16"/>
    </row>
    <row r="5552" spans="2:2">
      <c r="B5552" s="16"/>
    </row>
    <row r="5553" spans="2:2">
      <c r="B5553" s="16"/>
    </row>
    <row r="5554" spans="2:2">
      <c r="B5554" s="16"/>
    </row>
    <row r="5555" spans="2:2">
      <c r="B5555" s="16"/>
    </row>
    <row r="5556" spans="2:2">
      <c r="B5556" s="16"/>
    </row>
    <row r="5557" spans="2:2">
      <c r="B5557" s="16"/>
    </row>
    <row r="5558" spans="2:2">
      <c r="B5558" s="16"/>
    </row>
    <row r="5559" spans="2:2">
      <c r="B5559" s="16"/>
    </row>
    <row r="5560" spans="2:2">
      <c r="B5560" s="16"/>
    </row>
    <row r="5561" spans="2:2">
      <c r="B5561" s="16"/>
    </row>
    <row r="5562" spans="2:2">
      <c r="B5562" s="16"/>
    </row>
    <row r="5563" spans="2:2">
      <c r="B5563" s="16"/>
    </row>
    <row r="5564" spans="2:2">
      <c r="B5564" s="16"/>
    </row>
    <row r="5565" spans="2:2">
      <c r="B5565" s="16"/>
    </row>
    <row r="5566" spans="2:2">
      <c r="B5566" s="16"/>
    </row>
    <row r="5567" spans="2:2">
      <c r="B5567" s="16"/>
    </row>
    <row r="5568" spans="2:2">
      <c r="B5568" s="16"/>
    </row>
    <row r="5569" spans="2:2">
      <c r="B5569" s="16"/>
    </row>
    <row r="5570" spans="2:2">
      <c r="B5570" s="16"/>
    </row>
    <row r="5571" spans="2:2">
      <c r="B5571" s="16"/>
    </row>
    <row r="5572" spans="2:2">
      <c r="B5572" s="16"/>
    </row>
    <row r="5573" spans="2:2">
      <c r="B5573" s="16"/>
    </row>
    <row r="5574" spans="2:2">
      <c r="B5574" s="16"/>
    </row>
    <row r="5575" spans="2:2">
      <c r="B5575" s="16"/>
    </row>
    <row r="5576" spans="2:2">
      <c r="B5576" s="16"/>
    </row>
    <row r="5577" spans="2:2">
      <c r="B5577" s="16"/>
    </row>
    <row r="5578" spans="2:2">
      <c r="B5578" s="16"/>
    </row>
    <row r="5579" spans="2:2">
      <c r="B5579" s="16"/>
    </row>
    <row r="5580" spans="2:2">
      <c r="B5580" s="16"/>
    </row>
    <row r="5581" spans="2:2">
      <c r="B5581" s="16"/>
    </row>
    <row r="5582" spans="2:2">
      <c r="B5582" s="16"/>
    </row>
    <row r="5583" spans="2:2">
      <c r="B5583" s="16"/>
    </row>
    <row r="5584" spans="2:2">
      <c r="B5584" s="16"/>
    </row>
    <row r="5585" spans="2:2">
      <c r="B5585" s="16"/>
    </row>
    <row r="5586" spans="2:2">
      <c r="B5586" s="16"/>
    </row>
    <row r="5587" spans="2:2">
      <c r="B5587" s="16"/>
    </row>
    <row r="5588" spans="2:2">
      <c r="B5588" s="16"/>
    </row>
    <row r="5589" spans="2:2">
      <c r="B5589" s="16"/>
    </row>
    <row r="5590" spans="2:2">
      <c r="B5590" s="16"/>
    </row>
    <row r="5591" spans="2:2">
      <c r="B5591" s="16"/>
    </row>
    <row r="5592" spans="2:2">
      <c r="B5592" s="16"/>
    </row>
    <row r="5593" spans="2:2">
      <c r="B5593" s="16"/>
    </row>
    <row r="5594" spans="2:2">
      <c r="B5594" s="16"/>
    </row>
    <row r="5595" spans="2:2">
      <c r="B5595" s="16"/>
    </row>
    <row r="5596" spans="2:2">
      <c r="B5596" s="16"/>
    </row>
    <row r="5597" spans="2:2">
      <c r="B5597" s="16"/>
    </row>
    <row r="5598" spans="2:2">
      <c r="B5598" s="16"/>
    </row>
    <row r="5599" spans="2:2">
      <c r="B5599" s="16"/>
    </row>
    <row r="5600" spans="2:2">
      <c r="B5600" s="16"/>
    </row>
    <row r="5601" spans="2:2">
      <c r="B5601" s="16"/>
    </row>
    <row r="5602" spans="2:2">
      <c r="B5602" s="16"/>
    </row>
    <row r="5603" spans="2:2">
      <c r="B5603" s="16"/>
    </row>
    <row r="5604" spans="2:2">
      <c r="B5604" s="16"/>
    </row>
    <row r="5605" spans="2:2">
      <c r="B5605" s="16"/>
    </row>
    <row r="5606" spans="2:2">
      <c r="B5606" s="16"/>
    </row>
    <row r="5607" spans="2:2">
      <c r="B5607" s="16"/>
    </row>
    <row r="5608" spans="2:2">
      <c r="B5608" s="16"/>
    </row>
    <row r="5609" spans="2:2">
      <c r="B5609" s="16"/>
    </row>
    <row r="5610" spans="2:2">
      <c r="B5610" s="16"/>
    </row>
    <row r="5611" spans="2:2">
      <c r="B5611" s="16"/>
    </row>
    <row r="5612" spans="2:2">
      <c r="B5612" s="16"/>
    </row>
    <row r="5613" spans="2:2">
      <c r="B5613" s="16"/>
    </row>
    <row r="5614" spans="2:2">
      <c r="B5614" s="16"/>
    </row>
    <row r="5615" spans="2:2">
      <c r="B5615" s="16"/>
    </row>
    <row r="5616" spans="2:2">
      <c r="B5616" s="16"/>
    </row>
    <row r="5617" spans="2:2">
      <c r="B5617" s="16"/>
    </row>
    <row r="5618" spans="2:2">
      <c r="B5618" s="16"/>
    </row>
    <row r="5619" spans="2:2">
      <c r="B5619" s="16"/>
    </row>
    <row r="5620" spans="2:2">
      <c r="B5620" s="16"/>
    </row>
    <row r="5621" spans="2:2">
      <c r="B5621" s="16"/>
    </row>
    <row r="5622" spans="2:2">
      <c r="B5622" s="16"/>
    </row>
    <row r="5623" spans="2:2">
      <c r="B5623" s="16"/>
    </row>
    <row r="5624" spans="2:2">
      <c r="B5624" s="16"/>
    </row>
    <row r="5625" spans="2:2">
      <c r="B5625" s="16"/>
    </row>
    <row r="5626" spans="2:2">
      <c r="B5626" s="16"/>
    </row>
    <row r="5627" spans="2:2">
      <c r="B5627" s="16"/>
    </row>
    <row r="5628" spans="2:2">
      <c r="B5628" s="16"/>
    </row>
    <row r="5629" spans="2:2">
      <c r="B5629" s="16"/>
    </row>
    <row r="5630" spans="2:2">
      <c r="B5630" s="16"/>
    </row>
    <row r="5631" spans="2:2">
      <c r="B5631" s="16"/>
    </row>
    <row r="5632" spans="2:2">
      <c r="B5632" s="16"/>
    </row>
    <row r="5633" spans="2:2">
      <c r="B5633" s="16"/>
    </row>
    <row r="5634" spans="2:2">
      <c r="B5634" s="16"/>
    </row>
    <row r="5635" spans="2:2">
      <c r="B5635" s="16"/>
    </row>
    <row r="5636" spans="2:2">
      <c r="B5636" s="16"/>
    </row>
    <row r="5637" spans="2:2">
      <c r="B5637" s="16"/>
    </row>
    <row r="5638" spans="2:2">
      <c r="B5638" s="16"/>
    </row>
    <row r="5639" spans="2:2">
      <c r="B5639" s="16"/>
    </row>
    <row r="5640" spans="2:2">
      <c r="B5640" s="16"/>
    </row>
    <row r="5641" spans="2:2">
      <c r="B5641" s="16"/>
    </row>
    <row r="5642" spans="2:2">
      <c r="B5642" s="16"/>
    </row>
    <row r="5643" spans="2:2">
      <c r="B5643" s="16"/>
    </row>
    <row r="5644" spans="2:2">
      <c r="B5644" s="16"/>
    </row>
    <row r="5645" spans="2:2">
      <c r="B5645" s="16"/>
    </row>
    <row r="5646" spans="2:2">
      <c r="B5646" s="16"/>
    </row>
    <row r="5647" spans="2:2">
      <c r="B5647" s="16"/>
    </row>
    <row r="5648" spans="2:2">
      <c r="B5648" s="16"/>
    </row>
    <row r="5649" spans="2:2">
      <c r="B5649" s="16"/>
    </row>
    <row r="5650" spans="2:2">
      <c r="B5650" s="16"/>
    </row>
    <row r="5651" spans="2:2">
      <c r="B5651" s="16"/>
    </row>
    <row r="5652" spans="2:2">
      <c r="B5652" s="16"/>
    </row>
    <row r="5653" spans="2:2">
      <c r="B5653" s="16"/>
    </row>
    <row r="5654" spans="2:2">
      <c r="B5654" s="16"/>
    </row>
    <row r="5655" spans="2:2">
      <c r="B5655" s="16"/>
    </row>
    <row r="5656" spans="2:2">
      <c r="B5656" s="16"/>
    </row>
    <row r="5657" spans="2:2">
      <c r="B5657" s="16"/>
    </row>
    <row r="5658" spans="2:2">
      <c r="B5658" s="16"/>
    </row>
    <row r="5659" spans="2:2">
      <c r="B5659" s="16"/>
    </row>
    <row r="5660" spans="2:2">
      <c r="B5660" s="16"/>
    </row>
    <row r="5661" spans="2:2">
      <c r="B5661" s="16"/>
    </row>
    <row r="5662" spans="2:2">
      <c r="B5662" s="16"/>
    </row>
    <row r="5663" spans="2:2">
      <c r="B5663" s="16"/>
    </row>
    <row r="5664" spans="2:2">
      <c r="B5664" s="16"/>
    </row>
    <row r="5665" spans="2:2">
      <c r="B5665" s="16"/>
    </row>
    <row r="5666" spans="2:2">
      <c r="B5666" s="16"/>
    </row>
    <row r="5667" spans="2:2">
      <c r="B5667" s="16"/>
    </row>
    <row r="5668" spans="2:2">
      <c r="B5668" s="16"/>
    </row>
    <row r="5669" spans="2:2">
      <c r="B5669" s="16"/>
    </row>
    <row r="5670" spans="2:2">
      <c r="B5670" s="16"/>
    </row>
    <row r="5671" spans="2:2">
      <c r="B5671" s="16"/>
    </row>
    <row r="5672" spans="2:2">
      <c r="B5672" s="16"/>
    </row>
    <row r="5673" spans="2:2">
      <c r="B5673" s="16"/>
    </row>
    <row r="5674" spans="2:2">
      <c r="B5674" s="16"/>
    </row>
    <row r="5675" spans="2:2">
      <c r="B5675" s="16"/>
    </row>
    <row r="5676" spans="2:2">
      <c r="B5676" s="16"/>
    </row>
    <row r="5677" spans="2:2">
      <c r="B5677" s="16"/>
    </row>
    <row r="5678" spans="2:2">
      <c r="B5678" s="16"/>
    </row>
    <row r="5679" spans="2:2">
      <c r="B5679" s="16"/>
    </row>
    <row r="5680" spans="2:2">
      <c r="B5680" s="16"/>
    </row>
    <row r="5681" spans="2:2">
      <c r="B5681" s="16"/>
    </row>
    <row r="5682" spans="2:2">
      <c r="B5682" s="16"/>
    </row>
    <row r="5683" spans="2:2">
      <c r="B5683" s="16"/>
    </row>
    <row r="5684" spans="2:2">
      <c r="B5684" s="16"/>
    </row>
    <row r="5685" spans="2:2">
      <c r="B5685" s="16"/>
    </row>
    <row r="5686" spans="2:2">
      <c r="B5686" s="16"/>
    </row>
    <row r="5687" spans="2:2">
      <c r="B5687" s="16"/>
    </row>
    <row r="5688" spans="2:2">
      <c r="B5688" s="16"/>
    </row>
    <row r="5689" spans="2:2">
      <c r="B5689" s="16"/>
    </row>
    <row r="5690" spans="2:2">
      <c r="B5690" s="16"/>
    </row>
    <row r="5691" spans="2:2">
      <c r="B5691" s="16"/>
    </row>
    <row r="5692" spans="2:2">
      <c r="B5692" s="16"/>
    </row>
    <row r="5693" spans="2:2">
      <c r="B5693" s="16"/>
    </row>
    <row r="5694" spans="2:2">
      <c r="B5694" s="16"/>
    </row>
    <row r="5695" spans="2:2">
      <c r="B5695" s="16"/>
    </row>
    <row r="5696" spans="2:2">
      <c r="B5696" s="16"/>
    </row>
    <row r="5697" spans="2:2">
      <c r="B5697" s="16"/>
    </row>
    <row r="5698" spans="2:2">
      <c r="B5698" s="16"/>
    </row>
    <row r="5699" spans="2:2">
      <c r="B5699" s="16"/>
    </row>
    <row r="5700" spans="2:2">
      <c r="B5700" s="16"/>
    </row>
    <row r="5701" spans="2:2">
      <c r="B5701" s="16"/>
    </row>
    <row r="5702" spans="2:2">
      <c r="B5702" s="16"/>
    </row>
    <row r="5703" spans="2:2">
      <c r="B5703" s="16"/>
    </row>
    <row r="5704" spans="2:2">
      <c r="B5704" s="16"/>
    </row>
    <row r="5705" spans="2:2">
      <c r="B5705" s="16"/>
    </row>
    <row r="5706" spans="2:2">
      <c r="B5706" s="16"/>
    </row>
    <row r="5707" spans="2:2">
      <c r="B5707" s="16"/>
    </row>
    <row r="5708" spans="2:2">
      <c r="B5708" s="16"/>
    </row>
    <row r="5709" spans="2:2">
      <c r="B5709" s="16"/>
    </row>
    <row r="5710" spans="2:2">
      <c r="B5710" s="16"/>
    </row>
    <row r="5711" spans="2:2">
      <c r="B5711" s="16"/>
    </row>
    <row r="5712" spans="2:2">
      <c r="B5712" s="16"/>
    </row>
    <row r="5713" spans="2:2">
      <c r="B5713" s="16"/>
    </row>
    <row r="5714" spans="2:2">
      <c r="B5714" s="16"/>
    </row>
    <row r="5715" spans="2:2">
      <c r="B5715" s="16"/>
    </row>
    <row r="5716" spans="2:2">
      <c r="B5716" s="16"/>
    </row>
    <row r="5717" spans="2:2">
      <c r="B5717" s="16"/>
    </row>
    <row r="5718" spans="2:2">
      <c r="B5718" s="16"/>
    </row>
    <row r="5719" spans="2:2">
      <c r="B5719" s="16"/>
    </row>
    <row r="5720" spans="2:2">
      <c r="B5720" s="16"/>
    </row>
    <row r="5721" spans="2:2">
      <c r="B5721" s="16"/>
    </row>
    <row r="5722" spans="2:2">
      <c r="B5722" s="16"/>
    </row>
    <row r="5723" spans="2:2">
      <c r="B5723" s="16"/>
    </row>
    <row r="5724" spans="2:2">
      <c r="B5724" s="16"/>
    </row>
    <row r="5725" spans="2:2">
      <c r="B5725" s="16"/>
    </row>
    <row r="5726" spans="2:2">
      <c r="B5726" s="16"/>
    </row>
    <row r="5727" spans="2:2">
      <c r="B5727" s="16"/>
    </row>
    <row r="5728" spans="2:2">
      <c r="B5728" s="16"/>
    </row>
    <row r="5729" spans="2:2">
      <c r="B5729" s="16"/>
    </row>
    <row r="5730" spans="2:2">
      <c r="B5730" s="16"/>
    </row>
    <row r="5731" spans="2:2">
      <c r="B5731" s="16"/>
    </row>
    <row r="5732" spans="2:2">
      <c r="B5732" s="16"/>
    </row>
    <row r="5733" spans="2:2">
      <c r="B5733" s="16"/>
    </row>
    <row r="5734" spans="2:2">
      <c r="B5734" s="16"/>
    </row>
    <row r="5735" spans="2:2">
      <c r="B5735" s="16"/>
    </row>
    <row r="5736" spans="2:2">
      <c r="B5736" s="16"/>
    </row>
    <row r="5737" spans="2:2">
      <c r="B5737" s="16"/>
    </row>
    <row r="5738" spans="2:2">
      <c r="B5738" s="16"/>
    </row>
    <row r="5739" spans="2:2">
      <c r="B5739" s="16"/>
    </row>
    <row r="5740" spans="2:2">
      <c r="B5740" s="16"/>
    </row>
    <row r="5741" spans="2:2">
      <c r="B5741" s="16"/>
    </row>
    <row r="5742" spans="2:2">
      <c r="B5742" s="16"/>
    </row>
    <row r="5743" spans="2:2">
      <c r="B5743" s="16"/>
    </row>
    <row r="5744" spans="2:2">
      <c r="B5744" s="16"/>
    </row>
    <row r="5745" spans="2:2">
      <c r="B5745" s="16"/>
    </row>
    <row r="5746" spans="2:2">
      <c r="B5746" s="16"/>
    </row>
    <row r="5747" spans="2:2">
      <c r="B5747" s="16"/>
    </row>
    <row r="5748" spans="2:2">
      <c r="B5748" s="16"/>
    </row>
    <row r="5749" spans="2:2">
      <c r="B5749" s="16"/>
    </row>
    <row r="5750" spans="2:2">
      <c r="B5750" s="16"/>
    </row>
    <row r="5751" spans="2:2">
      <c r="B5751" s="16"/>
    </row>
    <row r="5752" spans="2:2">
      <c r="B5752" s="16"/>
    </row>
    <row r="5753" spans="2:2">
      <c r="B5753" s="16"/>
    </row>
    <row r="5754" spans="2:2">
      <c r="B5754" s="16"/>
    </row>
    <row r="5755" spans="2:2">
      <c r="B5755" s="16"/>
    </row>
    <row r="5756" spans="2:2">
      <c r="B5756" s="16"/>
    </row>
    <row r="5757" spans="2:2">
      <c r="B5757" s="16"/>
    </row>
    <row r="5758" spans="2:2">
      <c r="B5758" s="16"/>
    </row>
    <row r="5759" spans="2:2">
      <c r="B5759" s="16"/>
    </row>
    <row r="5760" spans="2:2">
      <c r="B5760" s="16"/>
    </row>
    <row r="5761" spans="2:2">
      <c r="B5761" s="16"/>
    </row>
    <row r="5762" spans="2:2">
      <c r="B5762" s="16"/>
    </row>
    <row r="5763" spans="2:2">
      <c r="B5763" s="16"/>
    </row>
    <row r="5764" spans="2:2">
      <c r="B5764" s="16"/>
    </row>
    <row r="5765" spans="2:2">
      <c r="B5765" s="16"/>
    </row>
    <row r="5766" spans="2:2">
      <c r="B5766" s="16"/>
    </row>
    <row r="5767" spans="2:2">
      <c r="B5767" s="16"/>
    </row>
    <row r="5768" spans="2:2">
      <c r="B5768" s="16"/>
    </row>
    <row r="5769" spans="2:2">
      <c r="B5769" s="16"/>
    </row>
    <row r="5770" spans="2:2">
      <c r="B5770" s="16"/>
    </row>
    <row r="5771" spans="2:2">
      <c r="B5771" s="16"/>
    </row>
    <row r="5772" spans="2:2">
      <c r="B5772" s="16"/>
    </row>
    <row r="5773" spans="2:2">
      <c r="B5773" s="16"/>
    </row>
    <row r="5774" spans="2:2">
      <c r="B5774" s="16"/>
    </row>
    <row r="5775" spans="2:2">
      <c r="B5775" s="16"/>
    </row>
    <row r="5776" spans="2:2">
      <c r="B5776" s="16"/>
    </row>
    <row r="5777" spans="2:2">
      <c r="B5777" s="16"/>
    </row>
    <row r="5778" spans="2:2">
      <c r="B5778" s="16"/>
    </row>
    <row r="5779" spans="2:2">
      <c r="B5779" s="16"/>
    </row>
    <row r="5780" spans="2:2">
      <c r="B5780" s="16"/>
    </row>
    <row r="5781" spans="2:2">
      <c r="B5781" s="16"/>
    </row>
    <row r="5782" spans="2:2">
      <c r="B5782" s="16"/>
    </row>
    <row r="5783" spans="2:2">
      <c r="B5783" s="16"/>
    </row>
    <row r="5784" spans="2:2">
      <c r="B5784" s="16"/>
    </row>
    <row r="5785" spans="2:2">
      <c r="B5785" s="16"/>
    </row>
    <row r="5786" spans="2:2">
      <c r="B5786" s="16"/>
    </row>
    <row r="5787" spans="2:2">
      <c r="B5787" s="16"/>
    </row>
    <row r="5788" spans="2:2">
      <c r="B5788" s="16"/>
    </row>
    <row r="5789" spans="2:2">
      <c r="B5789" s="16"/>
    </row>
    <row r="5790" spans="2:2">
      <c r="B5790" s="16"/>
    </row>
    <row r="5791" spans="2:2">
      <c r="B5791" s="16"/>
    </row>
    <row r="5792" spans="2:2">
      <c r="B5792" s="16"/>
    </row>
    <row r="5793" spans="2:2">
      <c r="B5793" s="16"/>
    </row>
    <row r="5794" spans="2:2">
      <c r="B5794" s="16"/>
    </row>
    <row r="5795" spans="2:2">
      <c r="B5795" s="16"/>
    </row>
    <row r="5796" spans="2:2">
      <c r="B5796" s="16"/>
    </row>
    <row r="5797" spans="2:2">
      <c r="B5797" s="16"/>
    </row>
    <row r="5798" spans="2:2">
      <c r="B5798" s="16"/>
    </row>
    <row r="5799" spans="2:2">
      <c r="B5799" s="16"/>
    </row>
    <row r="5800" spans="2:2">
      <c r="B5800" s="16"/>
    </row>
    <row r="5801" spans="2:2">
      <c r="B5801" s="16"/>
    </row>
    <row r="5802" spans="2:2">
      <c r="B5802" s="16"/>
    </row>
    <row r="5803" spans="2:2">
      <c r="B5803" s="16"/>
    </row>
    <row r="5804" spans="2:2">
      <c r="B5804" s="16"/>
    </row>
    <row r="5805" spans="2:2">
      <c r="B5805" s="16"/>
    </row>
    <row r="5806" spans="2:2">
      <c r="B5806" s="16"/>
    </row>
    <row r="5807" spans="2:2">
      <c r="B5807" s="16"/>
    </row>
    <row r="5808" spans="2:2">
      <c r="B5808" s="16"/>
    </row>
    <row r="5809" spans="2:2">
      <c r="B5809" s="16"/>
    </row>
    <row r="5810" spans="2:2">
      <c r="B5810" s="16"/>
    </row>
    <row r="5811" spans="2:2">
      <c r="B5811" s="16"/>
    </row>
    <row r="5812" spans="2:2">
      <c r="B5812" s="16"/>
    </row>
    <row r="5813" spans="2:2">
      <c r="B5813" s="16"/>
    </row>
    <row r="5814" spans="2:2">
      <c r="B5814" s="16"/>
    </row>
    <row r="5815" spans="2:2">
      <c r="B5815" s="16"/>
    </row>
    <row r="5816" spans="2:2">
      <c r="B5816" s="16"/>
    </row>
    <row r="5817" spans="2:2">
      <c r="B5817" s="16"/>
    </row>
    <row r="5818" spans="2:2">
      <c r="B5818" s="16"/>
    </row>
    <row r="5819" spans="2:2">
      <c r="B5819" s="16"/>
    </row>
    <row r="5820" spans="2:2">
      <c r="B5820" s="16"/>
    </row>
    <row r="5821" spans="2:2">
      <c r="B5821" s="16"/>
    </row>
    <row r="5822" spans="2:2">
      <c r="B5822" s="16"/>
    </row>
    <row r="5823" spans="2:2">
      <c r="B5823" s="16"/>
    </row>
    <row r="5824" spans="2:2">
      <c r="B5824" s="16"/>
    </row>
    <row r="5825" spans="2:2">
      <c r="B5825" s="16"/>
    </row>
    <row r="5826" spans="2:2">
      <c r="B5826" s="16"/>
    </row>
    <row r="5827" spans="2:2">
      <c r="B5827" s="16"/>
    </row>
    <row r="5828" spans="2:2">
      <c r="B5828" s="16"/>
    </row>
    <row r="5829" spans="2:2">
      <c r="B5829" s="16"/>
    </row>
    <row r="5830" spans="2:2">
      <c r="B5830" s="16"/>
    </row>
    <row r="5831" spans="2:2">
      <c r="B5831" s="16"/>
    </row>
    <row r="5832" spans="2:2">
      <c r="B5832" s="16"/>
    </row>
    <row r="5833" spans="2:2">
      <c r="B5833" s="16"/>
    </row>
    <row r="5834" spans="2:2">
      <c r="B5834" s="16"/>
    </row>
    <row r="5835" spans="2:2">
      <c r="B5835" s="16"/>
    </row>
    <row r="5836" spans="2:2">
      <c r="B5836" s="16"/>
    </row>
    <row r="5837" spans="2:2">
      <c r="B5837" s="16"/>
    </row>
    <row r="5838" spans="2:2">
      <c r="B5838" s="16"/>
    </row>
    <row r="5839" spans="2:2">
      <c r="B5839" s="16"/>
    </row>
    <row r="5840" spans="2:2">
      <c r="B5840" s="16"/>
    </row>
    <row r="5841" spans="2:2">
      <c r="B5841" s="16"/>
    </row>
    <row r="5842" spans="2:2">
      <c r="B5842" s="16"/>
    </row>
    <row r="5843" spans="2:2">
      <c r="B5843" s="16"/>
    </row>
    <row r="5844" spans="2:2">
      <c r="B5844" s="16"/>
    </row>
    <row r="5845" spans="2:2">
      <c r="B5845" s="16"/>
    </row>
    <row r="5846" spans="2:2">
      <c r="B5846" s="16"/>
    </row>
    <row r="5847" spans="2:2">
      <c r="B5847" s="16"/>
    </row>
    <row r="5848" spans="2:2">
      <c r="B5848" s="16"/>
    </row>
    <row r="5849" spans="2:2">
      <c r="B5849" s="16"/>
    </row>
    <row r="5850" spans="2:2">
      <c r="B5850" s="16"/>
    </row>
    <row r="5851" spans="2:2">
      <c r="B5851" s="16"/>
    </row>
    <row r="5852" spans="2:2">
      <c r="B5852" s="16"/>
    </row>
    <row r="5853" spans="2:2">
      <c r="B5853" s="16"/>
    </row>
    <row r="5854" spans="2:2">
      <c r="B5854" s="16"/>
    </row>
    <row r="5855" spans="2:2">
      <c r="B5855" s="16"/>
    </row>
    <row r="5856" spans="2:2">
      <c r="B5856" s="16"/>
    </row>
    <row r="5857" spans="2:2">
      <c r="B5857" s="16"/>
    </row>
    <row r="5858" spans="2:2">
      <c r="B5858" s="16"/>
    </row>
    <row r="5859" spans="2:2">
      <c r="B5859" s="16"/>
    </row>
    <row r="5860" spans="2:2">
      <c r="B5860" s="16"/>
    </row>
    <row r="5861" spans="2:2">
      <c r="B5861" s="16"/>
    </row>
    <row r="5862" spans="2:2">
      <c r="B5862" s="16"/>
    </row>
    <row r="5863" spans="2:2">
      <c r="B5863" s="16"/>
    </row>
    <row r="5864" spans="2:2">
      <c r="B5864" s="16"/>
    </row>
    <row r="5865" spans="2:2">
      <c r="B5865" s="16"/>
    </row>
    <row r="5866" spans="2:2">
      <c r="B5866" s="16"/>
    </row>
    <row r="5867" spans="2:2">
      <c r="B5867" s="16"/>
    </row>
    <row r="5868" spans="2:2">
      <c r="B5868" s="16"/>
    </row>
    <row r="5869" spans="2:2">
      <c r="B5869" s="16"/>
    </row>
    <row r="5870" spans="2:2">
      <c r="B5870" s="16"/>
    </row>
    <row r="5871" spans="2:2">
      <c r="B5871" s="16"/>
    </row>
    <row r="5872" spans="2:2">
      <c r="B5872" s="16"/>
    </row>
    <row r="5873" spans="2:2">
      <c r="B5873" s="16"/>
    </row>
    <row r="5874" spans="2:2">
      <c r="B5874" s="16"/>
    </row>
    <row r="5875" spans="2:2">
      <c r="B5875" s="16"/>
    </row>
    <row r="5876" spans="2:2">
      <c r="B5876" s="16"/>
    </row>
    <row r="5877" spans="2:2">
      <c r="B5877" s="16"/>
    </row>
    <row r="5878" spans="2:2">
      <c r="B5878" s="16"/>
    </row>
    <row r="5879" spans="2:2">
      <c r="B5879" s="16"/>
    </row>
    <row r="5880" spans="2:2">
      <c r="B5880" s="16"/>
    </row>
    <row r="5881" spans="2:2">
      <c r="B5881" s="16"/>
    </row>
    <row r="5882" spans="2:2">
      <c r="B5882" s="16"/>
    </row>
    <row r="5883" spans="2:2">
      <c r="B5883" s="16"/>
    </row>
    <row r="5884" spans="2:2">
      <c r="B5884" s="16"/>
    </row>
    <row r="5885" spans="2:2">
      <c r="B5885" s="16"/>
    </row>
    <row r="5886" spans="2:2">
      <c r="B5886" s="16"/>
    </row>
    <row r="5887" spans="2:2">
      <c r="B5887" s="16"/>
    </row>
    <row r="5888" spans="2:2">
      <c r="B5888" s="16"/>
    </row>
    <row r="5889" spans="2:2">
      <c r="B5889" s="16"/>
    </row>
    <row r="5890" spans="2:2">
      <c r="B5890" s="16"/>
    </row>
    <row r="5891" spans="2:2">
      <c r="B5891" s="16"/>
    </row>
    <row r="5892" spans="2:2">
      <c r="B5892" s="16"/>
    </row>
    <row r="5893" spans="2:2">
      <c r="B5893" s="16"/>
    </row>
    <row r="5894" spans="2:2">
      <c r="B5894" s="16"/>
    </row>
    <row r="5895" spans="2:2">
      <c r="B5895" s="16"/>
    </row>
    <row r="5896" spans="2:2">
      <c r="B5896" s="16"/>
    </row>
    <row r="5897" spans="2:2">
      <c r="B5897" s="16"/>
    </row>
    <row r="5898" spans="2:2">
      <c r="B5898" s="16"/>
    </row>
    <row r="5899" spans="2:2">
      <c r="B5899" s="16"/>
    </row>
    <row r="5900" spans="2:2">
      <c r="B5900" s="16"/>
    </row>
    <row r="5901" spans="2:2">
      <c r="B5901" s="16"/>
    </row>
    <row r="5902" spans="2:2">
      <c r="B5902" s="16"/>
    </row>
    <row r="5903" spans="2:2">
      <c r="B5903" s="16"/>
    </row>
    <row r="5904" spans="2:2">
      <c r="B5904" s="16"/>
    </row>
    <row r="5905" spans="2:2">
      <c r="B5905" s="16"/>
    </row>
    <row r="5906" spans="2:2">
      <c r="B5906" s="16"/>
    </row>
    <row r="5907" spans="2:2">
      <c r="B5907" s="16"/>
    </row>
    <row r="5908" spans="2:2">
      <c r="B5908" s="16"/>
    </row>
    <row r="5909" spans="2:2">
      <c r="B5909" s="16"/>
    </row>
    <row r="5910" spans="2:2">
      <c r="B5910" s="16"/>
    </row>
    <row r="5911" spans="2:2">
      <c r="B5911" s="16"/>
    </row>
    <row r="5912" spans="2:2">
      <c r="B5912" s="16"/>
    </row>
    <row r="5913" spans="2:2">
      <c r="B5913" s="16"/>
    </row>
    <row r="5914" spans="2:2">
      <c r="B5914" s="16"/>
    </row>
    <row r="5915" spans="2:2">
      <c r="B5915" s="16"/>
    </row>
    <row r="5916" spans="2:2">
      <c r="B5916" s="16"/>
    </row>
    <row r="5917" spans="2:2">
      <c r="B5917" s="16"/>
    </row>
    <row r="5918" spans="2:2">
      <c r="B5918" s="16"/>
    </row>
    <row r="5919" spans="2:2">
      <c r="B5919" s="16"/>
    </row>
    <row r="5920" spans="2:2">
      <c r="B5920" s="16"/>
    </row>
    <row r="5921" spans="2:2">
      <c r="B5921" s="16"/>
    </row>
    <row r="5922" spans="2:2">
      <c r="B5922" s="16"/>
    </row>
    <row r="5923" spans="2:2">
      <c r="B5923" s="16"/>
    </row>
    <row r="5924" spans="2:2">
      <c r="B5924" s="16"/>
    </row>
    <row r="5925" spans="2:2">
      <c r="B5925" s="16"/>
    </row>
    <row r="5926" spans="2:2">
      <c r="B5926" s="16"/>
    </row>
    <row r="5927" spans="2:2">
      <c r="B5927" s="16"/>
    </row>
    <row r="5928" spans="2:2">
      <c r="B5928" s="16"/>
    </row>
    <row r="5929" spans="2:2">
      <c r="B5929" s="16"/>
    </row>
    <row r="5930" spans="2:2">
      <c r="B5930" s="16"/>
    </row>
    <row r="5931" spans="2:2">
      <c r="B5931" s="16"/>
    </row>
    <row r="5932" spans="2:2">
      <c r="B5932" s="16"/>
    </row>
    <row r="5933" spans="2:2">
      <c r="B5933" s="16"/>
    </row>
    <row r="5934" spans="2:2">
      <c r="B5934" s="16"/>
    </row>
    <row r="5935" spans="2:2">
      <c r="B5935" s="16"/>
    </row>
    <row r="5936" spans="2:2">
      <c r="B5936" s="16"/>
    </row>
    <row r="5937" spans="2:2">
      <c r="B5937" s="16"/>
    </row>
    <row r="5938" spans="2:2">
      <c r="B5938" s="16"/>
    </row>
    <row r="5939" spans="2:2">
      <c r="B5939" s="16"/>
    </row>
    <row r="5940" spans="2:2">
      <c r="B5940" s="16"/>
    </row>
    <row r="5941" spans="2:2">
      <c r="B5941" s="16"/>
    </row>
    <row r="5942" spans="2:2">
      <c r="B5942" s="16"/>
    </row>
    <row r="5943" spans="2:2">
      <c r="B5943" s="16"/>
    </row>
    <row r="5944" spans="2:2">
      <c r="B5944" s="16"/>
    </row>
    <row r="5945" spans="2:2">
      <c r="B5945" s="16"/>
    </row>
    <row r="5946" spans="2:2">
      <c r="B5946" s="16"/>
    </row>
    <row r="5947" spans="2:2">
      <c r="B5947" s="16"/>
    </row>
    <row r="5948" spans="2:2">
      <c r="B5948" s="16"/>
    </row>
    <row r="5949" spans="2:2">
      <c r="B5949" s="16"/>
    </row>
    <row r="5950" spans="2:2">
      <c r="B5950" s="16"/>
    </row>
    <row r="5951" spans="2:2">
      <c r="B5951" s="16"/>
    </row>
    <row r="5952" spans="2:2">
      <c r="B5952" s="16"/>
    </row>
    <row r="5953" spans="2:2">
      <c r="B5953" s="16"/>
    </row>
    <row r="5954" spans="2:2">
      <c r="B5954" s="16"/>
    </row>
    <row r="5955" spans="2:2">
      <c r="B5955" s="16"/>
    </row>
    <row r="5956" spans="2:2">
      <c r="B5956" s="16"/>
    </row>
    <row r="5957" spans="2:2">
      <c r="B5957" s="16"/>
    </row>
    <row r="5958" spans="2:2">
      <c r="B5958" s="16"/>
    </row>
    <row r="5959" spans="2:2">
      <c r="B5959" s="16"/>
    </row>
    <row r="5960" spans="2:2">
      <c r="B5960" s="16"/>
    </row>
    <row r="5961" spans="2:2">
      <c r="B5961" s="16"/>
    </row>
    <row r="5962" spans="2:2">
      <c r="B5962" s="16"/>
    </row>
    <row r="5963" spans="2:2">
      <c r="B5963" s="16"/>
    </row>
    <row r="5964" spans="2:2">
      <c r="B5964" s="16"/>
    </row>
    <row r="5965" spans="2:2">
      <c r="B5965" s="16"/>
    </row>
    <row r="5966" spans="2:2">
      <c r="B5966" s="16"/>
    </row>
    <row r="5967" spans="2:2">
      <c r="B5967" s="16"/>
    </row>
    <row r="5968" spans="2:2">
      <c r="B5968" s="16"/>
    </row>
    <row r="5969" spans="2:2">
      <c r="B5969" s="16"/>
    </row>
    <row r="5970" spans="2:2">
      <c r="B5970" s="16"/>
    </row>
    <row r="5971" spans="2:2">
      <c r="B5971" s="16"/>
    </row>
    <row r="5972" spans="2:2">
      <c r="B5972" s="16"/>
    </row>
    <row r="5973" spans="2:2">
      <c r="B5973" s="16"/>
    </row>
    <row r="5974" spans="2:2">
      <c r="B5974" s="16"/>
    </row>
    <row r="5975" spans="2:2">
      <c r="B5975" s="16"/>
    </row>
    <row r="5976" spans="2:2">
      <c r="B5976" s="16"/>
    </row>
    <row r="5977" spans="2:2">
      <c r="B5977" s="16"/>
    </row>
    <row r="5978" spans="2:2">
      <c r="B5978" s="16"/>
    </row>
    <row r="5979" spans="2:2">
      <c r="B5979" s="16"/>
    </row>
    <row r="5980" spans="2:2">
      <c r="B5980" s="16"/>
    </row>
    <row r="5981" spans="2:2">
      <c r="B5981" s="16"/>
    </row>
    <row r="5982" spans="2:2">
      <c r="B5982" s="16"/>
    </row>
    <row r="5983" spans="2:2">
      <c r="B5983" s="16"/>
    </row>
    <row r="5984" spans="2:2">
      <c r="B5984" s="16"/>
    </row>
    <row r="5985" spans="2:2">
      <c r="B5985" s="16"/>
    </row>
    <row r="5986" spans="2:2">
      <c r="B5986" s="16"/>
    </row>
    <row r="5987" spans="2:2">
      <c r="B5987" s="16"/>
    </row>
    <row r="5988" spans="2:2">
      <c r="B5988" s="16"/>
    </row>
    <row r="5989" spans="2:2">
      <c r="B5989" s="16"/>
    </row>
    <row r="5990" spans="2:2">
      <c r="B5990" s="16"/>
    </row>
    <row r="5991" spans="2:2">
      <c r="B5991" s="16"/>
    </row>
    <row r="5992" spans="2:2">
      <c r="B5992" s="16"/>
    </row>
    <row r="5993" spans="2:2">
      <c r="B5993" s="16"/>
    </row>
    <row r="5994" spans="2:2">
      <c r="B5994" s="16"/>
    </row>
    <row r="5995" spans="2:2">
      <c r="B5995" s="16"/>
    </row>
    <row r="5996" spans="2:2">
      <c r="B5996" s="16"/>
    </row>
    <row r="5997" spans="2:2">
      <c r="B5997" s="16"/>
    </row>
    <row r="5998" spans="2:2">
      <c r="B5998" s="16"/>
    </row>
    <row r="5999" spans="2:2">
      <c r="B5999" s="16"/>
    </row>
    <row r="6000" spans="2:2">
      <c r="B6000" s="16"/>
    </row>
    <row r="6001" spans="2:2">
      <c r="B6001" s="16"/>
    </row>
    <row r="6002" spans="2:2">
      <c r="B6002" s="16"/>
    </row>
    <row r="6003" spans="2:2">
      <c r="B6003" s="16"/>
    </row>
    <row r="6004" spans="2:2">
      <c r="B6004" s="16"/>
    </row>
    <row r="6005" spans="2:2">
      <c r="B6005" s="16"/>
    </row>
    <row r="6006" spans="2:2">
      <c r="B6006" s="16"/>
    </row>
    <row r="6007" spans="2:2">
      <c r="B6007" s="16"/>
    </row>
    <row r="6008" spans="2:2">
      <c r="B6008" s="16"/>
    </row>
    <row r="6009" spans="2:2">
      <c r="B6009" s="16"/>
    </row>
    <row r="6010" spans="2:2">
      <c r="B6010" s="16"/>
    </row>
    <row r="6011" spans="2:2">
      <c r="B6011" s="16"/>
    </row>
    <row r="6012" spans="2:2">
      <c r="B6012" s="16"/>
    </row>
    <row r="6013" spans="2:2">
      <c r="B6013" s="16"/>
    </row>
    <row r="6014" spans="2:2">
      <c r="B6014" s="16"/>
    </row>
    <row r="6015" spans="2:2">
      <c r="B6015" s="16"/>
    </row>
    <row r="6016" spans="2:2">
      <c r="B6016" s="16"/>
    </row>
    <row r="6017" spans="2:2">
      <c r="B6017" s="16"/>
    </row>
    <row r="6018" spans="2:2">
      <c r="B6018" s="16"/>
    </row>
    <row r="6019" spans="2:2">
      <c r="B6019" s="16"/>
    </row>
    <row r="6020" spans="2:2">
      <c r="B6020" s="16"/>
    </row>
    <row r="6021" spans="2:2">
      <c r="B6021" s="16"/>
    </row>
    <row r="6022" spans="2:2">
      <c r="B6022" s="16"/>
    </row>
    <row r="6023" spans="2:2">
      <c r="B6023" s="16"/>
    </row>
    <row r="6024" spans="2:2">
      <c r="B6024" s="16"/>
    </row>
    <row r="6025" spans="2:2">
      <c r="B6025" s="16"/>
    </row>
    <row r="6026" spans="2:2">
      <c r="B6026" s="16"/>
    </row>
    <row r="6027" spans="2:2">
      <c r="B6027" s="16"/>
    </row>
    <row r="6028" spans="2:2">
      <c r="B6028" s="16"/>
    </row>
    <row r="6029" spans="2:2">
      <c r="B6029" s="16"/>
    </row>
    <row r="6030" spans="2:2">
      <c r="B6030" s="16"/>
    </row>
    <row r="6031" spans="2:2">
      <c r="B6031" s="16"/>
    </row>
    <row r="6032" spans="2:2">
      <c r="B6032" s="16"/>
    </row>
    <row r="6033" spans="2:2">
      <c r="B6033" s="16"/>
    </row>
    <row r="6034" spans="2:2">
      <c r="B6034" s="16"/>
    </row>
    <row r="6035" spans="2:2">
      <c r="B6035" s="16"/>
    </row>
    <row r="6036" spans="2:2">
      <c r="B6036" s="16"/>
    </row>
    <row r="6037" spans="2:2">
      <c r="B6037" s="16"/>
    </row>
    <row r="6038" spans="2:2">
      <c r="B6038" s="16"/>
    </row>
    <row r="6039" spans="2:2">
      <c r="B6039" s="16"/>
    </row>
    <row r="6040" spans="2:2">
      <c r="B6040" s="16"/>
    </row>
    <row r="6041" spans="2:2">
      <c r="B6041" s="16"/>
    </row>
    <row r="6042" spans="2:2">
      <c r="B6042" s="16"/>
    </row>
    <row r="6043" spans="2:2">
      <c r="B6043" s="16"/>
    </row>
    <row r="6044" spans="2:2">
      <c r="B6044" s="16"/>
    </row>
    <row r="6045" spans="2:2">
      <c r="B6045" s="16"/>
    </row>
    <row r="6046" spans="2:2">
      <c r="B6046" s="16"/>
    </row>
    <row r="6047" spans="2:2">
      <c r="B6047" s="16"/>
    </row>
    <row r="6048" spans="2:2">
      <c r="B6048" s="16"/>
    </row>
    <row r="6049" spans="2:2">
      <c r="B6049" s="16"/>
    </row>
    <row r="6050" spans="2:2">
      <c r="B6050" s="16"/>
    </row>
    <row r="6051" spans="2:2">
      <c r="B6051" s="16"/>
    </row>
    <row r="6052" spans="2:2">
      <c r="B6052" s="16"/>
    </row>
    <row r="6053" spans="2:2">
      <c r="B6053" s="16"/>
    </row>
    <row r="6054" spans="2:2">
      <c r="B6054" s="16"/>
    </row>
    <row r="6055" spans="2:2">
      <c r="B6055" s="16"/>
    </row>
    <row r="6056" spans="2:2">
      <c r="B6056" s="16"/>
    </row>
    <row r="6057" spans="2:2">
      <c r="B6057" s="16"/>
    </row>
    <row r="6058" spans="2:2">
      <c r="B6058" s="16"/>
    </row>
    <row r="6059" spans="2:2">
      <c r="B6059" s="16"/>
    </row>
    <row r="6060" spans="2:2">
      <c r="B6060" s="16"/>
    </row>
    <row r="6061" spans="2:2">
      <c r="B6061" s="16"/>
    </row>
    <row r="6062" spans="2:2">
      <c r="B6062" s="16"/>
    </row>
    <row r="6063" spans="2:2">
      <c r="B6063" s="16"/>
    </row>
    <row r="6064" spans="2:2">
      <c r="B6064" s="16"/>
    </row>
    <row r="6065" spans="2:2">
      <c r="B6065" s="16"/>
    </row>
    <row r="6066" spans="2:2">
      <c r="B6066" s="16"/>
    </row>
    <row r="6067" spans="2:2">
      <c r="B6067" s="16"/>
    </row>
    <row r="6068" spans="2:2">
      <c r="B6068" s="16"/>
    </row>
    <row r="6069" spans="2:2">
      <c r="B6069" s="16"/>
    </row>
    <row r="6070" spans="2:2">
      <c r="B6070" s="16"/>
    </row>
    <row r="6071" spans="2:2">
      <c r="B6071" s="16"/>
    </row>
    <row r="6072" spans="2:2">
      <c r="B6072" s="16"/>
    </row>
    <row r="6073" spans="2:2">
      <c r="B6073" s="16"/>
    </row>
    <row r="6074" spans="2:2">
      <c r="B6074" s="16"/>
    </row>
    <row r="6075" spans="2:2">
      <c r="B6075" s="16"/>
    </row>
    <row r="6076" spans="2:2">
      <c r="B6076" s="16"/>
    </row>
    <row r="6077" spans="2:2">
      <c r="B6077" s="16"/>
    </row>
    <row r="6078" spans="2:2">
      <c r="B6078" s="16"/>
    </row>
    <row r="6079" spans="2:2">
      <c r="B6079" s="16"/>
    </row>
    <row r="6080" spans="2:2">
      <c r="B6080" s="16"/>
    </row>
    <row r="6081" spans="2:2">
      <c r="B6081" s="16"/>
    </row>
    <row r="6082" spans="2:2">
      <c r="B6082" s="16"/>
    </row>
    <row r="6083" spans="2:2">
      <c r="B6083" s="16"/>
    </row>
    <row r="6084" spans="2:2">
      <c r="B6084" s="16"/>
    </row>
    <row r="6085" spans="2:2">
      <c r="B6085" s="16"/>
    </row>
    <row r="6086" spans="2:2">
      <c r="B6086" s="16"/>
    </row>
    <row r="6087" spans="2:2">
      <c r="B6087" s="16"/>
    </row>
    <row r="6088" spans="2:2">
      <c r="B6088" s="16"/>
    </row>
    <row r="6089" spans="2:2">
      <c r="B6089" s="16"/>
    </row>
    <row r="6090" spans="2:2">
      <c r="B6090" s="16"/>
    </row>
    <row r="6091" spans="2:2">
      <c r="B6091" s="16"/>
    </row>
    <row r="6092" spans="2:2">
      <c r="B6092" s="16"/>
    </row>
    <row r="6093" spans="2:2">
      <c r="B6093" s="16"/>
    </row>
    <row r="6094" spans="2:2">
      <c r="B6094" s="16"/>
    </row>
    <row r="6095" spans="2:2">
      <c r="B6095" s="16"/>
    </row>
    <row r="6096" spans="2:2">
      <c r="B6096" s="16"/>
    </row>
    <row r="6097" spans="2:2">
      <c r="B6097" s="16"/>
    </row>
    <row r="6098" spans="2:2">
      <c r="B6098" s="16"/>
    </row>
    <row r="6099" spans="2:2">
      <c r="B6099" s="16"/>
    </row>
    <row r="6100" spans="2:2">
      <c r="B6100" s="16"/>
    </row>
    <row r="6101" spans="2:2">
      <c r="B6101" s="16"/>
    </row>
    <row r="6102" spans="2:2">
      <c r="B6102" s="16"/>
    </row>
    <row r="6103" spans="2:2">
      <c r="B6103" s="16"/>
    </row>
    <row r="6104" spans="2:2">
      <c r="B6104" s="16"/>
    </row>
    <row r="6105" spans="2:2">
      <c r="B6105" s="16"/>
    </row>
    <row r="6106" spans="2:2">
      <c r="B6106" s="16"/>
    </row>
    <row r="6107" spans="2:2">
      <c r="B6107" s="16"/>
    </row>
    <row r="6108" spans="2:2">
      <c r="B6108" s="16"/>
    </row>
    <row r="6109" spans="2:2">
      <c r="B6109" s="16"/>
    </row>
    <row r="6110" spans="2:2">
      <c r="B6110" s="16"/>
    </row>
    <row r="6111" spans="2:2">
      <c r="B6111" s="16"/>
    </row>
    <row r="6112" spans="2:2">
      <c r="B6112" s="16"/>
    </row>
    <row r="6113" spans="2:2">
      <c r="B6113" s="16"/>
    </row>
    <row r="6114" spans="2:2">
      <c r="B6114" s="16"/>
    </row>
    <row r="6115" spans="2:2">
      <c r="B6115" s="16"/>
    </row>
    <row r="6116" spans="2:2">
      <c r="B6116" s="16"/>
    </row>
    <row r="6117" spans="2:2">
      <c r="B6117" s="16"/>
    </row>
    <row r="6118" spans="2:2">
      <c r="B6118" s="16"/>
    </row>
    <row r="6119" spans="2:2">
      <c r="B6119" s="16"/>
    </row>
    <row r="6120" spans="2:2">
      <c r="B6120" s="16"/>
    </row>
    <row r="6121" spans="2:2">
      <c r="B6121" s="16"/>
    </row>
    <row r="6122" spans="2:2">
      <c r="B6122" s="16"/>
    </row>
    <row r="6123" spans="2:2">
      <c r="B6123" s="16"/>
    </row>
    <row r="6124" spans="2:2">
      <c r="B6124" s="16"/>
    </row>
    <row r="6125" spans="2:2">
      <c r="B6125" s="16"/>
    </row>
    <row r="6126" spans="2:2">
      <c r="B6126" s="16"/>
    </row>
    <row r="6127" spans="2:2">
      <c r="B6127" s="16"/>
    </row>
    <row r="6128" spans="2:2">
      <c r="B6128" s="16"/>
    </row>
    <row r="6129" spans="2:2">
      <c r="B6129" s="16"/>
    </row>
    <row r="6130" spans="2:2">
      <c r="B6130" s="16"/>
    </row>
    <row r="6131" spans="2:2">
      <c r="B6131" s="16"/>
    </row>
    <row r="6132" spans="2:2">
      <c r="B6132" s="16"/>
    </row>
    <row r="6133" spans="2:2">
      <c r="B6133" s="16"/>
    </row>
    <row r="6134" spans="2:2">
      <c r="B6134" s="16"/>
    </row>
    <row r="6135" spans="2:2">
      <c r="B6135" s="16"/>
    </row>
    <row r="6136" spans="2:2">
      <c r="B6136" s="16"/>
    </row>
    <row r="6137" spans="2:2">
      <c r="B6137" s="16"/>
    </row>
    <row r="6138" spans="2:2">
      <c r="B6138" s="16"/>
    </row>
    <row r="6139" spans="2:2">
      <c r="B6139" s="16"/>
    </row>
    <row r="6140" spans="2:2">
      <c r="B6140" s="16"/>
    </row>
    <row r="6141" spans="2:2">
      <c r="B6141" s="16"/>
    </row>
    <row r="6142" spans="2:2">
      <c r="B6142" s="16"/>
    </row>
    <row r="6143" spans="2:2">
      <c r="B6143" s="16"/>
    </row>
    <row r="6144" spans="2:2">
      <c r="B6144" s="16"/>
    </row>
    <row r="6145" spans="2:2">
      <c r="B6145" s="16"/>
    </row>
    <row r="6146" spans="2:2">
      <c r="B6146" s="16"/>
    </row>
    <row r="6147" spans="2:2">
      <c r="B6147" s="16"/>
    </row>
    <row r="6148" spans="2:2">
      <c r="B6148" s="16"/>
    </row>
    <row r="6149" spans="2:2">
      <c r="B6149" s="16"/>
    </row>
    <row r="6150" spans="2:2">
      <c r="B6150" s="16"/>
    </row>
    <row r="6151" spans="2:2">
      <c r="B6151" s="16"/>
    </row>
    <row r="6152" spans="2:2">
      <c r="B6152" s="16"/>
    </row>
    <row r="6153" spans="2:2">
      <c r="B6153" s="16"/>
    </row>
    <row r="6154" spans="2:2">
      <c r="B6154" s="16"/>
    </row>
    <row r="6155" spans="2:2">
      <c r="B6155" s="16"/>
    </row>
    <row r="6156" spans="2:2">
      <c r="B6156" s="16"/>
    </row>
    <row r="6157" spans="2:2">
      <c r="B6157" s="16"/>
    </row>
    <row r="6158" spans="2:2">
      <c r="B6158" s="16"/>
    </row>
    <row r="6159" spans="2:2">
      <c r="B6159" s="16"/>
    </row>
    <row r="6160" spans="2:2">
      <c r="B6160" s="16"/>
    </row>
    <row r="6161" spans="2:2">
      <c r="B6161" s="16"/>
    </row>
    <row r="6162" spans="2:2">
      <c r="B6162" s="16"/>
    </row>
    <row r="6163" spans="2:2">
      <c r="B6163" s="16"/>
    </row>
    <row r="6164" spans="2:2">
      <c r="B6164" s="16"/>
    </row>
    <row r="6165" spans="2:2">
      <c r="B6165" s="16"/>
    </row>
    <row r="6166" spans="2:2">
      <c r="B6166" s="16"/>
    </row>
    <row r="6167" spans="2:2">
      <c r="B6167" s="16"/>
    </row>
    <row r="6168" spans="2:2">
      <c r="B6168" s="16"/>
    </row>
    <row r="6169" spans="2:2">
      <c r="B6169" s="16"/>
    </row>
    <row r="6170" spans="2:2">
      <c r="B6170" s="16"/>
    </row>
    <row r="6171" spans="2:2">
      <c r="B6171" s="16"/>
    </row>
    <row r="6172" spans="2:2">
      <c r="B6172" s="16"/>
    </row>
    <row r="6173" spans="2:2">
      <c r="B6173" s="16"/>
    </row>
    <row r="6174" spans="2:2">
      <c r="B6174" s="16"/>
    </row>
    <row r="6175" spans="2:2">
      <c r="B6175" s="16"/>
    </row>
    <row r="6176" spans="2:2">
      <c r="B6176" s="16"/>
    </row>
    <row r="6177" spans="2:2">
      <c r="B6177" s="16"/>
    </row>
    <row r="6178" spans="2:2">
      <c r="B6178" s="16"/>
    </row>
    <row r="6179" spans="2:2">
      <c r="B6179" s="16"/>
    </row>
    <row r="6180" spans="2:2">
      <c r="B6180" s="16"/>
    </row>
    <row r="6181" spans="2:2">
      <c r="B6181" s="16"/>
    </row>
    <row r="6182" spans="2:2">
      <c r="B6182" s="16"/>
    </row>
    <row r="6183" spans="2:2">
      <c r="B6183" s="16"/>
    </row>
    <row r="6184" spans="2:2">
      <c r="B6184" s="16"/>
    </row>
    <row r="6185" spans="2:2">
      <c r="B6185" s="16"/>
    </row>
    <row r="6186" spans="2:2">
      <c r="B6186" s="16"/>
    </row>
    <row r="6187" spans="2:2">
      <c r="B6187" s="16"/>
    </row>
    <row r="6188" spans="2:2">
      <c r="B6188" s="16"/>
    </row>
    <row r="6189" spans="2:2">
      <c r="B6189" s="16"/>
    </row>
    <row r="6190" spans="2:2">
      <c r="B6190" s="16"/>
    </row>
    <row r="6191" spans="2:2">
      <c r="B6191" s="16"/>
    </row>
    <row r="6192" spans="2:2">
      <c r="B6192" s="16"/>
    </row>
    <row r="6193" spans="2:2">
      <c r="B6193" s="16"/>
    </row>
    <row r="6194" spans="2:2">
      <c r="B6194" s="16"/>
    </row>
    <row r="6195" spans="2:2">
      <c r="B6195" s="16"/>
    </row>
    <row r="6196" spans="2:2">
      <c r="B6196" s="16"/>
    </row>
    <row r="6197" spans="2:2">
      <c r="B6197" s="16"/>
    </row>
    <row r="6198" spans="2:2">
      <c r="B6198" s="16"/>
    </row>
    <row r="6199" spans="2:2">
      <c r="B6199" s="16"/>
    </row>
    <row r="6200" spans="2:2">
      <c r="B6200" s="16"/>
    </row>
    <row r="6201" spans="2:2">
      <c r="B6201" s="16"/>
    </row>
    <row r="6202" spans="2:2">
      <c r="B6202" s="16"/>
    </row>
    <row r="6203" spans="2:2">
      <c r="B6203" s="16"/>
    </row>
    <row r="6204" spans="2:2">
      <c r="B6204" s="16"/>
    </row>
    <row r="6205" spans="2:2">
      <c r="B6205" s="16"/>
    </row>
    <row r="6206" spans="2:2">
      <c r="B6206" s="16"/>
    </row>
    <row r="6207" spans="2:2">
      <c r="B6207" s="16"/>
    </row>
    <row r="6208" spans="2:2">
      <c r="B6208" s="16"/>
    </row>
    <row r="6209" spans="2:2">
      <c r="B6209" s="16"/>
    </row>
    <row r="6210" spans="2:2">
      <c r="B6210" s="16"/>
    </row>
    <row r="6211" spans="2:2">
      <c r="B6211" s="16"/>
    </row>
    <row r="6212" spans="2:2">
      <c r="B6212" s="16"/>
    </row>
    <row r="6213" spans="2:2">
      <c r="B6213" s="16"/>
    </row>
    <row r="6214" spans="2:2">
      <c r="B6214" s="16"/>
    </row>
    <row r="6215" spans="2:2">
      <c r="B6215" s="16"/>
    </row>
    <row r="6216" spans="2:2">
      <c r="B6216" s="16"/>
    </row>
    <row r="6217" spans="2:2">
      <c r="B6217" s="16"/>
    </row>
    <row r="6218" spans="2:2">
      <c r="B6218" s="16"/>
    </row>
    <row r="6219" spans="2:2">
      <c r="B6219" s="16"/>
    </row>
    <row r="6220" spans="2:2">
      <c r="B6220" s="16"/>
    </row>
    <row r="6221" spans="2:2">
      <c r="B6221" s="16"/>
    </row>
    <row r="6222" spans="2:2">
      <c r="B6222" s="16"/>
    </row>
    <row r="6223" spans="2:2">
      <c r="B6223" s="16"/>
    </row>
    <row r="6224" spans="2:2">
      <c r="B6224" s="16"/>
    </row>
    <row r="6225" spans="2:2">
      <c r="B6225" s="16"/>
    </row>
    <row r="6226" spans="2:2">
      <c r="B6226" s="16"/>
    </row>
    <row r="6227" spans="2:2">
      <c r="B6227" s="16"/>
    </row>
    <row r="6228" spans="2:2">
      <c r="B6228" s="16"/>
    </row>
    <row r="6229" spans="2:2">
      <c r="B6229" s="16"/>
    </row>
    <row r="6230" spans="2:2">
      <c r="B6230" s="16"/>
    </row>
    <row r="6231" spans="2:2">
      <c r="B6231" s="16"/>
    </row>
    <row r="6232" spans="2:2">
      <c r="B6232" s="16"/>
    </row>
    <row r="6233" spans="2:2">
      <c r="B6233" s="16"/>
    </row>
    <row r="6234" spans="2:2">
      <c r="B6234" s="16"/>
    </row>
    <row r="6235" spans="2:2">
      <c r="B6235" s="16"/>
    </row>
    <row r="6236" spans="2:2">
      <c r="B6236" s="16"/>
    </row>
    <row r="6237" spans="2:2">
      <c r="B6237" s="16"/>
    </row>
    <row r="6238" spans="2:2">
      <c r="B6238" s="16"/>
    </row>
    <row r="6239" spans="2:2">
      <c r="B6239" s="16"/>
    </row>
    <row r="6240" spans="2:2">
      <c r="B6240" s="16"/>
    </row>
    <row r="6241" spans="2:2">
      <c r="B6241" s="16"/>
    </row>
    <row r="6242" spans="2:2">
      <c r="B6242" s="16"/>
    </row>
    <row r="6243" spans="2:2">
      <c r="B6243" s="16"/>
    </row>
    <row r="6244" spans="2:2">
      <c r="B6244" s="16"/>
    </row>
    <row r="6245" spans="2:2">
      <c r="B6245" s="16"/>
    </row>
    <row r="6246" spans="2:2">
      <c r="B6246" s="16"/>
    </row>
    <row r="6247" spans="2:2">
      <c r="B6247" s="16"/>
    </row>
    <row r="6248" spans="2:2">
      <c r="B6248" s="16"/>
    </row>
    <row r="6249" spans="2:2">
      <c r="B6249" s="16"/>
    </row>
    <row r="6250" spans="2:2">
      <c r="B6250" s="16"/>
    </row>
    <row r="6251" spans="2:2">
      <c r="B6251" s="16"/>
    </row>
    <row r="6252" spans="2:2">
      <c r="B6252" s="16"/>
    </row>
    <row r="6253" spans="2:2">
      <c r="B6253" s="16"/>
    </row>
    <row r="6254" spans="2:2">
      <c r="B6254" s="16"/>
    </row>
    <row r="6255" spans="2:2">
      <c r="B6255" s="16"/>
    </row>
    <row r="6256" spans="2:2">
      <c r="B6256" s="16"/>
    </row>
    <row r="6257" spans="2:2">
      <c r="B6257" s="16"/>
    </row>
    <row r="6258" spans="2:2">
      <c r="B6258" s="16"/>
    </row>
    <row r="6259" spans="2:2">
      <c r="B6259" s="16"/>
    </row>
    <row r="6260" spans="2:2">
      <c r="B6260" s="16"/>
    </row>
    <row r="6261" spans="2:2">
      <c r="B6261" s="16"/>
    </row>
    <row r="6262" spans="2:2">
      <c r="B6262" s="16"/>
    </row>
    <row r="6263" spans="2:2">
      <c r="B6263" s="16"/>
    </row>
    <row r="6264" spans="2:2">
      <c r="B6264" s="16"/>
    </row>
    <row r="6265" spans="2:2">
      <c r="B6265" s="16"/>
    </row>
    <row r="6266" spans="2:2">
      <c r="B6266" s="16"/>
    </row>
    <row r="6267" spans="2:2">
      <c r="B6267" s="16"/>
    </row>
    <row r="6268" spans="2:2">
      <c r="B6268" s="16"/>
    </row>
    <row r="6269" spans="2:2">
      <c r="B6269" s="16"/>
    </row>
    <row r="6270" spans="2:2">
      <c r="B6270" s="16"/>
    </row>
    <row r="6271" spans="2:2">
      <c r="B6271" s="16"/>
    </row>
    <row r="6272" spans="2:2">
      <c r="B6272" s="16"/>
    </row>
    <row r="6273" spans="2:2">
      <c r="B6273" s="16"/>
    </row>
    <row r="6274" spans="2:2">
      <c r="B6274" s="16"/>
    </row>
    <row r="6275" spans="2:2">
      <c r="B6275" s="16"/>
    </row>
    <row r="6276" spans="2:2">
      <c r="B6276" s="16"/>
    </row>
    <row r="6277" spans="2:2">
      <c r="B6277" s="16"/>
    </row>
    <row r="6278" spans="2:2">
      <c r="B6278" s="16"/>
    </row>
    <row r="6279" spans="2:2">
      <c r="B6279" s="16"/>
    </row>
    <row r="6280" spans="2:2">
      <c r="B6280" s="16"/>
    </row>
    <row r="6281" spans="2:2">
      <c r="B6281" s="16"/>
    </row>
    <row r="6282" spans="2:2">
      <c r="B6282" s="16"/>
    </row>
    <row r="6283" spans="2:2">
      <c r="B6283" s="16"/>
    </row>
    <row r="6284" spans="2:2">
      <c r="B6284" s="16"/>
    </row>
    <row r="6285" spans="2:2">
      <c r="B6285" s="16"/>
    </row>
    <row r="6286" spans="2:2">
      <c r="B6286" s="16"/>
    </row>
    <row r="6287" spans="2:2">
      <c r="B6287" s="16"/>
    </row>
    <row r="6288" spans="2:2">
      <c r="B6288" s="16"/>
    </row>
    <row r="6289" spans="2:2">
      <c r="B6289" s="16"/>
    </row>
    <row r="6290" spans="2:2">
      <c r="B6290" s="16"/>
    </row>
    <row r="6291" spans="2:2">
      <c r="B6291" s="16"/>
    </row>
    <row r="6292" spans="2:2">
      <c r="B6292" s="16"/>
    </row>
    <row r="6293" spans="2:2">
      <c r="B6293" s="16"/>
    </row>
    <row r="6294" spans="2:2">
      <c r="B6294" s="16"/>
    </row>
    <row r="6295" spans="2:2">
      <c r="B6295" s="16"/>
    </row>
    <row r="6296" spans="2:2">
      <c r="B6296" s="16"/>
    </row>
    <row r="6297" spans="2:2">
      <c r="B6297" s="16"/>
    </row>
    <row r="6298" spans="2:2">
      <c r="B6298" s="16"/>
    </row>
    <row r="6299" spans="2:2">
      <c r="B6299" s="16"/>
    </row>
    <row r="6300" spans="2:2">
      <c r="B6300" s="16"/>
    </row>
    <row r="6301" spans="2:2">
      <c r="B6301" s="16"/>
    </row>
    <row r="6302" spans="2:2">
      <c r="B6302" s="16"/>
    </row>
    <row r="6303" spans="2:2">
      <c r="B6303" s="16"/>
    </row>
    <row r="6304" spans="2:2">
      <c r="B6304" s="16"/>
    </row>
    <row r="6305" spans="2:2">
      <c r="B6305" s="16"/>
    </row>
    <row r="6306" spans="2:2">
      <c r="B6306" s="16"/>
    </row>
    <row r="6307" spans="2:2">
      <c r="B6307" s="16"/>
    </row>
    <row r="6308" spans="2:2">
      <c r="B6308" s="16"/>
    </row>
    <row r="6309" spans="2:2">
      <c r="B6309" s="16"/>
    </row>
    <row r="6310" spans="2:2">
      <c r="B6310" s="16"/>
    </row>
    <row r="6311" spans="2:2">
      <c r="B6311" s="16"/>
    </row>
    <row r="6312" spans="2:2">
      <c r="B6312" s="16"/>
    </row>
    <row r="6313" spans="2:2">
      <c r="B6313" s="16"/>
    </row>
    <row r="6314" spans="2:2">
      <c r="B6314" s="16"/>
    </row>
    <row r="6315" spans="2:2">
      <c r="B6315" s="16"/>
    </row>
    <row r="6316" spans="2:2">
      <c r="B6316" s="16"/>
    </row>
    <row r="6317" spans="2:2">
      <c r="B6317" s="16"/>
    </row>
    <row r="6318" spans="2:2">
      <c r="B6318" s="16"/>
    </row>
    <row r="6319" spans="2:2">
      <c r="B6319" s="16"/>
    </row>
    <row r="6320" spans="2:2">
      <c r="B6320" s="16"/>
    </row>
    <row r="6321" spans="2:2">
      <c r="B6321" s="16"/>
    </row>
    <row r="6322" spans="2:2">
      <c r="B6322" s="16"/>
    </row>
    <row r="6323" spans="2:2">
      <c r="B6323" s="16"/>
    </row>
    <row r="6324" spans="2:2">
      <c r="B6324" s="16"/>
    </row>
    <row r="6325" spans="2:2">
      <c r="B6325" s="16"/>
    </row>
    <row r="6326" spans="2:2">
      <c r="B6326" s="16"/>
    </row>
    <row r="6327" spans="2:2">
      <c r="B6327" s="16"/>
    </row>
    <row r="6328" spans="2:2">
      <c r="B6328" s="16"/>
    </row>
    <row r="6329" spans="2:2">
      <c r="B6329" s="16"/>
    </row>
    <row r="6330" spans="2:2">
      <c r="B6330" s="16"/>
    </row>
    <row r="6331" spans="2:2">
      <c r="B6331" s="16"/>
    </row>
    <row r="6332" spans="2:2">
      <c r="B6332" s="16"/>
    </row>
    <row r="6333" spans="2:2">
      <c r="B6333" s="16"/>
    </row>
    <row r="6334" spans="2:2">
      <c r="B6334" s="16"/>
    </row>
    <row r="6335" spans="2:2">
      <c r="B6335" s="16"/>
    </row>
    <row r="6336" spans="2:2">
      <c r="B6336" s="16"/>
    </row>
    <row r="6337" spans="2:2">
      <c r="B6337" s="16"/>
    </row>
    <row r="6338" spans="2:2">
      <c r="B6338" s="16"/>
    </row>
    <row r="6339" spans="2:2">
      <c r="B6339" s="16"/>
    </row>
    <row r="6340" spans="2:2">
      <c r="B6340" s="16"/>
    </row>
    <row r="6341" spans="2:2">
      <c r="B6341" s="16"/>
    </row>
    <row r="6342" spans="2:2">
      <c r="B6342" s="16"/>
    </row>
    <row r="6343" spans="2:2">
      <c r="B6343" s="16"/>
    </row>
    <row r="6344" spans="2:2">
      <c r="B6344" s="16"/>
    </row>
    <row r="6345" spans="2:2">
      <c r="B6345" s="16"/>
    </row>
    <row r="6346" spans="2:2">
      <c r="B6346" s="16"/>
    </row>
    <row r="6347" spans="2:2">
      <c r="B6347" s="16"/>
    </row>
    <row r="6348" spans="2:2">
      <c r="B6348" s="16"/>
    </row>
    <row r="6349" spans="2:2">
      <c r="B6349" s="16"/>
    </row>
    <row r="6350" spans="2:2">
      <c r="B6350" s="16"/>
    </row>
    <row r="6351" spans="2:2">
      <c r="B6351" s="16"/>
    </row>
    <row r="6352" spans="2:2">
      <c r="B6352" s="16"/>
    </row>
    <row r="6353" spans="2:2">
      <c r="B6353" s="16"/>
    </row>
    <row r="6354" spans="2:2">
      <c r="B6354" s="16"/>
    </row>
    <row r="6355" spans="2:2">
      <c r="B6355" s="16"/>
    </row>
    <row r="6356" spans="2:2">
      <c r="B6356" s="16"/>
    </row>
    <row r="6357" spans="2:2">
      <c r="B6357" s="16"/>
    </row>
    <row r="6358" spans="2:2">
      <c r="B6358" s="16"/>
    </row>
    <row r="6359" spans="2:2">
      <c r="B6359" s="16"/>
    </row>
    <row r="6360" spans="2:2">
      <c r="B6360" s="16"/>
    </row>
    <row r="6361" spans="2:2">
      <c r="B6361" s="16"/>
    </row>
    <row r="6362" spans="2:2">
      <c r="B6362" s="16"/>
    </row>
    <row r="6363" spans="2:2">
      <c r="B6363" s="16"/>
    </row>
    <row r="6364" spans="2:2">
      <c r="B6364" s="16"/>
    </row>
    <row r="6365" spans="2:2">
      <c r="B6365" s="16"/>
    </row>
    <row r="6366" spans="2:2">
      <c r="B6366" s="16"/>
    </row>
    <row r="6367" spans="2:2">
      <c r="B6367" s="16"/>
    </row>
    <row r="6368" spans="2:2">
      <c r="B6368" s="16"/>
    </row>
    <row r="6369" spans="2:2">
      <c r="B6369" s="16"/>
    </row>
    <row r="6370" spans="2:2">
      <c r="B6370" s="16"/>
    </row>
    <row r="6371" spans="2:2">
      <c r="B6371" s="16"/>
    </row>
    <row r="6372" spans="2:2">
      <c r="B6372" s="16"/>
    </row>
    <row r="6373" spans="2:2">
      <c r="B6373" s="16"/>
    </row>
    <row r="6374" spans="2:2">
      <c r="B6374" s="16"/>
    </row>
    <row r="6375" spans="2:2">
      <c r="B6375" s="16"/>
    </row>
    <row r="6376" spans="2:2">
      <c r="B6376" s="16"/>
    </row>
    <row r="6377" spans="2:2">
      <c r="B6377" s="16"/>
    </row>
    <row r="6378" spans="2:2">
      <c r="B6378" s="16"/>
    </row>
    <row r="6379" spans="2:2">
      <c r="B6379" s="16"/>
    </row>
    <row r="6380" spans="2:2">
      <c r="B6380" s="16"/>
    </row>
    <row r="6381" spans="2:2">
      <c r="B6381" s="16"/>
    </row>
    <row r="6382" spans="2:2">
      <c r="B6382" s="16"/>
    </row>
    <row r="6383" spans="2:2">
      <c r="B6383" s="16"/>
    </row>
    <row r="6384" spans="2:2">
      <c r="B6384" s="16"/>
    </row>
    <row r="6385" spans="2:2">
      <c r="B6385" s="16"/>
    </row>
    <row r="6386" spans="2:2">
      <c r="B6386" s="16"/>
    </row>
    <row r="6387" spans="2:2">
      <c r="B6387" s="16"/>
    </row>
    <row r="6388" spans="2:2">
      <c r="B6388" s="16"/>
    </row>
    <row r="6389" spans="2:2">
      <c r="B6389" s="16"/>
    </row>
    <row r="6390" spans="2:2">
      <c r="B6390" s="16"/>
    </row>
    <row r="6391" spans="2:2">
      <c r="B6391" s="16"/>
    </row>
    <row r="6392" spans="2:2">
      <c r="B6392" s="16"/>
    </row>
    <row r="6393" spans="2:2">
      <c r="B6393" s="16"/>
    </row>
    <row r="6394" spans="2:2">
      <c r="B6394" s="16"/>
    </row>
    <row r="6395" spans="2:2">
      <c r="B6395" s="16"/>
    </row>
    <row r="6396" spans="2:2">
      <c r="B6396" s="16"/>
    </row>
    <row r="6397" spans="2:2">
      <c r="B6397" s="16"/>
    </row>
    <row r="6398" spans="2:2">
      <c r="B6398" s="16"/>
    </row>
    <row r="6399" spans="2:2">
      <c r="B6399" s="16"/>
    </row>
    <row r="6400" spans="2:2">
      <c r="B6400" s="16"/>
    </row>
    <row r="6401" spans="2:2">
      <c r="B6401" s="16"/>
    </row>
    <row r="6402" spans="2:2">
      <c r="B6402" s="16"/>
    </row>
    <row r="6403" spans="2:2">
      <c r="B6403" s="16"/>
    </row>
    <row r="6404" spans="2:2">
      <c r="B6404" s="16"/>
    </row>
    <row r="6405" spans="2:2">
      <c r="B6405" s="16"/>
    </row>
    <row r="6406" spans="2:2">
      <c r="B6406" s="16"/>
    </row>
    <row r="6407" spans="2:2">
      <c r="B6407" s="16"/>
    </row>
    <row r="6408" spans="2:2">
      <c r="B6408" s="16"/>
    </row>
    <row r="6409" spans="2:2">
      <c r="B6409" s="16"/>
    </row>
    <row r="6410" spans="2:2">
      <c r="B6410" s="16"/>
    </row>
    <row r="6411" spans="2:2">
      <c r="B6411" s="16"/>
    </row>
    <row r="6412" spans="2:2">
      <c r="B6412" s="16"/>
    </row>
    <row r="6413" spans="2:2">
      <c r="B6413" s="16"/>
    </row>
    <row r="6414" spans="2:2">
      <c r="B6414" s="16"/>
    </row>
    <row r="6415" spans="2:2">
      <c r="B6415" s="16"/>
    </row>
    <row r="6416" spans="2:2">
      <c r="B6416" s="16"/>
    </row>
    <row r="6417" spans="2:2">
      <c r="B6417" s="16"/>
    </row>
    <row r="6418" spans="2:2">
      <c r="B6418" s="16"/>
    </row>
    <row r="6419" spans="2:2">
      <c r="B6419" s="16"/>
    </row>
    <row r="6420" spans="2:2">
      <c r="B6420" s="16"/>
    </row>
    <row r="6421" spans="2:2">
      <c r="B6421" s="16"/>
    </row>
    <row r="6422" spans="2:2">
      <c r="B6422" s="16"/>
    </row>
    <row r="6423" spans="2:2">
      <c r="B6423" s="16"/>
    </row>
    <row r="6424" spans="2:2">
      <c r="B6424" s="16"/>
    </row>
    <row r="6425" spans="2:2">
      <c r="B6425" s="16"/>
    </row>
    <row r="6426" spans="2:2">
      <c r="B6426" s="16"/>
    </row>
    <row r="6427" spans="2:2">
      <c r="B6427" s="16"/>
    </row>
    <row r="6428" spans="2:2">
      <c r="B6428" s="16"/>
    </row>
    <row r="6429" spans="2:2">
      <c r="B6429" s="16"/>
    </row>
    <row r="6430" spans="2:2">
      <c r="B6430" s="16"/>
    </row>
    <row r="6431" spans="2:2">
      <c r="B6431" s="16"/>
    </row>
    <row r="6432" spans="2:2">
      <c r="B6432" s="16"/>
    </row>
    <row r="6433" spans="2:2">
      <c r="B6433" s="16"/>
    </row>
    <row r="6434" spans="2:2">
      <c r="B6434" s="16"/>
    </row>
    <row r="6435" spans="2:2">
      <c r="B6435" s="16"/>
    </row>
    <row r="6436" spans="2:2">
      <c r="B6436" s="16"/>
    </row>
    <row r="6437" spans="2:2">
      <c r="B6437" s="16"/>
    </row>
    <row r="6438" spans="2:2">
      <c r="B6438" s="16"/>
    </row>
    <row r="6439" spans="2:2">
      <c r="B6439" s="16"/>
    </row>
    <row r="6440" spans="2:2">
      <c r="B6440" s="16"/>
    </row>
    <row r="6441" spans="2:2">
      <c r="B6441" s="16"/>
    </row>
    <row r="6442" spans="2:2">
      <c r="B6442" s="16"/>
    </row>
    <row r="6443" spans="2:2">
      <c r="B6443" s="16"/>
    </row>
    <row r="6444" spans="2:2">
      <c r="B6444" s="16"/>
    </row>
    <row r="6445" spans="2:2">
      <c r="B6445" s="16"/>
    </row>
    <row r="6446" spans="2:2">
      <c r="B6446" s="16"/>
    </row>
    <row r="6447" spans="2:2">
      <c r="B6447" s="16"/>
    </row>
    <row r="6448" spans="2:2">
      <c r="B6448" s="16"/>
    </row>
    <row r="6449" spans="2:2">
      <c r="B6449" s="16"/>
    </row>
    <row r="6450" spans="2:2">
      <c r="B6450" s="16"/>
    </row>
    <row r="6451" spans="2:2">
      <c r="B6451" s="16"/>
    </row>
    <row r="6452" spans="2:2">
      <c r="B6452" s="16"/>
    </row>
    <row r="6453" spans="2:2">
      <c r="B6453" s="16"/>
    </row>
    <row r="6454" spans="2:2">
      <c r="B6454" s="16"/>
    </row>
    <row r="6455" spans="2:2">
      <c r="B6455" s="16"/>
    </row>
    <row r="6456" spans="2:2">
      <c r="B6456" s="16"/>
    </row>
    <row r="6457" spans="2:2">
      <c r="B6457" s="16"/>
    </row>
    <row r="6458" spans="2:2">
      <c r="B6458" s="16"/>
    </row>
    <row r="6459" spans="2:2">
      <c r="B6459" s="16"/>
    </row>
    <row r="6460" spans="2:2">
      <c r="B6460" s="16"/>
    </row>
    <row r="6461" spans="2:2">
      <c r="B6461" s="16"/>
    </row>
    <row r="6462" spans="2:2">
      <c r="B6462" s="16"/>
    </row>
    <row r="6463" spans="2:2">
      <c r="B6463" s="16"/>
    </row>
    <row r="6464" spans="2:2">
      <c r="B6464" s="16"/>
    </row>
    <row r="6465" spans="2:2">
      <c r="B6465" s="16"/>
    </row>
    <row r="6466" spans="2:2">
      <c r="B6466" s="16"/>
    </row>
    <row r="6467" spans="2:2">
      <c r="B6467" s="16"/>
    </row>
    <row r="6468" spans="2:2">
      <c r="B6468" s="16"/>
    </row>
    <row r="6469" spans="2:2">
      <c r="B6469" s="16"/>
    </row>
    <row r="6470" spans="2:2">
      <c r="B6470" s="16"/>
    </row>
    <row r="6471" spans="2:2">
      <c r="B6471" s="16"/>
    </row>
    <row r="6472" spans="2:2">
      <c r="B6472" s="16"/>
    </row>
    <row r="6473" spans="2:2">
      <c r="B6473" s="16"/>
    </row>
    <row r="6474" spans="2:2">
      <c r="B6474" s="16"/>
    </row>
    <row r="6475" spans="2:2">
      <c r="B6475" s="16"/>
    </row>
    <row r="6476" spans="2:2">
      <c r="B6476" s="16"/>
    </row>
    <row r="6477" spans="2:2">
      <c r="B6477" s="16"/>
    </row>
    <row r="6478" spans="2:2">
      <c r="B6478" s="16"/>
    </row>
    <row r="6479" spans="2:2">
      <c r="B6479" s="16"/>
    </row>
    <row r="6480" spans="2:2">
      <c r="B6480" s="16"/>
    </row>
    <row r="6481" spans="2:2">
      <c r="B6481" s="16"/>
    </row>
    <row r="6482" spans="2:2">
      <c r="B6482" s="16"/>
    </row>
    <row r="6483" spans="2:2">
      <c r="B6483" s="16"/>
    </row>
    <row r="6484" spans="2:2">
      <c r="B6484" s="16"/>
    </row>
    <row r="6485" spans="2:2">
      <c r="B6485" s="16"/>
    </row>
    <row r="6486" spans="2:2">
      <c r="B6486" s="16"/>
    </row>
    <row r="6487" spans="2:2">
      <c r="B6487" s="16"/>
    </row>
    <row r="6488" spans="2:2">
      <c r="B6488" s="16"/>
    </row>
    <row r="6489" spans="2:2">
      <c r="B6489" s="16"/>
    </row>
    <row r="6490" spans="2:2">
      <c r="B6490" s="16"/>
    </row>
    <row r="6491" spans="2:2">
      <c r="B6491" s="16"/>
    </row>
    <row r="6492" spans="2:2">
      <c r="B6492" s="16"/>
    </row>
    <row r="6493" spans="2:2">
      <c r="B6493" s="16"/>
    </row>
    <row r="6494" spans="2:2">
      <c r="B6494" s="16"/>
    </row>
    <row r="6495" spans="2:2">
      <c r="B6495" s="16"/>
    </row>
    <row r="6496" spans="2:2">
      <c r="B6496" s="16"/>
    </row>
    <row r="6497" spans="2:2">
      <c r="B6497" s="16"/>
    </row>
    <row r="6498" spans="2:2">
      <c r="B6498" s="16"/>
    </row>
    <row r="6499" spans="2:2">
      <c r="B6499" s="16"/>
    </row>
    <row r="6500" spans="2:2">
      <c r="B6500" s="16"/>
    </row>
    <row r="6501" spans="2:2">
      <c r="B6501" s="16"/>
    </row>
    <row r="6502" spans="2:2">
      <c r="B6502" s="16"/>
    </row>
    <row r="6503" spans="2:2">
      <c r="B6503" s="16"/>
    </row>
    <row r="6504" spans="2:2">
      <c r="B6504" s="16"/>
    </row>
    <row r="6505" spans="2:2">
      <c r="B6505" s="16"/>
    </row>
    <row r="6506" spans="2:2">
      <c r="B6506" s="16"/>
    </row>
    <row r="6507" spans="2:2">
      <c r="B6507" s="16"/>
    </row>
    <row r="6508" spans="2:2">
      <c r="B6508" s="16"/>
    </row>
    <row r="6509" spans="2:2">
      <c r="B6509" s="16"/>
    </row>
    <row r="6510" spans="2:2">
      <c r="B6510" s="16"/>
    </row>
    <row r="6511" spans="2:2">
      <c r="B6511" s="16"/>
    </row>
    <row r="6512" spans="2:2">
      <c r="B6512" s="16"/>
    </row>
    <row r="6513" spans="2:2">
      <c r="B6513" s="16"/>
    </row>
    <row r="6514" spans="2:2">
      <c r="B6514" s="16"/>
    </row>
    <row r="6515" spans="2:2">
      <c r="B6515" s="16"/>
    </row>
    <row r="6516" spans="2:2">
      <c r="B6516" s="16"/>
    </row>
    <row r="6517" spans="2:2">
      <c r="B6517" s="16"/>
    </row>
    <row r="6518" spans="2:2">
      <c r="B6518" s="16"/>
    </row>
    <row r="6519" spans="2:2">
      <c r="B6519" s="16"/>
    </row>
    <row r="6520" spans="2:2">
      <c r="B6520" s="16"/>
    </row>
    <row r="6521" spans="2:2">
      <c r="B6521" s="16"/>
    </row>
    <row r="6522" spans="2:2">
      <c r="B6522" s="16"/>
    </row>
    <row r="6523" spans="2:2">
      <c r="B6523" s="16"/>
    </row>
    <row r="6524" spans="2:2">
      <c r="B6524" s="16"/>
    </row>
    <row r="6525" spans="2:2">
      <c r="B6525" s="16"/>
    </row>
    <row r="6526" spans="2:2">
      <c r="B6526" s="16"/>
    </row>
    <row r="6527" spans="2:2">
      <c r="B6527" s="16"/>
    </row>
    <row r="6528" spans="2:2">
      <c r="B6528" s="16"/>
    </row>
    <row r="6529" spans="2:2">
      <c r="B6529" s="16"/>
    </row>
    <row r="6530" spans="2:2">
      <c r="B6530" s="16"/>
    </row>
    <row r="6531" spans="2:2">
      <c r="B6531" s="16"/>
    </row>
    <row r="6532" spans="2:2">
      <c r="B6532" s="16"/>
    </row>
    <row r="6533" spans="2:2">
      <c r="B6533" s="16"/>
    </row>
    <row r="6534" spans="2:2">
      <c r="B6534" s="16"/>
    </row>
    <row r="6535" spans="2:2">
      <c r="B6535" s="16"/>
    </row>
    <row r="6536" spans="2:2">
      <c r="B6536" s="16"/>
    </row>
    <row r="6537" spans="2:2">
      <c r="B6537" s="16"/>
    </row>
    <row r="6538" spans="2:2">
      <c r="B6538" s="16"/>
    </row>
    <row r="6539" spans="2:2">
      <c r="B6539" s="16"/>
    </row>
    <row r="6540" spans="2:2">
      <c r="B6540" s="16"/>
    </row>
    <row r="6541" spans="2:2">
      <c r="B6541" s="16"/>
    </row>
    <row r="6542" spans="2:2">
      <c r="B6542" s="16"/>
    </row>
    <row r="6543" spans="2:2">
      <c r="B6543" s="16"/>
    </row>
    <row r="6544" spans="2:2">
      <c r="B6544" s="16"/>
    </row>
    <row r="6545" spans="2:2">
      <c r="B6545" s="16"/>
    </row>
    <row r="6546" spans="2:2">
      <c r="B6546" s="16"/>
    </row>
    <row r="6547" spans="2:2">
      <c r="B6547" s="16"/>
    </row>
    <row r="6548" spans="2:2">
      <c r="B6548" s="16"/>
    </row>
    <row r="6549" spans="2:2">
      <c r="B6549" s="16"/>
    </row>
    <row r="6550" spans="2:2">
      <c r="B6550" s="16"/>
    </row>
    <row r="6551" spans="2:2">
      <c r="B6551" s="16"/>
    </row>
    <row r="6552" spans="2:2">
      <c r="B6552" s="16"/>
    </row>
    <row r="6553" spans="2:2">
      <c r="B6553" s="16"/>
    </row>
    <row r="6554" spans="2:2">
      <c r="B6554" s="16"/>
    </row>
    <row r="6555" spans="2:2">
      <c r="B6555" s="16"/>
    </row>
    <row r="6556" spans="2:2">
      <c r="B6556" s="16"/>
    </row>
    <row r="6557" spans="2:2">
      <c r="B6557" s="16"/>
    </row>
    <row r="6558" spans="2:2">
      <c r="B6558" s="16"/>
    </row>
    <row r="6559" spans="2:2">
      <c r="B6559" s="16"/>
    </row>
    <row r="6560" spans="2:2">
      <c r="B6560" s="16"/>
    </row>
    <row r="6561" spans="2:2">
      <c r="B6561" s="16"/>
    </row>
    <row r="6562" spans="2:2">
      <c r="B6562" s="16"/>
    </row>
    <row r="6563" spans="2:2">
      <c r="B6563" s="16"/>
    </row>
    <row r="6564" spans="2:2">
      <c r="B6564" s="16"/>
    </row>
    <row r="6565" spans="2:2">
      <c r="B6565" s="16"/>
    </row>
    <row r="6566" spans="2:2">
      <c r="B6566" s="16"/>
    </row>
    <row r="6567" spans="2:2">
      <c r="B6567" s="16"/>
    </row>
    <row r="6568" spans="2:2">
      <c r="B6568" s="16"/>
    </row>
    <row r="6569" spans="2:2">
      <c r="B6569" s="16"/>
    </row>
    <row r="6570" spans="2:2">
      <c r="B6570" s="16"/>
    </row>
    <row r="6571" spans="2:2">
      <c r="B6571" s="16"/>
    </row>
    <row r="6572" spans="2:2">
      <c r="B6572" s="16"/>
    </row>
    <row r="6573" spans="2:2">
      <c r="B6573" s="16"/>
    </row>
    <row r="6574" spans="2:2">
      <c r="B6574" s="16"/>
    </row>
    <row r="6575" spans="2:2">
      <c r="B6575" s="16"/>
    </row>
    <row r="6576" spans="2:2">
      <c r="B6576" s="16"/>
    </row>
    <row r="6577" spans="2:2">
      <c r="B6577" s="16"/>
    </row>
    <row r="6578" spans="2:2">
      <c r="B6578" s="16"/>
    </row>
    <row r="6579" spans="2:2">
      <c r="B6579" s="16"/>
    </row>
    <row r="6580" spans="2:2">
      <c r="B6580" s="16"/>
    </row>
    <row r="6581" spans="2:2">
      <c r="B6581" s="16"/>
    </row>
    <row r="6582" spans="2:2">
      <c r="B6582" s="16"/>
    </row>
    <row r="6583" spans="2:2">
      <c r="B6583" s="16"/>
    </row>
    <row r="6584" spans="2:2">
      <c r="B6584" s="16"/>
    </row>
    <row r="6585" spans="2:2">
      <c r="B6585" s="16"/>
    </row>
    <row r="6586" spans="2:2">
      <c r="B6586" s="16"/>
    </row>
    <row r="6587" spans="2:2">
      <c r="B6587" s="16"/>
    </row>
    <row r="6588" spans="2:2">
      <c r="B6588" s="16"/>
    </row>
    <row r="6589" spans="2:2">
      <c r="B6589" s="16"/>
    </row>
    <row r="6590" spans="2:2">
      <c r="B6590" s="16"/>
    </row>
    <row r="6591" spans="2:2">
      <c r="B6591" s="16"/>
    </row>
    <row r="6592" spans="2:2">
      <c r="B6592" s="16"/>
    </row>
    <row r="6593" spans="2:2">
      <c r="B6593" s="16"/>
    </row>
    <row r="6594" spans="2:2">
      <c r="B6594" s="16"/>
    </row>
    <row r="6595" spans="2:2">
      <c r="B6595" s="16"/>
    </row>
    <row r="6596" spans="2:2">
      <c r="B6596" s="16"/>
    </row>
    <row r="6597" spans="2:2">
      <c r="B6597" s="16"/>
    </row>
    <row r="6598" spans="2:2">
      <c r="B6598" s="16"/>
    </row>
    <row r="6599" spans="2:2">
      <c r="B6599" s="16"/>
    </row>
    <row r="6600" spans="2:2">
      <c r="B6600" s="16"/>
    </row>
    <row r="6601" spans="2:2">
      <c r="B6601" s="16"/>
    </row>
    <row r="6602" spans="2:2">
      <c r="B6602" s="16"/>
    </row>
    <row r="6603" spans="2:2">
      <c r="B6603" s="16"/>
    </row>
    <row r="6604" spans="2:2">
      <c r="B6604" s="16"/>
    </row>
    <row r="6605" spans="2:2">
      <c r="B6605" s="16"/>
    </row>
    <row r="6606" spans="2:2">
      <c r="B6606" s="16"/>
    </row>
    <row r="6607" spans="2:2">
      <c r="B6607" s="16"/>
    </row>
    <row r="6608" spans="2:2">
      <c r="B6608" s="16"/>
    </row>
    <row r="6609" spans="2:2">
      <c r="B6609" s="16"/>
    </row>
    <row r="6610" spans="2:2">
      <c r="B6610" s="16"/>
    </row>
    <row r="6611" spans="2:2">
      <c r="B6611" s="16"/>
    </row>
    <row r="6612" spans="2:2">
      <c r="B6612" s="16"/>
    </row>
    <row r="6613" spans="2:2">
      <c r="B6613" s="16"/>
    </row>
    <row r="6614" spans="2:2">
      <c r="B6614" s="16"/>
    </row>
    <row r="6615" spans="2:2">
      <c r="B6615" s="16"/>
    </row>
    <row r="6616" spans="2:2">
      <c r="B6616" s="16"/>
    </row>
    <row r="6617" spans="2:2">
      <c r="B6617" s="16"/>
    </row>
    <row r="6618" spans="2:2">
      <c r="B6618" s="16"/>
    </row>
    <row r="6619" spans="2:2">
      <c r="B6619" s="16"/>
    </row>
    <row r="6620" spans="2:2">
      <c r="B6620" s="16"/>
    </row>
    <row r="6621" spans="2:2">
      <c r="B6621" s="16"/>
    </row>
    <row r="6622" spans="2:2">
      <c r="B6622" s="16"/>
    </row>
    <row r="6623" spans="2:2">
      <c r="B6623" s="16"/>
    </row>
    <row r="6624" spans="2:2">
      <c r="B6624" s="16"/>
    </row>
    <row r="6625" spans="2:2">
      <c r="B6625" s="16"/>
    </row>
    <row r="6626" spans="2:2">
      <c r="B6626" s="16"/>
    </row>
    <row r="6627" spans="2:2">
      <c r="B6627" s="16"/>
    </row>
    <row r="6628" spans="2:2">
      <c r="B6628" s="16"/>
    </row>
    <row r="6629" spans="2:2">
      <c r="B6629" s="16"/>
    </row>
    <row r="6630" spans="2:2">
      <c r="B6630" s="16"/>
    </row>
    <row r="6631" spans="2:2">
      <c r="B6631" s="16"/>
    </row>
    <row r="6632" spans="2:2">
      <c r="B6632" s="16"/>
    </row>
    <row r="6633" spans="2:2">
      <c r="B6633" s="16"/>
    </row>
    <row r="6634" spans="2:2">
      <c r="B6634" s="16"/>
    </row>
    <row r="6635" spans="2:2">
      <c r="B6635" s="16"/>
    </row>
    <row r="6636" spans="2:2">
      <c r="B6636" s="16"/>
    </row>
    <row r="6637" spans="2:2">
      <c r="B6637" s="16"/>
    </row>
    <row r="6638" spans="2:2">
      <c r="B6638" s="16"/>
    </row>
    <row r="6639" spans="2:2">
      <c r="B6639" s="16"/>
    </row>
    <row r="6640" spans="2:2">
      <c r="B6640" s="16"/>
    </row>
    <row r="6641" spans="2:2">
      <c r="B6641" s="16"/>
    </row>
    <row r="6642" spans="2:2">
      <c r="B6642" s="16"/>
    </row>
    <row r="6643" spans="2:2">
      <c r="B6643" s="16"/>
    </row>
    <row r="6644" spans="2:2">
      <c r="B6644" s="16"/>
    </row>
    <row r="6645" spans="2:2">
      <c r="B6645" s="16"/>
    </row>
    <row r="6646" spans="2:2">
      <c r="B6646" s="16"/>
    </row>
    <row r="6647" spans="2:2">
      <c r="B6647" s="16"/>
    </row>
    <row r="6648" spans="2:2">
      <c r="B6648" s="16"/>
    </row>
    <row r="6649" spans="2:2">
      <c r="B6649" s="16"/>
    </row>
    <row r="6650" spans="2:2">
      <c r="B6650" s="16"/>
    </row>
    <row r="6651" spans="2:2">
      <c r="B6651" s="16"/>
    </row>
    <row r="6652" spans="2:2">
      <c r="B6652" s="16"/>
    </row>
    <row r="6653" spans="2:2">
      <c r="B6653" s="16"/>
    </row>
    <row r="6654" spans="2:2">
      <c r="B6654" s="16"/>
    </row>
    <row r="6655" spans="2:2">
      <c r="B6655" s="16"/>
    </row>
    <row r="6656" spans="2:2">
      <c r="B6656" s="16"/>
    </row>
    <row r="6657" spans="2:2">
      <c r="B6657" s="16"/>
    </row>
    <row r="6658" spans="2:2">
      <c r="B6658" s="16"/>
    </row>
    <row r="6659" spans="2:2">
      <c r="B6659" s="16"/>
    </row>
    <row r="6660" spans="2:2">
      <c r="B6660" s="16"/>
    </row>
    <row r="6661" spans="2:2">
      <c r="B6661" s="16"/>
    </row>
    <row r="6662" spans="2:2">
      <c r="B6662" s="16"/>
    </row>
    <row r="6663" spans="2:2">
      <c r="B6663" s="16"/>
    </row>
    <row r="6664" spans="2:2">
      <c r="B6664" s="16"/>
    </row>
    <row r="6665" spans="2:2">
      <c r="B6665" s="16"/>
    </row>
    <row r="6666" spans="2:2">
      <c r="B6666" s="16"/>
    </row>
    <row r="6667" spans="2:2">
      <c r="B6667" s="16"/>
    </row>
    <row r="6668" spans="2:2">
      <c r="B6668" s="16"/>
    </row>
    <row r="6669" spans="2:2">
      <c r="B6669" s="16"/>
    </row>
    <row r="6670" spans="2:2">
      <c r="B6670" s="16"/>
    </row>
    <row r="6671" spans="2:2">
      <c r="B6671" s="16"/>
    </row>
    <row r="6672" spans="2:2">
      <c r="B6672" s="16"/>
    </row>
    <row r="6673" spans="2:2">
      <c r="B6673" s="16"/>
    </row>
    <row r="6674" spans="2:2">
      <c r="B6674" s="16"/>
    </row>
    <row r="6675" spans="2:2">
      <c r="B6675" s="16"/>
    </row>
    <row r="6676" spans="2:2">
      <c r="B6676" s="16"/>
    </row>
    <row r="6677" spans="2:2">
      <c r="B6677" s="16"/>
    </row>
    <row r="6678" spans="2:2">
      <c r="B6678" s="16"/>
    </row>
    <row r="6679" spans="2:2">
      <c r="B6679" s="16"/>
    </row>
    <row r="6680" spans="2:2">
      <c r="B6680" s="16"/>
    </row>
    <row r="6681" spans="2:2">
      <c r="B6681" s="16"/>
    </row>
    <row r="6682" spans="2:2">
      <c r="B6682" s="16"/>
    </row>
    <row r="6683" spans="2:2">
      <c r="B6683" s="16"/>
    </row>
    <row r="6684" spans="2:2">
      <c r="B6684" s="16"/>
    </row>
    <row r="6685" spans="2:2">
      <c r="B6685" s="16"/>
    </row>
    <row r="6686" spans="2:2">
      <c r="B6686" s="16"/>
    </row>
    <row r="6687" spans="2:2">
      <c r="B6687" s="16"/>
    </row>
    <row r="6688" spans="2:2">
      <c r="B6688" s="16"/>
    </row>
    <row r="6689" spans="2:2">
      <c r="B6689" s="16"/>
    </row>
    <row r="6690" spans="2:2">
      <c r="B6690" s="16"/>
    </row>
    <row r="6691" spans="2:2">
      <c r="B6691" s="16"/>
    </row>
    <row r="6692" spans="2:2">
      <c r="B6692" s="16"/>
    </row>
    <row r="6693" spans="2:2">
      <c r="B6693" s="16"/>
    </row>
    <row r="6694" spans="2:2">
      <c r="B6694" s="16"/>
    </row>
    <row r="6695" spans="2:2">
      <c r="B6695" s="16"/>
    </row>
    <row r="6696" spans="2:2">
      <c r="B6696" s="16"/>
    </row>
    <row r="6697" spans="2:2">
      <c r="B6697" s="16"/>
    </row>
    <row r="6698" spans="2:2">
      <c r="B6698" s="16"/>
    </row>
    <row r="6699" spans="2:2">
      <c r="B6699" s="16"/>
    </row>
    <row r="6700" spans="2:2">
      <c r="B6700" s="16"/>
    </row>
    <row r="6701" spans="2:2">
      <c r="B6701" s="16"/>
    </row>
    <row r="6702" spans="2:2">
      <c r="B6702" s="16"/>
    </row>
    <row r="6703" spans="2:2">
      <c r="B6703" s="16"/>
    </row>
    <row r="6704" spans="2:2">
      <c r="B6704" s="16"/>
    </row>
    <row r="6705" spans="2:2">
      <c r="B6705" s="16"/>
    </row>
    <row r="6706" spans="2:2">
      <c r="B6706" s="16"/>
    </row>
    <row r="6707" spans="2:2">
      <c r="B6707" s="16"/>
    </row>
    <row r="6708" spans="2:2">
      <c r="B6708" s="16"/>
    </row>
    <row r="6709" spans="2:2">
      <c r="B6709" s="16"/>
    </row>
    <row r="6710" spans="2:2">
      <c r="B6710" s="16"/>
    </row>
    <row r="6711" spans="2:2">
      <c r="B6711" s="16"/>
    </row>
    <row r="6712" spans="2:2">
      <c r="B6712" s="16"/>
    </row>
    <row r="6713" spans="2:2">
      <c r="B6713" s="16"/>
    </row>
    <row r="6714" spans="2:2">
      <c r="B6714" s="16"/>
    </row>
    <row r="6715" spans="2:2">
      <c r="B6715" s="16"/>
    </row>
    <row r="6716" spans="2:2">
      <c r="B6716" s="16"/>
    </row>
    <row r="6717" spans="2:2">
      <c r="B6717" s="16"/>
    </row>
    <row r="6718" spans="2:2">
      <c r="B6718" s="16"/>
    </row>
    <row r="6719" spans="2:2">
      <c r="B6719" s="16"/>
    </row>
    <row r="6720" spans="2:2">
      <c r="B6720" s="16"/>
    </row>
    <row r="6721" spans="2:2">
      <c r="B6721" s="16"/>
    </row>
    <row r="6722" spans="2:2">
      <c r="B6722" s="16"/>
    </row>
    <row r="6723" spans="2:2">
      <c r="B6723" s="16"/>
    </row>
    <row r="6724" spans="2:2">
      <c r="B6724" s="16"/>
    </row>
    <row r="6725" spans="2:2">
      <c r="B6725" s="16"/>
    </row>
    <row r="6726" spans="2:2">
      <c r="B6726" s="16"/>
    </row>
    <row r="6727" spans="2:2">
      <c r="B6727" s="16"/>
    </row>
    <row r="6728" spans="2:2">
      <c r="B6728" s="16"/>
    </row>
    <row r="6729" spans="2:2">
      <c r="B6729" s="16"/>
    </row>
    <row r="6730" spans="2:2">
      <c r="B6730" s="16"/>
    </row>
    <row r="6731" spans="2:2">
      <c r="B6731" s="16"/>
    </row>
    <row r="6732" spans="2:2">
      <c r="B6732" s="16"/>
    </row>
    <row r="6733" spans="2:2">
      <c r="B6733" s="16"/>
    </row>
    <row r="6734" spans="2:2">
      <c r="B6734" s="16"/>
    </row>
    <row r="6735" spans="2:2">
      <c r="B6735" s="16"/>
    </row>
    <row r="6736" spans="2:2">
      <c r="B6736" s="16"/>
    </row>
    <row r="6737" spans="2:2">
      <c r="B6737" s="16"/>
    </row>
    <row r="6738" spans="2:2">
      <c r="B6738" s="16"/>
    </row>
    <row r="6739" spans="2:2">
      <c r="B6739" s="16"/>
    </row>
    <row r="6740" spans="2:2">
      <c r="B6740" s="16"/>
    </row>
    <row r="6741" spans="2:2">
      <c r="B6741" s="16"/>
    </row>
    <row r="6742" spans="2:2">
      <c r="B6742" s="16"/>
    </row>
    <row r="6743" spans="2:2">
      <c r="B6743" s="16"/>
    </row>
    <row r="6744" spans="2:2">
      <c r="B6744" s="16"/>
    </row>
    <row r="6745" spans="2:2">
      <c r="B6745" s="16"/>
    </row>
    <row r="6746" spans="2:2">
      <c r="B6746" s="16"/>
    </row>
    <row r="6747" spans="2:2">
      <c r="B6747" s="16"/>
    </row>
    <row r="6748" spans="2:2">
      <c r="B6748" s="16"/>
    </row>
    <row r="6749" spans="2:2">
      <c r="B6749" s="16"/>
    </row>
    <row r="6750" spans="2:2">
      <c r="B6750" s="16"/>
    </row>
    <row r="6751" spans="2:2">
      <c r="B6751" s="16"/>
    </row>
    <row r="6752" spans="2:2">
      <c r="B6752" s="16"/>
    </row>
    <row r="6753" spans="2:2">
      <c r="B6753" s="16"/>
    </row>
    <row r="6754" spans="2:2">
      <c r="B6754" s="16"/>
    </row>
    <row r="6755" spans="2:2">
      <c r="B6755" s="16"/>
    </row>
    <row r="6756" spans="2:2">
      <c r="B6756" s="16"/>
    </row>
    <row r="6757" spans="2:2">
      <c r="B6757" s="16"/>
    </row>
    <row r="6758" spans="2:2">
      <c r="B6758" s="16"/>
    </row>
    <row r="6759" spans="2:2">
      <c r="B6759" s="16"/>
    </row>
    <row r="6760" spans="2:2">
      <c r="B6760" s="16"/>
    </row>
    <row r="6761" spans="2:2">
      <c r="B6761" s="16"/>
    </row>
    <row r="6762" spans="2:2">
      <c r="B6762" s="16"/>
    </row>
    <row r="6763" spans="2:2">
      <c r="B6763" s="16"/>
    </row>
    <row r="6764" spans="2:2">
      <c r="B6764" s="16"/>
    </row>
    <row r="6765" spans="2:2">
      <c r="B6765" s="16"/>
    </row>
    <row r="6766" spans="2:2">
      <c r="B6766" s="16"/>
    </row>
    <row r="6767" spans="2:2">
      <c r="B6767" s="16"/>
    </row>
    <row r="6768" spans="2:2">
      <c r="B6768" s="16"/>
    </row>
    <row r="6769" spans="2:2">
      <c r="B6769" s="16"/>
    </row>
    <row r="6770" spans="2:2">
      <c r="B6770" s="16"/>
    </row>
    <row r="6771" spans="2:2">
      <c r="B6771" s="16"/>
    </row>
    <row r="6772" spans="2:2">
      <c r="B6772" s="16"/>
    </row>
    <row r="6773" spans="2:2">
      <c r="B6773" s="16"/>
    </row>
    <row r="6774" spans="2:2">
      <c r="B6774" s="16"/>
    </row>
    <row r="6775" spans="2:2">
      <c r="B6775" s="16"/>
    </row>
    <row r="6776" spans="2:2">
      <c r="B6776" s="16"/>
    </row>
    <row r="6777" spans="2:2">
      <c r="B6777" s="16"/>
    </row>
    <row r="6778" spans="2:2">
      <c r="B6778" s="16"/>
    </row>
    <row r="6779" spans="2:2">
      <c r="B6779" s="16"/>
    </row>
    <row r="6780" spans="2:2">
      <c r="B6780" s="16"/>
    </row>
    <row r="6781" spans="2:2">
      <c r="B6781" s="16"/>
    </row>
    <row r="6782" spans="2:2">
      <c r="B6782" s="16"/>
    </row>
    <row r="6783" spans="2:2">
      <c r="B6783" s="16"/>
    </row>
    <row r="6784" spans="2:2">
      <c r="B6784" s="16"/>
    </row>
    <row r="6785" spans="2:2">
      <c r="B6785" s="16"/>
    </row>
    <row r="6786" spans="2:2">
      <c r="B6786" s="16"/>
    </row>
    <row r="6787" spans="2:2">
      <c r="B6787" s="16"/>
    </row>
    <row r="6788" spans="2:2">
      <c r="B6788" s="16"/>
    </row>
    <row r="6789" spans="2:2">
      <c r="B6789" s="16"/>
    </row>
    <row r="6790" spans="2:2">
      <c r="B6790" s="16"/>
    </row>
    <row r="6791" spans="2:2">
      <c r="B6791" s="16"/>
    </row>
    <row r="6792" spans="2:2">
      <c r="B6792" s="16"/>
    </row>
    <row r="6793" spans="2:2">
      <c r="B6793" s="16"/>
    </row>
    <row r="6794" spans="2:2">
      <c r="B6794" s="16"/>
    </row>
    <row r="6795" spans="2:2">
      <c r="B6795" s="16"/>
    </row>
    <row r="6796" spans="2:2">
      <c r="B6796" s="16"/>
    </row>
    <row r="6797" spans="2:2">
      <c r="B6797" s="16"/>
    </row>
    <row r="6798" spans="2:2">
      <c r="B6798" s="16"/>
    </row>
    <row r="6799" spans="2:2">
      <c r="B6799" s="16"/>
    </row>
    <row r="6800" spans="2:2">
      <c r="B6800" s="16"/>
    </row>
    <row r="6801" spans="2:2">
      <c r="B6801" s="16"/>
    </row>
    <row r="6802" spans="2:2">
      <c r="B6802" s="16"/>
    </row>
    <row r="6803" spans="2:2">
      <c r="B6803" s="16"/>
    </row>
    <row r="6804" spans="2:2">
      <c r="B6804" s="16"/>
    </row>
    <row r="6805" spans="2:2">
      <c r="B6805" s="16"/>
    </row>
    <row r="6806" spans="2:2">
      <c r="B6806" s="16"/>
    </row>
    <row r="6807" spans="2:2">
      <c r="B6807" s="16"/>
    </row>
    <row r="6808" spans="2:2">
      <c r="B6808" s="16"/>
    </row>
    <row r="6809" spans="2:2">
      <c r="B6809" s="16"/>
    </row>
    <row r="6810" spans="2:2">
      <c r="B6810" s="16"/>
    </row>
    <row r="6811" spans="2:2">
      <c r="B6811" s="16"/>
    </row>
    <row r="6812" spans="2:2">
      <c r="B6812" s="16"/>
    </row>
    <row r="6813" spans="2:2">
      <c r="B6813" s="16"/>
    </row>
    <row r="6814" spans="2:2">
      <c r="B6814" s="16"/>
    </row>
    <row r="6815" spans="2:2">
      <c r="B6815" s="16"/>
    </row>
    <row r="6816" spans="2:2">
      <c r="B6816" s="16"/>
    </row>
    <row r="6817" spans="2:2">
      <c r="B6817" s="16"/>
    </row>
    <row r="6818" spans="2:2">
      <c r="B6818" s="16"/>
    </row>
    <row r="6819" spans="2:2">
      <c r="B6819" s="16"/>
    </row>
    <row r="6820" spans="2:2">
      <c r="B6820" s="16"/>
    </row>
    <row r="6821" spans="2:2">
      <c r="B6821" s="16"/>
    </row>
    <row r="6822" spans="2:2">
      <c r="B6822" s="16"/>
    </row>
    <row r="6823" spans="2:2">
      <c r="B6823" s="16"/>
    </row>
    <row r="6824" spans="2:2">
      <c r="B6824" s="16"/>
    </row>
    <row r="6825" spans="2:2">
      <c r="B6825" s="16"/>
    </row>
    <row r="6826" spans="2:2">
      <c r="B6826" s="16"/>
    </row>
    <row r="6827" spans="2:2">
      <c r="B6827" s="16"/>
    </row>
    <row r="6828" spans="2:2">
      <c r="B6828" s="16"/>
    </row>
    <row r="6829" spans="2:2">
      <c r="B6829" s="16"/>
    </row>
    <row r="6830" spans="2:2">
      <c r="B6830" s="16"/>
    </row>
    <row r="6831" spans="2:2">
      <c r="B6831" s="16"/>
    </row>
    <row r="6832" spans="2:2">
      <c r="B6832" s="16"/>
    </row>
    <row r="6833" spans="2:2">
      <c r="B6833" s="16"/>
    </row>
    <row r="6834" spans="2:2">
      <c r="B6834" s="16"/>
    </row>
    <row r="6835" spans="2:2">
      <c r="B6835" s="16"/>
    </row>
    <row r="6836" spans="2:2">
      <c r="B6836" s="16"/>
    </row>
    <row r="6837" spans="2:2">
      <c r="B6837" s="16"/>
    </row>
    <row r="6838" spans="2:2">
      <c r="B6838" s="16"/>
    </row>
    <row r="6839" spans="2:2">
      <c r="B6839" s="16"/>
    </row>
    <row r="6840" spans="2:2">
      <c r="B6840" s="16"/>
    </row>
    <row r="6841" spans="2:2">
      <c r="B6841" s="16"/>
    </row>
    <row r="6842" spans="2:2">
      <c r="B6842" s="16"/>
    </row>
    <row r="6843" spans="2:2">
      <c r="B6843" s="16"/>
    </row>
    <row r="6844" spans="2:2">
      <c r="B6844" s="16"/>
    </row>
    <row r="6845" spans="2:2">
      <c r="B6845" s="16"/>
    </row>
    <row r="6846" spans="2:2">
      <c r="B6846" s="16"/>
    </row>
    <row r="6847" spans="2:2">
      <c r="B6847" s="16"/>
    </row>
    <row r="6848" spans="2:2">
      <c r="B6848" s="16"/>
    </row>
    <row r="6849" spans="2:2">
      <c r="B6849" s="16"/>
    </row>
    <row r="6850" spans="2:2">
      <c r="B6850" s="16"/>
    </row>
    <row r="6851" spans="2:2">
      <c r="B6851" s="16"/>
    </row>
    <row r="6852" spans="2:2">
      <c r="B6852" s="16"/>
    </row>
    <row r="6853" spans="2:2">
      <c r="B6853" s="16"/>
    </row>
    <row r="6854" spans="2:2">
      <c r="B6854" s="16"/>
    </row>
    <row r="6855" spans="2:2">
      <c r="B6855" s="16"/>
    </row>
    <row r="6856" spans="2:2">
      <c r="B6856" s="16"/>
    </row>
    <row r="6857" spans="2:2">
      <c r="B6857" s="16"/>
    </row>
    <row r="6858" spans="2:2">
      <c r="B6858" s="16"/>
    </row>
    <row r="6859" spans="2:2">
      <c r="B6859" s="16"/>
    </row>
    <row r="6860" spans="2:2">
      <c r="B6860" s="16"/>
    </row>
    <row r="6861" spans="2:2">
      <c r="B6861" s="16"/>
    </row>
    <row r="6862" spans="2:2">
      <c r="B6862" s="16"/>
    </row>
    <row r="6863" spans="2:2">
      <c r="B6863" s="16"/>
    </row>
    <row r="6864" spans="2:2">
      <c r="B6864" s="16"/>
    </row>
    <row r="6865" spans="2:2">
      <c r="B6865" s="16"/>
    </row>
    <row r="6866" spans="2:2">
      <c r="B6866" s="16"/>
    </row>
    <row r="6867" spans="2:2">
      <c r="B6867" s="16"/>
    </row>
    <row r="6868" spans="2:2">
      <c r="B6868" s="16"/>
    </row>
    <row r="6869" spans="2:2">
      <c r="B6869" s="16"/>
    </row>
    <row r="6870" spans="2:2">
      <c r="B6870" s="16"/>
    </row>
    <row r="6871" spans="2:2">
      <c r="B6871" s="16"/>
    </row>
    <row r="6872" spans="2:2">
      <c r="B6872" s="16"/>
    </row>
    <row r="6873" spans="2:2">
      <c r="B6873" s="16"/>
    </row>
    <row r="6874" spans="2:2">
      <c r="B6874" s="16"/>
    </row>
    <row r="6875" spans="2:2">
      <c r="B6875" s="16"/>
    </row>
    <row r="6876" spans="2:2">
      <c r="B6876" s="16"/>
    </row>
    <row r="6877" spans="2:2">
      <c r="B6877" s="16"/>
    </row>
    <row r="6878" spans="2:2">
      <c r="B6878" s="16"/>
    </row>
    <row r="6879" spans="2:2">
      <c r="B6879" s="16"/>
    </row>
    <row r="6880" spans="2:2">
      <c r="B6880" s="16"/>
    </row>
    <row r="6881" spans="2:2">
      <c r="B6881" s="16"/>
    </row>
    <row r="6882" spans="2:2">
      <c r="B6882" s="16"/>
    </row>
    <row r="6883" spans="2:2">
      <c r="B6883" s="16"/>
    </row>
    <row r="6884" spans="2:2">
      <c r="B6884" s="16"/>
    </row>
    <row r="6885" spans="2:2">
      <c r="B6885" s="16"/>
    </row>
    <row r="6886" spans="2:2">
      <c r="B6886" s="16"/>
    </row>
    <row r="6887" spans="2:2">
      <c r="B6887" s="16"/>
    </row>
    <row r="6888" spans="2:2">
      <c r="B6888" s="16"/>
    </row>
    <row r="6889" spans="2:2">
      <c r="B6889" s="16"/>
    </row>
    <row r="6890" spans="2:2">
      <c r="B6890" s="16"/>
    </row>
    <row r="6891" spans="2:2">
      <c r="B6891" s="16"/>
    </row>
    <row r="6892" spans="2:2">
      <c r="B6892" s="16"/>
    </row>
    <row r="6893" spans="2:2">
      <c r="B6893" s="16"/>
    </row>
    <row r="6894" spans="2:2">
      <c r="B6894" s="16"/>
    </row>
    <row r="6895" spans="2:2">
      <c r="B6895" s="16"/>
    </row>
    <row r="6896" spans="2:2">
      <c r="B6896" s="16"/>
    </row>
    <row r="6897" spans="2:2">
      <c r="B6897" s="16"/>
    </row>
    <row r="6898" spans="2:2">
      <c r="B6898" s="16"/>
    </row>
    <row r="6899" spans="2:2">
      <c r="B6899" s="16"/>
    </row>
    <row r="6900" spans="2:2">
      <c r="B6900" s="16"/>
    </row>
    <row r="6901" spans="2:2">
      <c r="B6901" s="16"/>
    </row>
    <row r="6902" spans="2:2">
      <c r="B6902" s="16"/>
    </row>
    <row r="6903" spans="2:2">
      <c r="B6903" s="16"/>
    </row>
    <row r="6904" spans="2:2">
      <c r="B6904" s="16"/>
    </row>
    <row r="6905" spans="2:2">
      <c r="B6905" s="16"/>
    </row>
    <row r="6906" spans="2:2">
      <c r="B6906" s="16"/>
    </row>
    <row r="6907" spans="2:2">
      <c r="B6907" s="16"/>
    </row>
    <row r="6908" spans="2:2">
      <c r="B6908" s="16"/>
    </row>
    <row r="6909" spans="2:2">
      <c r="B6909" s="16"/>
    </row>
    <row r="6910" spans="2:2">
      <c r="B6910" s="16"/>
    </row>
    <row r="6911" spans="2:2">
      <c r="B6911" s="16"/>
    </row>
    <row r="6912" spans="2:2">
      <c r="B6912" s="16"/>
    </row>
    <row r="6913" spans="2:2">
      <c r="B6913" s="16"/>
    </row>
    <row r="6914" spans="2:2">
      <c r="B6914" s="16"/>
    </row>
    <row r="6915" spans="2:2">
      <c r="B6915" s="16"/>
    </row>
    <row r="6916" spans="2:2">
      <c r="B6916" s="16"/>
    </row>
    <row r="6917" spans="2:2">
      <c r="B6917" s="16"/>
    </row>
    <row r="6918" spans="2:2">
      <c r="B6918" s="16"/>
    </row>
    <row r="6919" spans="2:2">
      <c r="B6919" s="16"/>
    </row>
    <row r="6920" spans="2:2">
      <c r="B6920" s="16"/>
    </row>
    <row r="6921" spans="2:2">
      <c r="B6921" s="16"/>
    </row>
    <row r="6922" spans="2:2">
      <c r="B6922" s="16"/>
    </row>
    <row r="6923" spans="2:2">
      <c r="B6923" s="16"/>
    </row>
    <row r="6924" spans="2:2">
      <c r="B6924" s="16"/>
    </row>
    <row r="6925" spans="2:2">
      <c r="B6925" s="16"/>
    </row>
    <row r="6926" spans="2:2">
      <c r="B6926" s="16"/>
    </row>
    <row r="6927" spans="2:2">
      <c r="B6927" s="16"/>
    </row>
    <row r="6928" spans="2:2">
      <c r="B6928" s="16"/>
    </row>
    <row r="6929" spans="2:2">
      <c r="B6929" s="16"/>
    </row>
    <row r="6930" spans="2:2">
      <c r="B6930" s="16"/>
    </row>
    <row r="6931" spans="2:2">
      <c r="B6931" s="16"/>
    </row>
    <row r="6932" spans="2:2">
      <c r="B6932" s="16"/>
    </row>
    <row r="6933" spans="2:2">
      <c r="B6933" s="16"/>
    </row>
    <row r="6934" spans="2:2">
      <c r="B6934" s="16"/>
    </row>
    <row r="6935" spans="2:2">
      <c r="B6935" s="16"/>
    </row>
    <row r="6936" spans="2:2">
      <c r="B6936" s="16"/>
    </row>
    <row r="6937" spans="2:2">
      <c r="B6937" s="16"/>
    </row>
    <row r="6938" spans="2:2">
      <c r="B6938" s="16"/>
    </row>
    <row r="6939" spans="2:2">
      <c r="B6939" s="16"/>
    </row>
    <row r="6940" spans="2:2">
      <c r="B6940" s="16"/>
    </row>
    <row r="6941" spans="2:2">
      <c r="B6941" s="16"/>
    </row>
    <row r="6942" spans="2:2">
      <c r="B6942" s="16"/>
    </row>
    <row r="6943" spans="2:2">
      <c r="B6943" s="16"/>
    </row>
    <row r="6944" spans="2:2">
      <c r="B6944" s="16"/>
    </row>
    <row r="6945" spans="2:2">
      <c r="B6945" s="16"/>
    </row>
    <row r="6946" spans="2:2">
      <c r="B6946" s="16"/>
    </row>
    <row r="6947" spans="2:2">
      <c r="B6947" s="16"/>
    </row>
    <row r="6948" spans="2:2">
      <c r="B6948" s="16"/>
    </row>
    <row r="6949" spans="2:2">
      <c r="B6949" s="16"/>
    </row>
    <row r="6950" spans="2:2">
      <c r="B6950" s="16"/>
    </row>
    <row r="6951" spans="2:2">
      <c r="B6951" s="16"/>
    </row>
    <row r="6952" spans="2:2">
      <c r="B6952" s="16"/>
    </row>
    <row r="6953" spans="2:2">
      <c r="B6953" s="16"/>
    </row>
    <row r="6954" spans="2:2">
      <c r="B6954" s="16"/>
    </row>
    <row r="6955" spans="2:2">
      <c r="B6955" s="16"/>
    </row>
    <row r="6956" spans="2:2">
      <c r="B6956" s="16"/>
    </row>
    <row r="6957" spans="2:2">
      <c r="B6957" s="16"/>
    </row>
    <row r="6958" spans="2:2">
      <c r="B6958" s="16"/>
    </row>
    <row r="6959" spans="2:2">
      <c r="B6959" s="16"/>
    </row>
    <row r="6960" spans="2:2">
      <c r="B6960" s="16"/>
    </row>
    <row r="6961" spans="2:2">
      <c r="B6961" s="16"/>
    </row>
    <row r="6962" spans="2:2">
      <c r="B6962" s="16"/>
    </row>
    <row r="6963" spans="2:2">
      <c r="B6963" s="16"/>
    </row>
    <row r="6964" spans="2:2">
      <c r="B6964" s="16"/>
    </row>
    <row r="6965" spans="2:2">
      <c r="B6965" s="16"/>
    </row>
    <row r="6966" spans="2:2">
      <c r="B6966" s="16"/>
    </row>
    <row r="6967" spans="2:2">
      <c r="B6967" s="16"/>
    </row>
    <row r="6968" spans="2:2">
      <c r="B6968" s="16"/>
    </row>
    <row r="6969" spans="2:2">
      <c r="B6969" s="16"/>
    </row>
    <row r="6970" spans="2:2">
      <c r="B6970" s="16"/>
    </row>
    <row r="6971" spans="2:2">
      <c r="B6971" s="16"/>
    </row>
    <row r="6972" spans="2:2">
      <c r="B6972" s="16"/>
    </row>
    <row r="6973" spans="2:2">
      <c r="B6973" s="16"/>
    </row>
    <row r="6974" spans="2:2">
      <c r="B6974" s="16"/>
    </row>
    <row r="6975" spans="2:2">
      <c r="B6975" s="16"/>
    </row>
    <row r="6976" spans="2:2">
      <c r="B6976" s="16"/>
    </row>
    <row r="6977" spans="2:2">
      <c r="B6977" s="16"/>
    </row>
    <row r="6978" spans="2:2">
      <c r="B6978" s="16"/>
    </row>
    <row r="6979" spans="2:2">
      <c r="B6979" s="16"/>
    </row>
    <row r="6980" spans="2:2">
      <c r="B6980" s="16"/>
    </row>
    <row r="6981" spans="2:2">
      <c r="B6981" s="16"/>
    </row>
    <row r="6982" spans="2:2">
      <c r="B6982" s="16"/>
    </row>
    <row r="6983" spans="2:2">
      <c r="B6983" s="16"/>
    </row>
    <row r="6984" spans="2:2">
      <c r="B6984" s="16"/>
    </row>
    <row r="6985" spans="2:2">
      <c r="B6985" s="16"/>
    </row>
    <row r="6986" spans="2:2">
      <c r="B6986" s="16"/>
    </row>
    <row r="6987" spans="2:2">
      <c r="B6987" s="16"/>
    </row>
    <row r="6988" spans="2:2">
      <c r="B6988" s="16"/>
    </row>
    <row r="6989" spans="2:2">
      <c r="B6989" s="16"/>
    </row>
    <row r="6990" spans="2:2">
      <c r="B6990" s="16"/>
    </row>
    <row r="6991" spans="2:2">
      <c r="B6991" s="16"/>
    </row>
    <row r="6992" spans="2:2">
      <c r="B6992" s="16"/>
    </row>
    <row r="6993" spans="2:2">
      <c r="B6993" s="16"/>
    </row>
    <row r="6994" spans="2:2">
      <c r="B6994" s="16"/>
    </row>
    <row r="6995" spans="2:2">
      <c r="B6995" s="16"/>
    </row>
    <row r="6996" spans="2:2">
      <c r="B6996" s="16"/>
    </row>
    <row r="6997" spans="2:2">
      <c r="B6997" s="16"/>
    </row>
    <row r="6998" spans="2:2">
      <c r="B6998" s="16"/>
    </row>
    <row r="6999" spans="2:2">
      <c r="B6999" s="16"/>
    </row>
    <row r="7000" spans="2:2">
      <c r="B7000" s="16"/>
    </row>
    <row r="7001" spans="2:2">
      <c r="B7001" s="16"/>
    </row>
    <row r="7002" spans="2:2">
      <c r="B7002" s="16"/>
    </row>
    <row r="7003" spans="2:2">
      <c r="B7003" s="16"/>
    </row>
    <row r="7004" spans="2:2">
      <c r="B7004" s="16"/>
    </row>
    <row r="7005" spans="2:2">
      <c r="B7005" s="16"/>
    </row>
    <row r="7006" spans="2:2">
      <c r="B7006" s="16"/>
    </row>
    <row r="7007" spans="2:2">
      <c r="B7007" s="16"/>
    </row>
    <row r="7008" spans="2:2">
      <c r="B7008" s="16"/>
    </row>
    <row r="7009" spans="2:2">
      <c r="B7009" s="16"/>
    </row>
    <row r="7010" spans="2:2">
      <c r="B7010" s="16"/>
    </row>
    <row r="7011" spans="2:2">
      <c r="B7011" s="16"/>
    </row>
    <row r="7012" spans="2:2">
      <c r="B7012" s="16"/>
    </row>
    <row r="7013" spans="2:2">
      <c r="B7013" s="16"/>
    </row>
    <row r="7014" spans="2:2">
      <c r="B7014" s="16"/>
    </row>
    <row r="7015" spans="2:2">
      <c r="B7015" s="16"/>
    </row>
    <row r="7016" spans="2:2">
      <c r="B7016" s="16"/>
    </row>
    <row r="7017" spans="2:2">
      <c r="B7017" s="16"/>
    </row>
    <row r="7018" spans="2:2">
      <c r="B7018" s="16"/>
    </row>
    <row r="7019" spans="2:2">
      <c r="B7019" s="16"/>
    </row>
    <row r="7020" spans="2:2">
      <c r="B7020" s="16"/>
    </row>
    <row r="7021" spans="2:2">
      <c r="B7021" s="16"/>
    </row>
    <row r="7022" spans="2:2">
      <c r="B7022" s="16"/>
    </row>
    <row r="7023" spans="2:2">
      <c r="B7023" s="16"/>
    </row>
    <row r="7024" spans="2:2">
      <c r="B7024" s="16"/>
    </row>
    <row r="7025" spans="2:2">
      <c r="B7025" s="16"/>
    </row>
    <row r="7026" spans="2:2">
      <c r="B7026" s="16"/>
    </row>
    <row r="7027" spans="2:2">
      <c r="B7027" s="16"/>
    </row>
    <row r="7028" spans="2:2">
      <c r="B7028" s="16"/>
    </row>
    <row r="7029" spans="2:2">
      <c r="B7029" s="16"/>
    </row>
    <row r="7030" spans="2:2">
      <c r="B7030" s="16"/>
    </row>
    <row r="7031" spans="2:2">
      <c r="B7031" s="16"/>
    </row>
    <row r="7032" spans="2:2">
      <c r="B7032" s="16"/>
    </row>
    <row r="7033" spans="2:2">
      <c r="B7033" s="16"/>
    </row>
    <row r="7034" spans="2:2">
      <c r="B7034" s="16"/>
    </row>
    <row r="7035" spans="2:2">
      <c r="B7035" s="16"/>
    </row>
    <row r="7036" spans="2:2">
      <c r="B7036" s="16"/>
    </row>
    <row r="7037" spans="2:2">
      <c r="B7037" s="16"/>
    </row>
    <row r="7038" spans="2:2">
      <c r="B7038" s="16"/>
    </row>
    <row r="7039" spans="2:2">
      <c r="B7039" s="16"/>
    </row>
    <row r="7040" spans="2:2">
      <c r="B7040" s="16"/>
    </row>
    <row r="7041" spans="2:2">
      <c r="B7041" s="16"/>
    </row>
    <row r="7042" spans="2:2">
      <c r="B7042" s="16"/>
    </row>
    <row r="7043" spans="2:2">
      <c r="B7043" s="16"/>
    </row>
    <row r="7044" spans="2:2">
      <c r="B7044" s="16"/>
    </row>
    <row r="7045" spans="2:2">
      <c r="B7045" s="16"/>
    </row>
    <row r="7046" spans="2:2">
      <c r="B7046" s="16"/>
    </row>
    <row r="7047" spans="2:2">
      <c r="B7047" s="16"/>
    </row>
    <row r="7048" spans="2:2">
      <c r="B7048" s="16"/>
    </row>
    <row r="7049" spans="2:2">
      <c r="B7049" s="16"/>
    </row>
    <row r="7050" spans="2:2">
      <c r="B7050" s="16"/>
    </row>
    <row r="7051" spans="2:2">
      <c r="B7051" s="16"/>
    </row>
    <row r="7052" spans="2:2">
      <c r="B7052" s="16"/>
    </row>
    <row r="7053" spans="2:2">
      <c r="B7053" s="16"/>
    </row>
    <row r="7054" spans="2:2">
      <c r="B7054" s="16"/>
    </row>
    <row r="7055" spans="2:2">
      <c r="B7055" s="16"/>
    </row>
    <row r="7056" spans="2:2">
      <c r="B7056" s="16"/>
    </row>
    <row r="7057" spans="2:2">
      <c r="B7057" s="16"/>
    </row>
    <row r="7058" spans="2:2">
      <c r="B7058" s="16"/>
    </row>
    <row r="7059" spans="2:2">
      <c r="B7059" s="16"/>
    </row>
    <row r="7060" spans="2:2">
      <c r="B7060" s="16"/>
    </row>
    <row r="7061" spans="2:2">
      <c r="B7061" s="16"/>
    </row>
    <row r="7062" spans="2:2">
      <c r="B7062" s="16"/>
    </row>
    <row r="7063" spans="2:2">
      <c r="B7063" s="16"/>
    </row>
    <row r="7064" spans="2:2">
      <c r="B7064" s="16"/>
    </row>
    <row r="7065" spans="2:2">
      <c r="B7065" s="16"/>
    </row>
    <row r="7066" spans="2:2">
      <c r="B7066" s="16"/>
    </row>
    <row r="7067" spans="2:2">
      <c r="B7067" s="16"/>
    </row>
    <row r="7068" spans="2:2">
      <c r="B7068" s="16"/>
    </row>
    <row r="7069" spans="2:2">
      <c r="B7069" s="16"/>
    </row>
    <row r="7070" spans="2:2">
      <c r="B7070" s="16"/>
    </row>
    <row r="7071" spans="2:2">
      <c r="B7071" s="16"/>
    </row>
    <row r="7072" spans="2:2">
      <c r="B7072" s="16"/>
    </row>
    <row r="7073" spans="2:2">
      <c r="B7073" s="16"/>
    </row>
    <row r="7074" spans="2:2">
      <c r="B7074" s="16"/>
    </row>
    <row r="7075" spans="2:2">
      <c r="B7075" s="16"/>
    </row>
    <row r="7076" spans="2:2">
      <c r="B7076" s="16"/>
    </row>
    <row r="7077" spans="2:2">
      <c r="B7077" s="16"/>
    </row>
    <row r="7078" spans="2:2">
      <c r="B7078" s="16"/>
    </row>
    <row r="7079" spans="2:2">
      <c r="B7079" s="16"/>
    </row>
    <row r="7080" spans="2:2">
      <c r="B7080" s="16"/>
    </row>
    <row r="7081" spans="2:2">
      <c r="B7081" s="16"/>
    </row>
    <row r="7082" spans="2:2">
      <c r="B7082" s="16"/>
    </row>
    <row r="7083" spans="2:2">
      <c r="B7083" s="16"/>
    </row>
    <row r="7084" spans="2:2">
      <c r="B7084" s="16"/>
    </row>
    <row r="7085" spans="2:2">
      <c r="B7085" s="16"/>
    </row>
    <row r="7086" spans="2:2">
      <c r="B7086" s="16"/>
    </row>
    <row r="7087" spans="2:2">
      <c r="B7087" s="16"/>
    </row>
    <row r="7088" spans="2:2">
      <c r="B7088" s="16"/>
    </row>
    <row r="7089" spans="2:2">
      <c r="B7089" s="16"/>
    </row>
    <row r="7090" spans="2:2">
      <c r="B7090" s="16"/>
    </row>
    <row r="7091" spans="2:2">
      <c r="B7091" s="16"/>
    </row>
    <row r="7092" spans="2:2">
      <c r="B7092" s="16"/>
    </row>
    <row r="7093" spans="2:2">
      <c r="B7093" s="16"/>
    </row>
    <row r="7094" spans="2:2">
      <c r="B7094" s="16"/>
    </row>
    <row r="7095" spans="2:2">
      <c r="B7095" s="16"/>
    </row>
    <row r="7096" spans="2:2">
      <c r="B7096" s="16"/>
    </row>
    <row r="7097" spans="2:2">
      <c r="B7097" s="16"/>
    </row>
    <row r="7098" spans="2:2">
      <c r="B7098" s="16"/>
    </row>
    <row r="7099" spans="2:2">
      <c r="B7099" s="16"/>
    </row>
    <row r="7100" spans="2:2">
      <c r="B7100" s="16"/>
    </row>
    <row r="7101" spans="2:2">
      <c r="B7101" s="16"/>
    </row>
    <row r="7102" spans="2:2">
      <c r="B7102" s="16"/>
    </row>
    <row r="7103" spans="2:2">
      <c r="B7103" s="16"/>
    </row>
    <row r="7104" spans="2:2">
      <c r="B7104" s="16"/>
    </row>
    <row r="7105" spans="2:2">
      <c r="B7105" s="16"/>
    </row>
    <row r="7106" spans="2:2">
      <c r="B7106" s="16"/>
    </row>
    <row r="7107" spans="2:2">
      <c r="B7107" s="16"/>
    </row>
    <row r="7108" spans="2:2">
      <c r="B7108" s="16"/>
    </row>
    <row r="7109" spans="2:2">
      <c r="B7109" s="16"/>
    </row>
    <row r="7110" spans="2:2">
      <c r="B7110" s="16"/>
    </row>
    <row r="7111" spans="2:2">
      <c r="B7111" s="16"/>
    </row>
    <row r="7112" spans="2:2">
      <c r="B7112" s="16"/>
    </row>
    <row r="7113" spans="2:2">
      <c r="B7113" s="16"/>
    </row>
    <row r="7114" spans="2:2">
      <c r="B7114" s="16"/>
    </row>
    <row r="7115" spans="2:2">
      <c r="B7115" s="16"/>
    </row>
    <row r="7116" spans="2:2">
      <c r="B7116" s="16"/>
    </row>
    <row r="7117" spans="2:2">
      <c r="B7117" s="16"/>
    </row>
    <row r="7118" spans="2:2">
      <c r="B7118" s="16"/>
    </row>
    <row r="7119" spans="2:2">
      <c r="B7119" s="16"/>
    </row>
    <row r="7120" spans="2:2">
      <c r="B7120" s="16"/>
    </row>
    <row r="7121" spans="2:2">
      <c r="B7121" s="16"/>
    </row>
    <row r="7122" spans="2:2">
      <c r="B7122" s="16"/>
    </row>
    <row r="7123" spans="2:2">
      <c r="B7123" s="16"/>
    </row>
    <row r="7124" spans="2:2">
      <c r="B7124" s="16"/>
    </row>
    <row r="7125" spans="2:2">
      <c r="B7125" s="16"/>
    </row>
    <row r="7126" spans="2:2">
      <c r="B7126" s="16"/>
    </row>
    <row r="7127" spans="2:2">
      <c r="B7127" s="16"/>
    </row>
    <row r="7128" spans="2:2">
      <c r="B7128" s="16"/>
    </row>
    <row r="7129" spans="2:2">
      <c r="B7129" s="16"/>
    </row>
    <row r="7130" spans="2:2">
      <c r="B7130" s="16"/>
    </row>
    <row r="7131" spans="2:2">
      <c r="B7131" s="16"/>
    </row>
    <row r="7132" spans="2:2">
      <c r="B7132" s="16"/>
    </row>
    <row r="7133" spans="2:2">
      <c r="B7133" s="16"/>
    </row>
    <row r="7134" spans="2:2">
      <c r="B7134" s="16"/>
    </row>
    <row r="7135" spans="2:2">
      <c r="B7135" s="16"/>
    </row>
    <row r="7136" spans="2:2">
      <c r="B7136" s="16"/>
    </row>
    <row r="7137" spans="2:2">
      <c r="B7137" s="16"/>
    </row>
    <row r="7138" spans="2:2">
      <c r="B7138" s="16"/>
    </row>
    <row r="7139" spans="2:2">
      <c r="B7139" s="16"/>
    </row>
    <row r="7140" spans="2:2">
      <c r="B7140" s="16"/>
    </row>
    <row r="7141" spans="2:2">
      <c r="B7141" s="16"/>
    </row>
    <row r="7142" spans="2:2">
      <c r="B7142" s="16"/>
    </row>
    <row r="7143" spans="2:2">
      <c r="B7143" s="16"/>
    </row>
    <row r="7144" spans="2:2">
      <c r="B7144" s="16"/>
    </row>
    <row r="7145" spans="2:2">
      <c r="B7145" s="16"/>
    </row>
    <row r="7146" spans="2:2">
      <c r="B7146" s="16"/>
    </row>
    <row r="7147" spans="2:2">
      <c r="B7147" s="16"/>
    </row>
    <row r="7148" spans="2:2">
      <c r="B7148" s="16"/>
    </row>
    <row r="7149" spans="2:2">
      <c r="B7149" s="16"/>
    </row>
    <row r="7150" spans="2:2">
      <c r="B7150" s="16"/>
    </row>
    <row r="7151" spans="2:2">
      <c r="B7151" s="16"/>
    </row>
    <row r="7152" spans="2:2">
      <c r="B7152" s="16"/>
    </row>
    <row r="7153" spans="2:2">
      <c r="B7153" s="16"/>
    </row>
    <row r="7154" spans="2:2">
      <c r="B7154" s="16"/>
    </row>
    <row r="7155" spans="2:2">
      <c r="B7155" s="16"/>
    </row>
    <row r="7156" spans="2:2">
      <c r="B7156" s="16"/>
    </row>
    <row r="7157" spans="2:2">
      <c r="B7157" s="16"/>
    </row>
    <row r="7158" spans="2:2">
      <c r="B7158" s="16"/>
    </row>
    <row r="7159" spans="2:2">
      <c r="B7159" s="16"/>
    </row>
    <row r="7160" spans="2:2">
      <c r="B7160" s="16"/>
    </row>
    <row r="7161" spans="2:2">
      <c r="B7161" s="16"/>
    </row>
    <row r="7162" spans="2:2">
      <c r="B7162" s="16"/>
    </row>
    <row r="7163" spans="2:2">
      <c r="B7163" s="16"/>
    </row>
    <row r="7164" spans="2:2">
      <c r="B7164" s="16"/>
    </row>
    <row r="7165" spans="2:2">
      <c r="B7165" s="16"/>
    </row>
    <row r="7166" spans="2:2">
      <c r="B7166" s="16"/>
    </row>
    <row r="7167" spans="2:2">
      <c r="B7167" s="16"/>
    </row>
    <row r="7168" spans="2:2">
      <c r="B7168" s="16"/>
    </row>
    <row r="7169" spans="2:2">
      <c r="B7169" s="16"/>
    </row>
    <row r="7170" spans="2:2">
      <c r="B7170" s="16"/>
    </row>
    <row r="7171" spans="2:2">
      <c r="B7171" s="16"/>
    </row>
    <row r="7172" spans="2:2">
      <c r="B7172" s="16"/>
    </row>
    <row r="7173" spans="2:2">
      <c r="B7173" s="16"/>
    </row>
    <row r="7174" spans="2:2">
      <c r="B7174" s="16"/>
    </row>
    <row r="7175" spans="2:2">
      <c r="B7175" s="16"/>
    </row>
    <row r="7176" spans="2:2">
      <c r="B7176" s="16"/>
    </row>
    <row r="7177" spans="2:2">
      <c r="B7177" s="16"/>
    </row>
    <row r="7178" spans="2:2">
      <c r="B7178" s="16"/>
    </row>
    <row r="7179" spans="2:2">
      <c r="B7179" s="16"/>
    </row>
    <row r="7180" spans="2:2">
      <c r="B7180" s="16"/>
    </row>
    <row r="7181" spans="2:2">
      <c r="B7181" s="16"/>
    </row>
    <row r="7182" spans="2:2">
      <c r="B7182" s="16"/>
    </row>
    <row r="7183" spans="2:2">
      <c r="B7183" s="16"/>
    </row>
    <row r="7184" spans="2:2">
      <c r="B7184" s="16"/>
    </row>
    <row r="7185" spans="2:2">
      <c r="B7185" s="16"/>
    </row>
    <row r="7186" spans="2:2">
      <c r="B7186" s="16"/>
    </row>
    <row r="7187" spans="2:2">
      <c r="B7187" s="16"/>
    </row>
    <row r="7188" spans="2:2">
      <c r="B7188" s="16"/>
    </row>
    <row r="7189" spans="2:2">
      <c r="B7189" s="16"/>
    </row>
    <row r="7190" spans="2:2">
      <c r="B7190" s="16"/>
    </row>
    <row r="7191" spans="2:2">
      <c r="B7191" s="16"/>
    </row>
    <row r="7192" spans="2:2">
      <c r="B7192" s="16"/>
    </row>
    <row r="7193" spans="2:2">
      <c r="B7193" s="16"/>
    </row>
    <row r="7194" spans="2:2">
      <c r="B7194" s="16"/>
    </row>
    <row r="7195" spans="2:2">
      <c r="B7195" s="16"/>
    </row>
    <row r="7196" spans="2:2">
      <c r="B7196" s="16"/>
    </row>
    <row r="7197" spans="2:2">
      <c r="B7197" s="16"/>
    </row>
    <row r="7198" spans="2:2">
      <c r="B7198" s="16"/>
    </row>
    <row r="7199" spans="2:2">
      <c r="B7199" s="16"/>
    </row>
    <row r="7200" spans="2:2">
      <c r="B7200" s="16"/>
    </row>
    <row r="7201" spans="2:2">
      <c r="B7201" s="16"/>
    </row>
    <row r="7202" spans="2:2">
      <c r="B7202" s="16"/>
    </row>
    <row r="7203" spans="2:2">
      <c r="B7203" s="16"/>
    </row>
    <row r="7204" spans="2:2">
      <c r="B7204" s="16"/>
    </row>
    <row r="7205" spans="2:2">
      <c r="B7205" s="16"/>
    </row>
    <row r="7206" spans="2:2">
      <c r="B7206" s="16"/>
    </row>
    <row r="7207" spans="2:2">
      <c r="B7207" s="16"/>
    </row>
    <row r="7208" spans="2:2">
      <c r="B7208" s="16"/>
    </row>
    <row r="7209" spans="2:2">
      <c r="B7209" s="16"/>
    </row>
    <row r="7210" spans="2:2">
      <c r="B7210" s="16"/>
    </row>
    <row r="7211" spans="2:2">
      <c r="B7211" s="16"/>
    </row>
    <row r="7212" spans="2:2">
      <c r="B7212" s="16"/>
    </row>
    <row r="7213" spans="2:2">
      <c r="B7213" s="16"/>
    </row>
    <row r="7214" spans="2:2">
      <c r="B7214" s="16"/>
    </row>
    <row r="7215" spans="2:2">
      <c r="B7215" s="16"/>
    </row>
    <row r="7216" spans="2:2">
      <c r="B7216" s="16"/>
    </row>
    <row r="7217" spans="2:2">
      <c r="B7217" s="16"/>
    </row>
    <row r="7218" spans="2:2">
      <c r="B7218" s="16"/>
    </row>
    <row r="7219" spans="2:2">
      <c r="B7219" s="16"/>
    </row>
    <row r="7220" spans="2:2">
      <c r="B7220" s="16"/>
    </row>
    <row r="7221" spans="2:2">
      <c r="B7221" s="16"/>
    </row>
    <row r="7222" spans="2:2">
      <c r="B7222" s="16"/>
    </row>
    <row r="7223" spans="2:2">
      <c r="B7223" s="16"/>
    </row>
    <row r="7224" spans="2:2">
      <c r="B7224" s="16"/>
    </row>
    <row r="7225" spans="2:2">
      <c r="B7225" s="16"/>
    </row>
    <row r="7226" spans="2:2">
      <c r="B7226" s="16"/>
    </row>
    <row r="7227" spans="2:2">
      <c r="B7227" s="16"/>
    </row>
    <row r="7228" spans="2:2">
      <c r="B7228" s="16"/>
    </row>
    <row r="7229" spans="2:2">
      <c r="B7229" s="16"/>
    </row>
    <row r="7230" spans="2:2">
      <c r="B7230" s="16"/>
    </row>
    <row r="7231" spans="2:2">
      <c r="B7231" s="16"/>
    </row>
    <row r="7232" spans="2:2">
      <c r="B7232" s="16"/>
    </row>
    <row r="7233" spans="2:2">
      <c r="B7233" s="16"/>
    </row>
    <row r="7234" spans="2:2">
      <c r="B7234" s="16"/>
    </row>
    <row r="7235" spans="2:2">
      <c r="B7235" s="16"/>
    </row>
    <row r="7236" spans="2:2">
      <c r="B7236" s="16"/>
    </row>
    <row r="7237" spans="2:2">
      <c r="B7237" s="16"/>
    </row>
    <row r="7238" spans="2:2">
      <c r="B7238" s="16"/>
    </row>
    <row r="7239" spans="2:2">
      <c r="B7239" s="16"/>
    </row>
    <row r="7240" spans="2:2">
      <c r="B7240" s="16"/>
    </row>
    <row r="7241" spans="2:2">
      <c r="B7241" s="16"/>
    </row>
    <row r="7242" spans="2:2">
      <c r="B7242" s="16"/>
    </row>
    <row r="7243" spans="2:2">
      <c r="B7243" s="16"/>
    </row>
    <row r="7244" spans="2:2">
      <c r="B7244" s="16"/>
    </row>
    <row r="7245" spans="2:2">
      <c r="B7245" s="16"/>
    </row>
    <row r="7246" spans="2:2">
      <c r="B7246" s="16"/>
    </row>
    <row r="7247" spans="2:2">
      <c r="B7247" s="16"/>
    </row>
    <row r="7248" spans="2:2">
      <c r="B7248" s="16"/>
    </row>
    <row r="7249" spans="2:2">
      <c r="B7249" s="16"/>
    </row>
    <row r="7250" spans="2:2">
      <c r="B7250" s="16"/>
    </row>
    <row r="7251" spans="2:2">
      <c r="B7251" s="16"/>
    </row>
    <row r="7252" spans="2:2">
      <c r="B7252" s="16"/>
    </row>
    <row r="7253" spans="2:2">
      <c r="B7253" s="16"/>
    </row>
    <row r="7254" spans="2:2">
      <c r="B7254" s="16"/>
    </row>
    <row r="7255" spans="2:2">
      <c r="B7255" s="16"/>
    </row>
    <row r="7256" spans="2:2">
      <c r="B7256" s="16"/>
    </row>
    <row r="7257" spans="2:2">
      <c r="B7257" s="16"/>
    </row>
    <row r="7258" spans="2:2">
      <c r="B7258" s="16"/>
    </row>
    <row r="7259" spans="2:2">
      <c r="B7259" s="16"/>
    </row>
    <row r="7260" spans="2:2">
      <c r="B7260" s="16"/>
    </row>
    <row r="7261" spans="2:2">
      <c r="B7261" s="16"/>
    </row>
    <row r="7262" spans="2:2">
      <c r="B7262" s="16"/>
    </row>
    <row r="7263" spans="2:2">
      <c r="B7263" s="16"/>
    </row>
    <row r="7264" spans="2:2">
      <c r="B7264" s="16"/>
    </row>
    <row r="7265" spans="2:2">
      <c r="B7265" s="16"/>
    </row>
    <row r="7266" spans="2:2">
      <c r="B7266" s="16"/>
    </row>
    <row r="7267" spans="2:2">
      <c r="B7267" s="16"/>
    </row>
    <row r="7268" spans="2:2">
      <c r="B7268" s="16"/>
    </row>
    <row r="7269" spans="2:2">
      <c r="B7269" s="16"/>
    </row>
    <row r="7270" spans="2:2">
      <c r="B7270" s="16"/>
    </row>
    <row r="7271" spans="2:2">
      <c r="B7271" s="16"/>
    </row>
    <row r="7272" spans="2:2">
      <c r="B7272" s="16"/>
    </row>
    <row r="7273" spans="2:2">
      <c r="B7273" s="16"/>
    </row>
    <row r="7274" spans="2:2">
      <c r="B7274" s="16"/>
    </row>
    <row r="7275" spans="2:2">
      <c r="B7275" s="16"/>
    </row>
    <row r="7276" spans="2:2">
      <c r="B7276" s="16"/>
    </row>
    <row r="7277" spans="2:2">
      <c r="B7277" s="16"/>
    </row>
    <row r="7278" spans="2:2">
      <c r="B7278" s="16"/>
    </row>
    <row r="7279" spans="2:2">
      <c r="B7279" s="16"/>
    </row>
    <row r="7280" spans="2:2">
      <c r="B7280" s="16"/>
    </row>
    <row r="7281" spans="2:2">
      <c r="B7281" s="16"/>
    </row>
    <row r="7282" spans="2:2">
      <c r="B7282" s="16"/>
    </row>
    <row r="7283" spans="2:2">
      <c r="B7283" s="16"/>
    </row>
    <row r="7284" spans="2:2">
      <c r="B7284" s="16"/>
    </row>
    <row r="7285" spans="2:2">
      <c r="B7285" s="16"/>
    </row>
    <row r="7286" spans="2:2">
      <c r="B7286" s="16"/>
    </row>
    <row r="7287" spans="2:2">
      <c r="B7287" s="16"/>
    </row>
    <row r="7288" spans="2:2">
      <c r="B7288" s="16"/>
    </row>
    <row r="7289" spans="2:2">
      <c r="B7289" s="16"/>
    </row>
    <row r="7290" spans="2:2">
      <c r="B7290" s="16"/>
    </row>
    <row r="7291" spans="2:2">
      <c r="B7291" s="16"/>
    </row>
    <row r="7292" spans="2:2">
      <c r="B7292" s="16"/>
    </row>
    <row r="7293" spans="2:2">
      <c r="B7293" s="16"/>
    </row>
    <row r="7294" spans="2:2">
      <c r="B7294" s="16"/>
    </row>
    <row r="7295" spans="2:2">
      <c r="B7295" s="16"/>
    </row>
    <row r="7296" spans="2:2">
      <c r="B7296" s="16"/>
    </row>
    <row r="7297" spans="2:2">
      <c r="B7297" s="16"/>
    </row>
    <row r="7298" spans="2:2">
      <c r="B7298" s="16"/>
    </row>
    <row r="7299" spans="2:2">
      <c r="B7299" s="16"/>
    </row>
    <row r="7300" spans="2:2">
      <c r="B7300" s="16"/>
    </row>
    <row r="7301" spans="2:2">
      <c r="B7301" s="16"/>
    </row>
    <row r="7302" spans="2:2">
      <c r="B7302" s="16"/>
    </row>
    <row r="7303" spans="2:2">
      <c r="B7303" s="16"/>
    </row>
    <row r="7304" spans="2:2">
      <c r="B7304" s="16"/>
    </row>
    <row r="7305" spans="2:2">
      <c r="B7305" s="16"/>
    </row>
    <row r="7306" spans="2:2">
      <c r="B7306" s="16"/>
    </row>
    <row r="7307" spans="2:2">
      <c r="B7307" s="16"/>
    </row>
    <row r="7308" spans="2:2">
      <c r="B7308" s="16"/>
    </row>
    <row r="7309" spans="2:2">
      <c r="B7309" s="16"/>
    </row>
    <row r="7310" spans="2:2">
      <c r="B7310" s="16"/>
    </row>
    <row r="7311" spans="2:2">
      <c r="B7311" s="16"/>
    </row>
    <row r="7312" spans="2:2">
      <c r="B7312" s="16"/>
    </row>
    <row r="7313" spans="2:2">
      <c r="B7313" s="16"/>
    </row>
    <row r="7314" spans="2:2">
      <c r="B7314" s="16"/>
    </row>
    <row r="7315" spans="2:2">
      <c r="B7315" s="16"/>
    </row>
    <row r="7316" spans="2:2">
      <c r="B7316" s="16"/>
    </row>
    <row r="7317" spans="2:2">
      <c r="B7317" s="16"/>
    </row>
    <row r="7318" spans="2:2">
      <c r="B7318" s="16"/>
    </row>
    <row r="7319" spans="2:2">
      <c r="B7319" s="16"/>
    </row>
    <row r="7320" spans="2:2">
      <c r="B7320" s="16"/>
    </row>
    <row r="7321" spans="2:2">
      <c r="B7321" s="16"/>
    </row>
    <row r="7322" spans="2:2">
      <c r="B7322" s="16"/>
    </row>
    <row r="7323" spans="2:2">
      <c r="B7323" s="16"/>
    </row>
    <row r="7324" spans="2:2">
      <c r="B7324" s="16"/>
    </row>
    <row r="7325" spans="2:2">
      <c r="B7325" s="16"/>
    </row>
    <row r="7326" spans="2:2">
      <c r="B7326" s="16"/>
    </row>
    <row r="7327" spans="2:2">
      <c r="B7327" s="16"/>
    </row>
    <row r="7328" spans="2:2">
      <c r="B7328" s="16"/>
    </row>
    <row r="7329" spans="2:2">
      <c r="B7329" s="16"/>
    </row>
    <row r="7330" spans="2:2">
      <c r="B7330" s="16"/>
    </row>
    <row r="7331" spans="2:2">
      <c r="B7331" s="16"/>
    </row>
    <row r="7332" spans="2:2">
      <c r="B7332" s="16"/>
    </row>
    <row r="7333" spans="2:2">
      <c r="B7333" s="16"/>
    </row>
    <row r="7334" spans="2:2">
      <c r="B7334" s="16"/>
    </row>
    <row r="7335" spans="2:2">
      <c r="B7335" s="16"/>
    </row>
    <row r="7336" spans="2:2">
      <c r="B7336" s="16"/>
    </row>
    <row r="7337" spans="2:2">
      <c r="B7337" s="16"/>
    </row>
    <row r="7338" spans="2:2">
      <c r="B7338" s="16"/>
    </row>
    <row r="7339" spans="2:2">
      <c r="B7339" s="16"/>
    </row>
    <row r="7340" spans="2:2">
      <c r="B7340" s="16"/>
    </row>
    <row r="7341" spans="2:2">
      <c r="B7341" s="16"/>
    </row>
    <row r="7342" spans="2:2">
      <c r="B7342" s="16"/>
    </row>
    <row r="7343" spans="2:2">
      <c r="B7343" s="16"/>
    </row>
    <row r="7344" spans="2:2">
      <c r="B7344" s="16"/>
    </row>
    <row r="7345" spans="2:2">
      <c r="B7345" s="16"/>
    </row>
    <row r="7346" spans="2:2">
      <c r="B7346" s="16"/>
    </row>
    <row r="7347" spans="2:2">
      <c r="B7347" s="16"/>
    </row>
    <row r="7348" spans="2:2">
      <c r="B7348" s="16"/>
    </row>
    <row r="7349" spans="2:2">
      <c r="B7349" s="16"/>
    </row>
    <row r="7350" spans="2:2">
      <c r="B7350" s="16"/>
    </row>
    <row r="7351" spans="2:2">
      <c r="B7351" s="16"/>
    </row>
    <row r="7352" spans="2:2">
      <c r="B7352" s="16"/>
    </row>
    <row r="7353" spans="2:2">
      <c r="B7353" s="16"/>
    </row>
    <row r="7354" spans="2:2">
      <c r="B7354" s="16"/>
    </row>
    <row r="7355" spans="2:2">
      <c r="B7355" s="16"/>
    </row>
    <row r="7356" spans="2:2">
      <c r="B7356" s="16"/>
    </row>
    <row r="7357" spans="2:2">
      <c r="B7357" s="16"/>
    </row>
    <row r="7358" spans="2:2">
      <c r="B7358" s="16"/>
    </row>
    <row r="7359" spans="2:2">
      <c r="B7359" s="16"/>
    </row>
    <row r="7360" spans="2:2">
      <c r="B7360" s="16"/>
    </row>
    <row r="7361" spans="2:2">
      <c r="B7361" s="16"/>
    </row>
    <row r="7362" spans="2:2">
      <c r="B7362" s="16"/>
    </row>
    <row r="7363" spans="2:2">
      <c r="B7363" s="16"/>
    </row>
    <row r="7364" spans="2:2">
      <c r="B7364" s="16"/>
    </row>
    <row r="7365" spans="2:2">
      <c r="B7365" s="16"/>
    </row>
    <row r="7366" spans="2:2">
      <c r="B7366" s="16"/>
    </row>
    <row r="7367" spans="2:2">
      <c r="B7367" s="16"/>
    </row>
    <row r="7368" spans="2:2">
      <c r="B7368" s="16"/>
    </row>
    <row r="7369" spans="2:2">
      <c r="B7369" s="16"/>
    </row>
    <row r="7370" spans="2:2">
      <c r="B7370" s="16"/>
    </row>
    <row r="7371" spans="2:2">
      <c r="B7371" s="16"/>
    </row>
    <row r="7372" spans="2:2">
      <c r="B7372" s="16"/>
    </row>
    <row r="7373" spans="2:2">
      <c r="B7373" s="16"/>
    </row>
    <row r="7374" spans="2:2">
      <c r="B7374" s="16"/>
    </row>
    <row r="7375" spans="2:2">
      <c r="B7375" s="16"/>
    </row>
    <row r="7376" spans="2:2">
      <c r="B7376" s="16"/>
    </row>
    <row r="7377" spans="2:2">
      <c r="B7377" s="16"/>
    </row>
    <row r="7378" spans="2:2">
      <c r="B7378" s="16"/>
    </row>
    <row r="7379" spans="2:2">
      <c r="B7379" s="16"/>
    </row>
    <row r="7380" spans="2:2">
      <c r="B7380" s="16"/>
    </row>
    <row r="7381" spans="2:2">
      <c r="B7381" s="16"/>
    </row>
    <row r="7382" spans="2:2">
      <c r="B7382" s="16"/>
    </row>
    <row r="7383" spans="2:2">
      <c r="B7383" s="16"/>
    </row>
    <row r="7384" spans="2:2">
      <c r="B7384" s="16"/>
    </row>
    <row r="7385" spans="2:2">
      <c r="B7385" s="16"/>
    </row>
    <row r="7386" spans="2:2">
      <c r="B7386" s="16"/>
    </row>
    <row r="7387" spans="2:2">
      <c r="B7387" s="16"/>
    </row>
    <row r="7388" spans="2:2">
      <c r="B7388" s="16"/>
    </row>
    <row r="7389" spans="2:2">
      <c r="B7389" s="16"/>
    </row>
    <row r="7390" spans="2:2">
      <c r="B7390" s="16"/>
    </row>
    <row r="7391" spans="2:2">
      <c r="B7391" s="16"/>
    </row>
    <row r="7392" spans="2:2">
      <c r="B7392" s="16"/>
    </row>
    <row r="7393" spans="2:2">
      <c r="B7393" s="16"/>
    </row>
    <row r="7394" spans="2:2">
      <c r="B7394" s="16"/>
    </row>
    <row r="7395" spans="2:2">
      <c r="B7395" s="16"/>
    </row>
    <row r="7396" spans="2:2">
      <c r="B7396" s="16"/>
    </row>
    <row r="7397" spans="2:2">
      <c r="B7397" s="16"/>
    </row>
    <row r="7398" spans="2:2">
      <c r="B7398" s="16"/>
    </row>
    <row r="7399" spans="2:2">
      <c r="B7399" s="16"/>
    </row>
    <row r="7400" spans="2:2">
      <c r="B7400" s="16"/>
    </row>
    <row r="7401" spans="2:2">
      <c r="B7401" s="16"/>
    </row>
    <row r="7402" spans="2:2">
      <c r="B7402" s="16"/>
    </row>
    <row r="7403" spans="2:2">
      <c r="B7403" s="16"/>
    </row>
    <row r="7404" spans="2:2">
      <c r="B7404" s="16"/>
    </row>
    <row r="7405" spans="2:2">
      <c r="B7405" s="16"/>
    </row>
    <row r="7406" spans="2:2">
      <c r="B7406" s="16"/>
    </row>
    <row r="7407" spans="2:2">
      <c r="B7407" s="16"/>
    </row>
    <row r="7408" spans="2:2">
      <c r="B7408" s="16"/>
    </row>
    <row r="7409" spans="2:2">
      <c r="B7409" s="16"/>
    </row>
    <row r="7410" spans="2:2">
      <c r="B7410" s="16"/>
    </row>
    <row r="7411" spans="2:2">
      <c r="B7411" s="16"/>
    </row>
    <row r="7412" spans="2:2">
      <c r="B7412" s="16"/>
    </row>
    <row r="7413" spans="2:2">
      <c r="B7413" s="16"/>
    </row>
    <row r="7414" spans="2:2">
      <c r="B7414" s="16"/>
    </row>
    <row r="7415" spans="2:2">
      <c r="B7415" s="16"/>
    </row>
    <row r="7416" spans="2:2">
      <c r="B7416" s="16"/>
    </row>
    <row r="7417" spans="2:2">
      <c r="B7417" s="16"/>
    </row>
    <row r="7418" spans="2:2">
      <c r="B7418" s="16"/>
    </row>
    <row r="7419" spans="2:2">
      <c r="B7419" s="16"/>
    </row>
    <row r="7420" spans="2:2">
      <c r="B7420" s="16"/>
    </row>
    <row r="7421" spans="2:2">
      <c r="B7421" s="16"/>
    </row>
    <row r="7422" spans="2:2">
      <c r="B7422" s="16"/>
    </row>
    <row r="7423" spans="2:2">
      <c r="B7423" s="16"/>
    </row>
    <row r="7424" spans="2:2">
      <c r="B7424" s="16"/>
    </row>
    <row r="7425" spans="2:2">
      <c r="B7425" s="16"/>
    </row>
    <row r="7426" spans="2:2">
      <c r="B7426" s="16"/>
    </row>
    <row r="7427" spans="2:2">
      <c r="B7427" s="16"/>
    </row>
    <row r="7428" spans="2:2">
      <c r="B7428" s="16"/>
    </row>
    <row r="7429" spans="2:2">
      <c r="B7429" s="16"/>
    </row>
    <row r="7430" spans="2:2">
      <c r="B7430" s="16"/>
    </row>
    <row r="7431" spans="2:2">
      <c r="B7431" s="16"/>
    </row>
    <row r="7432" spans="2:2">
      <c r="B7432" s="16"/>
    </row>
    <row r="7433" spans="2:2">
      <c r="B7433" s="16"/>
    </row>
    <row r="7434" spans="2:2">
      <c r="B7434" s="16"/>
    </row>
    <row r="7435" spans="2:2">
      <c r="B7435" s="16"/>
    </row>
    <row r="7436" spans="2:2">
      <c r="B7436" s="16"/>
    </row>
    <row r="7437" spans="2:2">
      <c r="B7437" s="16"/>
    </row>
    <row r="7438" spans="2:2">
      <c r="B7438" s="16"/>
    </row>
    <row r="7439" spans="2:2">
      <c r="B7439" s="16"/>
    </row>
    <row r="7440" spans="2:2">
      <c r="B7440" s="16"/>
    </row>
    <row r="7441" spans="2:2">
      <c r="B7441" s="16"/>
    </row>
    <row r="7442" spans="2:2">
      <c r="B7442" s="16"/>
    </row>
    <row r="7443" spans="2:2">
      <c r="B7443" s="16"/>
    </row>
    <row r="7444" spans="2:2">
      <c r="B7444" s="16"/>
    </row>
    <row r="7445" spans="2:2">
      <c r="B7445" s="16"/>
    </row>
    <row r="7446" spans="2:2">
      <c r="B7446" s="16"/>
    </row>
    <row r="7447" spans="2:2">
      <c r="B7447" s="16"/>
    </row>
    <row r="7448" spans="2:2">
      <c r="B7448" s="16"/>
    </row>
    <row r="7449" spans="2:2">
      <c r="B7449" s="16"/>
    </row>
    <row r="7450" spans="2:2">
      <c r="B7450" s="16"/>
    </row>
    <row r="7451" spans="2:2">
      <c r="B7451" s="16"/>
    </row>
    <row r="7452" spans="2:2">
      <c r="B7452" s="16"/>
    </row>
    <row r="7453" spans="2:2">
      <c r="B7453" s="16"/>
    </row>
    <row r="7454" spans="2:2">
      <c r="B7454" s="16"/>
    </row>
    <row r="7455" spans="2:2">
      <c r="B7455" s="16"/>
    </row>
    <row r="7456" spans="2:2">
      <c r="B7456" s="16"/>
    </row>
    <row r="7457" spans="2:2">
      <c r="B7457" s="16"/>
    </row>
    <row r="7458" spans="2:2">
      <c r="B7458" s="16"/>
    </row>
    <row r="7459" spans="2:2">
      <c r="B7459" s="16"/>
    </row>
    <row r="7460" spans="2:2">
      <c r="B7460" s="16"/>
    </row>
    <row r="7461" spans="2:2">
      <c r="B7461" s="16"/>
    </row>
    <row r="7462" spans="2:2">
      <c r="B7462" s="16"/>
    </row>
    <row r="7463" spans="2:2">
      <c r="B7463" s="16"/>
    </row>
    <row r="7464" spans="2:2">
      <c r="B7464" s="16"/>
    </row>
    <row r="7465" spans="2:2">
      <c r="B7465" s="16"/>
    </row>
    <row r="7466" spans="2:2">
      <c r="B7466" s="16"/>
    </row>
    <row r="7467" spans="2:2">
      <c r="B7467" s="16"/>
    </row>
    <row r="7468" spans="2:2">
      <c r="B7468" s="16"/>
    </row>
    <row r="7469" spans="2:2">
      <c r="B7469" s="16"/>
    </row>
    <row r="7470" spans="2:2">
      <c r="B7470" s="16"/>
    </row>
    <row r="7471" spans="2:2">
      <c r="B7471" s="16"/>
    </row>
    <row r="7472" spans="2:2">
      <c r="B7472" s="16"/>
    </row>
    <row r="7473" spans="2:2">
      <c r="B7473" s="16"/>
    </row>
    <row r="7474" spans="2:2">
      <c r="B7474" s="16"/>
    </row>
    <row r="7475" spans="2:2">
      <c r="B7475" s="16"/>
    </row>
    <row r="7476" spans="2:2">
      <c r="B7476" s="16"/>
    </row>
    <row r="7477" spans="2:2">
      <c r="B7477" s="16"/>
    </row>
    <row r="7478" spans="2:2">
      <c r="B7478" s="16"/>
    </row>
    <row r="7479" spans="2:2">
      <c r="B7479" s="16"/>
    </row>
    <row r="7480" spans="2:2">
      <c r="B7480" s="16"/>
    </row>
    <row r="7481" spans="2:2">
      <c r="B7481" s="16"/>
    </row>
    <row r="7482" spans="2:2">
      <c r="B7482" s="16"/>
    </row>
    <row r="7483" spans="2:2">
      <c r="B7483" s="16"/>
    </row>
    <row r="7484" spans="2:2">
      <c r="B7484" s="16"/>
    </row>
    <row r="7485" spans="2:2">
      <c r="B7485" s="16"/>
    </row>
    <row r="7486" spans="2:2">
      <c r="B7486" s="16"/>
    </row>
    <row r="7487" spans="2:2">
      <c r="B7487" s="16"/>
    </row>
    <row r="7488" spans="2:2">
      <c r="B7488" s="16"/>
    </row>
    <row r="7489" spans="2:2">
      <c r="B7489" s="16"/>
    </row>
    <row r="7490" spans="2:2">
      <c r="B7490" s="16"/>
    </row>
    <row r="7491" spans="2:2">
      <c r="B7491" s="16"/>
    </row>
    <row r="7492" spans="2:2">
      <c r="B7492" s="16"/>
    </row>
    <row r="7493" spans="2:2">
      <c r="B7493" s="16"/>
    </row>
    <row r="7494" spans="2:2">
      <c r="B7494" s="16"/>
    </row>
    <row r="7495" spans="2:2">
      <c r="B7495" s="16"/>
    </row>
    <row r="7496" spans="2:2">
      <c r="B7496" s="16"/>
    </row>
    <row r="7497" spans="2:2">
      <c r="B7497" s="16"/>
    </row>
    <row r="7498" spans="2:2">
      <c r="B7498" s="16"/>
    </row>
    <row r="7499" spans="2:2">
      <c r="B7499" s="16"/>
    </row>
    <row r="7500" spans="2:2">
      <c r="B7500" s="16"/>
    </row>
    <row r="7501" spans="2:2">
      <c r="B7501" s="16"/>
    </row>
    <row r="7502" spans="2:2">
      <c r="B7502" s="16"/>
    </row>
    <row r="7503" spans="2:2">
      <c r="B7503" s="16"/>
    </row>
    <row r="7504" spans="2:2">
      <c r="B7504" s="16"/>
    </row>
    <row r="7505" spans="2:2">
      <c r="B7505" s="16"/>
    </row>
    <row r="7506" spans="2:2">
      <c r="B7506" s="16"/>
    </row>
    <row r="7507" spans="2:2">
      <c r="B7507" s="16"/>
    </row>
    <row r="7508" spans="2:2">
      <c r="B7508" s="16"/>
    </row>
    <row r="7509" spans="2:2">
      <c r="B7509" s="16"/>
    </row>
    <row r="7510" spans="2:2">
      <c r="B7510" s="16"/>
    </row>
    <row r="7511" spans="2:2">
      <c r="B7511" s="16"/>
    </row>
    <row r="7512" spans="2:2">
      <c r="B7512" s="16"/>
    </row>
    <row r="7513" spans="2:2">
      <c r="B7513" s="16"/>
    </row>
    <row r="7514" spans="2:2">
      <c r="B7514" s="16"/>
    </row>
    <row r="7515" spans="2:2">
      <c r="B7515" s="16"/>
    </row>
    <row r="7516" spans="2:2">
      <c r="B7516" s="16"/>
    </row>
    <row r="7517" spans="2:2">
      <c r="B7517" s="16"/>
    </row>
    <row r="7518" spans="2:2">
      <c r="B7518" s="16"/>
    </row>
    <row r="7519" spans="2:2">
      <c r="B7519" s="16"/>
    </row>
    <row r="7520" spans="2:2">
      <c r="B7520" s="16"/>
    </row>
    <row r="7521" spans="2:2">
      <c r="B7521" s="16"/>
    </row>
    <row r="7522" spans="2:2">
      <c r="B7522" s="16"/>
    </row>
    <row r="7523" spans="2:2">
      <c r="B7523" s="16"/>
    </row>
    <row r="7524" spans="2:2">
      <c r="B7524" s="16"/>
    </row>
    <row r="7525" spans="2:2">
      <c r="B7525" s="16"/>
    </row>
    <row r="7526" spans="2:2">
      <c r="B7526" s="16"/>
    </row>
    <row r="7527" spans="2:2">
      <c r="B7527" s="16"/>
    </row>
    <row r="7528" spans="2:2">
      <c r="B7528" s="16"/>
    </row>
    <row r="7529" spans="2:2">
      <c r="B7529" s="16"/>
    </row>
    <row r="7530" spans="2:2">
      <c r="B7530" s="16"/>
    </row>
    <row r="7531" spans="2:2">
      <c r="B7531" s="16"/>
    </row>
    <row r="7532" spans="2:2">
      <c r="B7532" s="16"/>
    </row>
    <row r="7533" spans="2:2">
      <c r="B7533" s="16"/>
    </row>
    <row r="7534" spans="2:2">
      <c r="B7534" s="16"/>
    </row>
    <row r="7535" spans="2:2">
      <c r="B7535" s="16"/>
    </row>
    <row r="7536" spans="2:2">
      <c r="B7536" s="16"/>
    </row>
    <row r="7537" spans="2:2">
      <c r="B7537" s="16"/>
    </row>
    <row r="7538" spans="2:2">
      <c r="B7538" s="16"/>
    </row>
    <row r="7539" spans="2:2">
      <c r="B7539" s="16"/>
    </row>
    <row r="7540" spans="2:2">
      <c r="B7540" s="16"/>
    </row>
    <row r="7541" spans="2:2">
      <c r="B7541" s="16"/>
    </row>
    <row r="7542" spans="2:2">
      <c r="B7542" s="16"/>
    </row>
    <row r="7543" spans="2:2">
      <c r="B7543" s="16"/>
    </row>
    <row r="7544" spans="2:2">
      <c r="B7544" s="16"/>
    </row>
    <row r="7545" spans="2:2">
      <c r="B7545" s="16"/>
    </row>
    <row r="7546" spans="2:2">
      <c r="B7546" s="16"/>
    </row>
    <row r="7547" spans="2:2">
      <c r="B7547" s="16"/>
    </row>
    <row r="7548" spans="2:2">
      <c r="B7548" s="16"/>
    </row>
    <row r="7549" spans="2:2">
      <c r="B7549" s="16"/>
    </row>
    <row r="7550" spans="2:2">
      <c r="B7550" s="16"/>
    </row>
    <row r="7551" spans="2:2">
      <c r="B7551" s="16"/>
    </row>
    <row r="7552" spans="2:2">
      <c r="B7552" s="16"/>
    </row>
    <row r="7553" spans="2:2">
      <c r="B7553" s="16"/>
    </row>
    <row r="7554" spans="2:2">
      <c r="B7554" s="16"/>
    </row>
    <row r="7555" spans="2:2">
      <c r="B7555" s="16"/>
    </row>
    <row r="7556" spans="2:2">
      <c r="B7556" s="16"/>
    </row>
    <row r="7557" spans="2:2">
      <c r="B7557" s="16"/>
    </row>
    <row r="7558" spans="2:2">
      <c r="B7558" s="16"/>
    </row>
    <row r="7559" spans="2:2">
      <c r="B7559" s="16"/>
    </row>
    <row r="7560" spans="2:2">
      <c r="B7560" s="16"/>
    </row>
    <row r="7561" spans="2:2">
      <c r="B7561" s="16"/>
    </row>
    <row r="7562" spans="2:2">
      <c r="B7562" s="16"/>
    </row>
    <row r="7563" spans="2:2">
      <c r="B7563" s="16"/>
    </row>
    <row r="7564" spans="2:2">
      <c r="B7564" s="16"/>
    </row>
    <row r="7565" spans="2:2">
      <c r="B7565" s="16"/>
    </row>
    <row r="7566" spans="2:2">
      <c r="B7566" s="16"/>
    </row>
    <row r="7567" spans="2:2">
      <c r="B7567" s="16"/>
    </row>
    <row r="7568" spans="2:2">
      <c r="B7568" s="16"/>
    </row>
    <row r="7569" spans="2:2">
      <c r="B7569" s="16"/>
    </row>
    <row r="7570" spans="2:2">
      <c r="B7570" s="16"/>
    </row>
    <row r="7571" spans="2:2">
      <c r="B7571" s="16"/>
    </row>
    <row r="7572" spans="2:2">
      <c r="B7572" s="16"/>
    </row>
    <row r="7573" spans="2:2">
      <c r="B7573" s="16"/>
    </row>
    <row r="7574" spans="2:2">
      <c r="B7574" s="16"/>
    </row>
    <row r="7575" spans="2:2">
      <c r="B7575" s="16"/>
    </row>
    <row r="7576" spans="2:2">
      <c r="B7576" s="16"/>
    </row>
    <row r="7577" spans="2:2">
      <c r="B7577" s="16"/>
    </row>
    <row r="7578" spans="2:2">
      <c r="B7578" s="16"/>
    </row>
    <row r="7579" spans="2:2">
      <c r="B7579" s="16"/>
    </row>
    <row r="7580" spans="2:2">
      <c r="B7580" s="16"/>
    </row>
    <row r="7581" spans="2:2">
      <c r="B7581" s="16"/>
    </row>
    <row r="7582" spans="2:2">
      <c r="B7582" s="16"/>
    </row>
    <row r="7583" spans="2:2">
      <c r="B7583" s="16"/>
    </row>
    <row r="7584" spans="2:2">
      <c r="B7584" s="16"/>
    </row>
    <row r="7585" spans="2:2">
      <c r="B7585" s="16"/>
    </row>
    <row r="7586" spans="2:2">
      <c r="B7586" s="16"/>
    </row>
    <row r="7587" spans="2:2">
      <c r="B7587" s="16"/>
    </row>
    <row r="7588" spans="2:2">
      <c r="B7588" s="16"/>
    </row>
    <row r="7589" spans="2:2">
      <c r="B7589" s="16"/>
    </row>
    <row r="7590" spans="2:2">
      <c r="B7590" s="16"/>
    </row>
    <row r="7591" spans="2:2">
      <c r="B7591" s="16"/>
    </row>
    <row r="7592" spans="2:2">
      <c r="B7592" s="16"/>
    </row>
    <row r="7593" spans="2:2">
      <c r="B7593" s="16"/>
    </row>
    <row r="7594" spans="2:2">
      <c r="B7594" s="16"/>
    </row>
    <row r="7595" spans="2:2">
      <c r="B7595" s="16"/>
    </row>
    <row r="7596" spans="2:2">
      <c r="B7596" s="16"/>
    </row>
    <row r="7597" spans="2:2">
      <c r="B7597" s="16"/>
    </row>
    <row r="7598" spans="2:2">
      <c r="B7598" s="16"/>
    </row>
    <row r="7599" spans="2:2">
      <c r="B7599" s="16"/>
    </row>
    <row r="7600" spans="2:2">
      <c r="B7600" s="16"/>
    </row>
    <row r="7601" spans="2:2">
      <c r="B7601" s="16"/>
    </row>
    <row r="7602" spans="2:2">
      <c r="B7602" s="16"/>
    </row>
    <row r="7603" spans="2:2">
      <c r="B7603" s="16"/>
    </row>
    <row r="7604" spans="2:2">
      <c r="B7604" s="16"/>
    </row>
    <row r="7605" spans="2:2">
      <c r="B7605" s="16"/>
    </row>
    <row r="7606" spans="2:2">
      <c r="B7606" s="16"/>
    </row>
    <row r="7607" spans="2:2">
      <c r="B7607" s="16"/>
    </row>
    <row r="7608" spans="2:2">
      <c r="B7608" s="16"/>
    </row>
    <row r="7609" spans="2:2">
      <c r="B7609" s="16"/>
    </row>
    <row r="7610" spans="2:2">
      <c r="B7610" s="16"/>
    </row>
    <row r="7611" spans="2:2">
      <c r="B7611" s="16"/>
    </row>
    <row r="7612" spans="2:2">
      <c r="B7612" s="16"/>
    </row>
    <row r="7613" spans="2:2">
      <c r="B7613" s="16"/>
    </row>
    <row r="7614" spans="2:2">
      <c r="B7614" s="16"/>
    </row>
    <row r="7615" spans="2:2">
      <c r="B7615" s="16"/>
    </row>
    <row r="7616" spans="2:2">
      <c r="B7616" s="16"/>
    </row>
    <row r="7617" spans="2:2">
      <c r="B7617" s="16"/>
    </row>
    <row r="7618" spans="2:2">
      <c r="B7618" s="16"/>
    </row>
    <row r="7619" spans="2:2">
      <c r="B7619" s="16"/>
    </row>
    <row r="7620" spans="2:2">
      <c r="B7620" s="16"/>
    </row>
    <row r="7621" spans="2:2">
      <c r="B7621" s="16"/>
    </row>
    <row r="7622" spans="2:2">
      <c r="B7622" s="16"/>
    </row>
    <row r="7623" spans="2:2">
      <c r="B7623" s="16"/>
    </row>
    <row r="7624" spans="2:2">
      <c r="B7624" s="16"/>
    </row>
    <row r="7625" spans="2:2">
      <c r="B7625" s="16"/>
    </row>
    <row r="7626" spans="2:2">
      <c r="B7626" s="16"/>
    </row>
    <row r="7627" spans="2:2">
      <c r="B7627" s="16"/>
    </row>
    <row r="7628" spans="2:2">
      <c r="B7628" s="16"/>
    </row>
    <row r="7629" spans="2:2">
      <c r="B7629" s="16"/>
    </row>
    <row r="7630" spans="2:2">
      <c r="B7630" s="16"/>
    </row>
    <row r="7631" spans="2:2">
      <c r="B7631" s="16"/>
    </row>
    <row r="7632" spans="2:2">
      <c r="B7632" s="16"/>
    </row>
    <row r="7633" spans="2:2">
      <c r="B7633" s="16"/>
    </row>
    <row r="7634" spans="2:2">
      <c r="B7634" s="16"/>
    </row>
    <row r="7635" spans="2:2">
      <c r="B7635" s="16"/>
    </row>
    <row r="7636" spans="2:2">
      <c r="B7636" s="16"/>
    </row>
    <row r="7637" spans="2:2">
      <c r="B7637" s="16"/>
    </row>
    <row r="7638" spans="2:2">
      <c r="B7638" s="16"/>
    </row>
    <row r="7639" spans="2:2">
      <c r="B7639" s="16"/>
    </row>
    <row r="7640" spans="2:2">
      <c r="B7640" s="16"/>
    </row>
    <row r="7641" spans="2:2">
      <c r="B7641" s="16"/>
    </row>
    <row r="7642" spans="2:2">
      <c r="B7642" s="16"/>
    </row>
    <row r="7643" spans="2:2">
      <c r="B7643" s="16"/>
    </row>
    <row r="7644" spans="2:2">
      <c r="B7644" s="16"/>
    </row>
    <row r="7645" spans="2:2">
      <c r="B7645" s="16"/>
    </row>
    <row r="7646" spans="2:2">
      <c r="B7646" s="16"/>
    </row>
    <row r="7647" spans="2:2">
      <c r="B7647" s="16"/>
    </row>
    <row r="7648" spans="2:2">
      <c r="B7648" s="16"/>
    </row>
    <row r="7649" spans="2:2">
      <c r="B7649" s="16"/>
    </row>
    <row r="7650" spans="2:2">
      <c r="B7650" s="16"/>
    </row>
    <row r="7651" spans="2:2">
      <c r="B7651" s="16"/>
    </row>
    <row r="7652" spans="2:2">
      <c r="B7652" s="16"/>
    </row>
    <row r="7653" spans="2:2">
      <c r="B7653" s="16"/>
    </row>
    <row r="7654" spans="2:2">
      <c r="B7654" s="16"/>
    </row>
    <row r="7655" spans="2:2">
      <c r="B7655" s="16"/>
    </row>
    <row r="7656" spans="2:2">
      <c r="B7656" s="16"/>
    </row>
    <row r="7657" spans="2:2">
      <c r="B7657" s="16"/>
    </row>
    <row r="7658" spans="2:2">
      <c r="B7658" s="16"/>
    </row>
    <row r="7659" spans="2:2">
      <c r="B7659" s="16"/>
    </row>
    <row r="7660" spans="2:2">
      <c r="B7660" s="16"/>
    </row>
    <row r="7661" spans="2:2">
      <c r="B7661" s="16"/>
    </row>
    <row r="7662" spans="2:2">
      <c r="B7662" s="16"/>
    </row>
    <row r="7663" spans="2:2">
      <c r="B7663" s="16"/>
    </row>
    <row r="7664" spans="2:2">
      <c r="B7664" s="16"/>
    </row>
    <row r="7665" spans="2:2">
      <c r="B7665" s="16"/>
    </row>
    <row r="7666" spans="2:2">
      <c r="B7666" s="16"/>
    </row>
    <row r="7667" spans="2:2">
      <c r="B7667" s="16"/>
    </row>
    <row r="7668" spans="2:2">
      <c r="B7668" s="16"/>
    </row>
    <row r="7669" spans="2:2">
      <c r="B7669" s="16"/>
    </row>
    <row r="7670" spans="2:2">
      <c r="B7670" s="16"/>
    </row>
    <row r="7671" spans="2:2">
      <c r="B7671" s="16"/>
    </row>
    <row r="7672" spans="2:2">
      <c r="B7672" s="16"/>
    </row>
    <row r="7673" spans="2:2">
      <c r="B7673" s="16"/>
    </row>
    <row r="7674" spans="2:2">
      <c r="B7674" s="16"/>
    </row>
    <row r="7675" spans="2:2">
      <c r="B7675" s="16"/>
    </row>
    <row r="7676" spans="2:2">
      <c r="B7676" s="16"/>
    </row>
    <row r="7677" spans="2:2">
      <c r="B7677" s="16"/>
    </row>
    <row r="7678" spans="2:2">
      <c r="B7678" s="16"/>
    </row>
    <row r="7679" spans="2:2">
      <c r="B7679" s="16"/>
    </row>
    <row r="7680" spans="2:2">
      <c r="B7680" s="16"/>
    </row>
    <row r="7681" spans="2:2">
      <c r="B7681" s="16"/>
    </row>
    <row r="7682" spans="2:2">
      <c r="B7682" s="16"/>
    </row>
    <row r="7683" spans="2:2">
      <c r="B7683" s="16"/>
    </row>
    <row r="7684" spans="2:2">
      <c r="B7684" s="16"/>
    </row>
    <row r="7685" spans="2:2">
      <c r="B7685" s="16"/>
    </row>
    <row r="7686" spans="2:2">
      <c r="B7686" s="16"/>
    </row>
    <row r="7687" spans="2:2">
      <c r="B7687" s="16"/>
    </row>
    <row r="7688" spans="2:2">
      <c r="B7688" s="16"/>
    </row>
    <row r="7689" spans="2:2">
      <c r="B7689" s="16"/>
    </row>
    <row r="7690" spans="2:2">
      <c r="B7690" s="16"/>
    </row>
    <row r="7691" spans="2:2">
      <c r="B7691" s="16"/>
    </row>
    <row r="7692" spans="2:2">
      <c r="B7692" s="16"/>
    </row>
    <row r="7693" spans="2:2">
      <c r="B7693" s="16"/>
    </row>
    <row r="7694" spans="2:2">
      <c r="B7694" s="16"/>
    </row>
    <row r="7695" spans="2:2">
      <c r="B7695" s="16"/>
    </row>
    <row r="7696" spans="2:2">
      <c r="B7696" s="16"/>
    </row>
    <row r="7697" spans="2:2">
      <c r="B7697" s="16"/>
    </row>
    <row r="7698" spans="2:2">
      <c r="B7698" s="16"/>
    </row>
    <row r="7699" spans="2:2">
      <c r="B7699" s="16"/>
    </row>
    <row r="7700" spans="2:2">
      <c r="B7700" s="16"/>
    </row>
    <row r="7701" spans="2:2">
      <c r="B7701" s="16"/>
    </row>
    <row r="7702" spans="2:2">
      <c r="B7702" s="16"/>
    </row>
    <row r="7703" spans="2:2">
      <c r="B7703" s="16"/>
    </row>
    <row r="7704" spans="2:2">
      <c r="B7704" s="16"/>
    </row>
    <row r="7705" spans="2:2">
      <c r="B7705" s="16"/>
    </row>
    <row r="7706" spans="2:2">
      <c r="B7706" s="16"/>
    </row>
    <row r="7707" spans="2:2">
      <c r="B7707" s="16"/>
    </row>
    <row r="7708" spans="2:2">
      <c r="B7708" s="16"/>
    </row>
    <row r="7709" spans="2:2">
      <c r="B7709" s="16"/>
    </row>
    <row r="7710" spans="2:2">
      <c r="B7710" s="16"/>
    </row>
    <row r="7711" spans="2:2">
      <c r="B7711" s="16"/>
    </row>
    <row r="7712" spans="2:2">
      <c r="B7712" s="16"/>
    </row>
    <row r="7713" spans="2:2">
      <c r="B7713" s="16"/>
    </row>
    <row r="7714" spans="2:2">
      <c r="B7714" s="16"/>
    </row>
    <row r="7715" spans="2:2">
      <c r="B7715" s="16"/>
    </row>
    <row r="7716" spans="2:2">
      <c r="B7716" s="16"/>
    </row>
    <row r="7717" spans="2:2">
      <c r="B7717" s="16"/>
    </row>
    <row r="7718" spans="2:2">
      <c r="B7718" s="16"/>
    </row>
    <row r="7719" spans="2:2">
      <c r="B7719" s="16"/>
    </row>
    <row r="7720" spans="2:2">
      <c r="B7720" s="16"/>
    </row>
    <row r="7721" spans="2:2">
      <c r="B7721" s="16"/>
    </row>
    <row r="7722" spans="2:2">
      <c r="B7722" s="16"/>
    </row>
    <row r="7723" spans="2:2">
      <c r="B7723" s="16"/>
    </row>
    <row r="7724" spans="2:2">
      <c r="B7724" s="16"/>
    </row>
    <row r="7725" spans="2:2">
      <c r="B7725" s="16"/>
    </row>
    <row r="7726" spans="2:2">
      <c r="B7726" s="16"/>
    </row>
    <row r="7727" spans="2:2">
      <c r="B7727" s="16"/>
    </row>
    <row r="7728" spans="2:2">
      <c r="B7728" s="16"/>
    </row>
    <row r="7729" spans="2:2">
      <c r="B7729" s="16"/>
    </row>
    <row r="7730" spans="2:2">
      <c r="B7730" s="16"/>
    </row>
    <row r="7731" spans="2:2">
      <c r="B7731" s="16"/>
    </row>
    <row r="7732" spans="2:2">
      <c r="B7732" s="16"/>
    </row>
    <row r="7733" spans="2:2">
      <c r="B7733" s="16"/>
    </row>
    <row r="7734" spans="2:2">
      <c r="B7734" s="16"/>
    </row>
    <row r="7735" spans="2:2">
      <c r="B7735" s="16"/>
    </row>
    <row r="7736" spans="2:2">
      <c r="B7736" s="16"/>
    </row>
    <row r="7737" spans="2:2">
      <c r="B7737" s="16"/>
    </row>
    <row r="7738" spans="2:2">
      <c r="B7738" s="16"/>
    </row>
    <row r="7739" spans="2:2">
      <c r="B7739" s="16"/>
    </row>
    <row r="7740" spans="2:2">
      <c r="B7740" s="16"/>
    </row>
    <row r="7741" spans="2:2">
      <c r="B7741" s="16"/>
    </row>
    <row r="7742" spans="2:2">
      <c r="B7742" s="16"/>
    </row>
    <row r="7743" spans="2:2">
      <c r="B7743" s="16"/>
    </row>
    <row r="7744" spans="2:2">
      <c r="B7744" s="16"/>
    </row>
    <row r="7745" spans="2:2">
      <c r="B7745" s="16"/>
    </row>
    <row r="7746" spans="2:2">
      <c r="B7746" s="16"/>
    </row>
    <row r="7747" spans="2:2">
      <c r="B7747" s="16"/>
    </row>
    <row r="7748" spans="2:2">
      <c r="B7748" s="16"/>
    </row>
    <row r="7749" spans="2:2">
      <c r="B7749" s="16"/>
    </row>
    <row r="7750" spans="2:2">
      <c r="B7750" s="16"/>
    </row>
    <row r="7751" spans="2:2">
      <c r="B7751" s="16"/>
    </row>
    <row r="7752" spans="2:2">
      <c r="B7752" s="16"/>
    </row>
    <row r="7753" spans="2:2">
      <c r="B7753" s="16"/>
    </row>
    <row r="7754" spans="2:2">
      <c r="B7754" s="16"/>
    </row>
    <row r="7755" spans="2:2">
      <c r="B7755" s="16"/>
    </row>
    <row r="7756" spans="2:2">
      <c r="B7756" s="16"/>
    </row>
    <row r="7757" spans="2:2">
      <c r="B7757" s="16"/>
    </row>
    <row r="7758" spans="2:2">
      <c r="B7758" s="16"/>
    </row>
    <row r="7759" spans="2:2">
      <c r="B7759" s="16"/>
    </row>
    <row r="7760" spans="2:2">
      <c r="B7760" s="16"/>
    </row>
    <row r="7761" spans="2:2">
      <c r="B7761" s="16"/>
    </row>
    <row r="7762" spans="2:2">
      <c r="B7762" s="16"/>
    </row>
    <row r="7763" spans="2:2">
      <c r="B7763" s="16"/>
    </row>
    <row r="7764" spans="2:2">
      <c r="B7764" s="16"/>
    </row>
    <row r="7765" spans="2:2">
      <c r="B7765" s="16"/>
    </row>
    <row r="7766" spans="2:2">
      <c r="B7766" s="16"/>
    </row>
    <row r="7767" spans="2:2">
      <c r="B7767" s="16"/>
    </row>
    <row r="7768" spans="2:2">
      <c r="B7768" s="16"/>
    </row>
    <row r="7769" spans="2:2">
      <c r="B7769" s="16"/>
    </row>
    <row r="7770" spans="2:2">
      <c r="B7770" s="16"/>
    </row>
    <row r="7771" spans="2:2">
      <c r="B7771" s="16"/>
    </row>
    <row r="7772" spans="2:2">
      <c r="B7772" s="16"/>
    </row>
    <row r="7773" spans="2:2">
      <c r="B7773" s="16"/>
    </row>
    <row r="7774" spans="2:2">
      <c r="B7774" s="16"/>
    </row>
    <row r="7775" spans="2:2">
      <c r="B7775" s="16"/>
    </row>
    <row r="7776" spans="2:2">
      <c r="B7776" s="16"/>
    </row>
    <row r="7777" spans="2:2">
      <c r="B7777" s="16"/>
    </row>
    <row r="7778" spans="2:2">
      <c r="B7778" s="16"/>
    </row>
    <row r="7779" spans="2:2">
      <c r="B7779" s="16"/>
    </row>
    <row r="7780" spans="2:2">
      <c r="B7780" s="16"/>
    </row>
    <row r="7781" spans="2:2">
      <c r="B7781" s="16"/>
    </row>
    <row r="7782" spans="2:2">
      <c r="B7782" s="16"/>
    </row>
    <row r="7783" spans="2:2">
      <c r="B7783" s="16"/>
    </row>
    <row r="7784" spans="2:2">
      <c r="B7784" s="16"/>
    </row>
    <row r="7785" spans="2:2">
      <c r="B7785" s="16"/>
    </row>
    <row r="7786" spans="2:2">
      <c r="B7786" s="16"/>
    </row>
    <row r="7787" spans="2:2">
      <c r="B7787" s="16"/>
    </row>
    <row r="7788" spans="2:2">
      <c r="B7788" s="16"/>
    </row>
    <row r="7789" spans="2:2">
      <c r="B7789" s="16"/>
    </row>
    <row r="7790" spans="2:2">
      <c r="B7790" s="16"/>
    </row>
    <row r="7791" spans="2:2">
      <c r="B7791" s="16"/>
    </row>
    <row r="7792" spans="2:2">
      <c r="B7792" s="16"/>
    </row>
    <row r="7793" spans="2:2">
      <c r="B7793" s="16"/>
    </row>
    <row r="7794" spans="2:2">
      <c r="B7794" s="16"/>
    </row>
    <row r="7795" spans="2:2">
      <c r="B7795" s="16"/>
    </row>
    <row r="7796" spans="2:2">
      <c r="B7796" s="16"/>
    </row>
    <row r="7797" spans="2:2">
      <c r="B7797" s="16"/>
    </row>
    <row r="7798" spans="2:2">
      <c r="B7798" s="16"/>
    </row>
    <row r="7799" spans="2:2">
      <c r="B7799" s="16"/>
    </row>
    <row r="7800" spans="2:2">
      <c r="B7800" s="16"/>
    </row>
    <row r="7801" spans="2:2">
      <c r="B7801" s="16"/>
    </row>
    <row r="7802" spans="2:2">
      <c r="B7802" s="16"/>
    </row>
    <row r="7803" spans="2:2">
      <c r="B7803" s="16"/>
    </row>
    <row r="7804" spans="2:2">
      <c r="B7804" s="16"/>
    </row>
    <row r="7805" spans="2:2">
      <c r="B7805" s="16"/>
    </row>
    <row r="7806" spans="2:2">
      <c r="B7806" s="16"/>
    </row>
    <row r="7807" spans="2:2">
      <c r="B7807" s="16"/>
    </row>
    <row r="7808" spans="2:2">
      <c r="B7808" s="16"/>
    </row>
    <row r="7809" spans="2:2">
      <c r="B7809" s="16"/>
    </row>
    <row r="7810" spans="2:2">
      <c r="B7810" s="16"/>
    </row>
    <row r="7811" spans="2:2">
      <c r="B7811" s="16"/>
    </row>
    <row r="7812" spans="2:2">
      <c r="B7812" s="16"/>
    </row>
    <row r="7813" spans="2:2">
      <c r="B7813" s="16"/>
    </row>
    <row r="7814" spans="2:2">
      <c r="B7814" s="16"/>
    </row>
    <row r="7815" spans="2:2">
      <c r="B7815" s="16"/>
    </row>
    <row r="7816" spans="2:2">
      <c r="B7816" s="16"/>
    </row>
    <row r="7817" spans="2:2">
      <c r="B7817" s="16"/>
    </row>
    <row r="7818" spans="2:2">
      <c r="B7818" s="16"/>
    </row>
    <row r="7819" spans="2:2">
      <c r="B7819" s="16"/>
    </row>
    <row r="7820" spans="2:2">
      <c r="B7820" s="16"/>
    </row>
    <row r="7821" spans="2:2">
      <c r="B7821" s="16"/>
    </row>
    <row r="7822" spans="2:2">
      <c r="B7822" s="16"/>
    </row>
    <row r="7823" spans="2:2">
      <c r="B7823" s="16"/>
    </row>
    <row r="7824" spans="2:2">
      <c r="B7824" s="16"/>
    </row>
    <row r="7825" spans="2:2">
      <c r="B7825" s="16"/>
    </row>
    <row r="7826" spans="2:2">
      <c r="B7826" s="16"/>
    </row>
    <row r="7827" spans="2:2">
      <c r="B7827" s="16"/>
    </row>
    <row r="7828" spans="2:2">
      <c r="B7828" s="16"/>
    </row>
    <row r="7829" spans="2:2">
      <c r="B7829" s="16"/>
    </row>
    <row r="7830" spans="2:2">
      <c r="B7830" s="16"/>
    </row>
    <row r="7831" spans="2:2">
      <c r="B7831" s="16"/>
    </row>
    <row r="7832" spans="2:2">
      <c r="B7832" s="16"/>
    </row>
    <row r="7833" spans="2:2">
      <c r="B7833" s="16"/>
    </row>
    <row r="7834" spans="2:2">
      <c r="B7834" s="16"/>
    </row>
    <row r="7835" spans="2:2">
      <c r="B7835" s="16"/>
    </row>
    <row r="7836" spans="2:2">
      <c r="B7836" s="16"/>
    </row>
    <row r="7837" spans="2:2">
      <c r="B7837" s="16"/>
    </row>
    <row r="7838" spans="2:2">
      <c r="B7838" s="16"/>
    </row>
    <row r="7839" spans="2:2">
      <c r="B7839" s="16"/>
    </row>
    <row r="7840" spans="2:2">
      <c r="B7840" s="16"/>
    </row>
    <row r="7841" spans="2:2">
      <c r="B7841" s="16"/>
    </row>
    <row r="7842" spans="2:2">
      <c r="B7842" s="16"/>
    </row>
    <row r="7843" spans="2:2">
      <c r="B7843" s="16"/>
    </row>
    <row r="7844" spans="2:2">
      <c r="B7844" s="16"/>
    </row>
    <row r="7845" spans="2:2">
      <c r="B7845" s="16"/>
    </row>
    <row r="7846" spans="2:2">
      <c r="B7846" s="16"/>
    </row>
    <row r="7847" spans="2:2">
      <c r="B7847" s="16"/>
    </row>
    <row r="7848" spans="2:2">
      <c r="B7848" s="16"/>
    </row>
    <row r="7849" spans="2:2">
      <c r="B7849" s="16"/>
    </row>
    <row r="7850" spans="2:2">
      <c r="B7850" s="16"/>
    </row>
    <row r="7851" spans="2:2">
      <c r="B7851" s="16"/>
    </row>
    <row r="7852" spans="2:2">
      <c r="B7852" s="16"/>
    </row>
    <row r="7853" spans="2:2">
      <c r="B7853" s="16"/>
    </row>
    <row r="7854" spans="2:2">
      <c r="B7854" s="16"/>
    </row>
    <row r="7855" spans="2:2">
      <c r="B7855" s="16"/>
    </row>
    <row r="7856" spans="2:2">
      <c r="B7856" s="16"/>
    </row>
    <row r="7857" spans="2:2">
      <c r="B7857" s="16"/>
    </row>
    <row r="7858" spans="2:2">
      <c r="B7858" s="16"/>
    </row>
    <row r="7859" spans="2:2">
      <c r="B7859" s="16"/>
    </row>
    <row r="7860" spans="2:2">
      <c r="B7860" s="16"/>
    </row>
    <row r="7861" spans="2:2">
      <c r="B7861" s="16"/>
    </row>
    <row r="7862" spans="2:2">
      <c r="B7862" s="16"/>
    </row>
    <row r="7863" spans="2:2">
      <c r="B7863" s="16"/>
    </row>
    <row r="7864" spans="2:2">
      <c r="B7864" s="16"/>
    </row>
    <row r="7865" spans="2:2">
      <c r="B7865" s="16"/>
    </row>
    <row r="7866" spans="2:2">
      <c r="B7866" s="16"/>
    </row>
    <row r="7867" spans="2:2">
      <c r="B7867" s="16"/>
    </row>
    <row r="7868" spans="2:2">
      <c r="B7868" s="16"/>
    </row>
    <row r="7869" spans="2:2">
      <c r="B7869" s="16"/>
    </row>
    <row r="7870" spans="2:2">
      <c r="B7870" s="16"/>
    </row>
    <row r="7871" spans="2:2">
      <c r="B7871" s="16"/>
    </row>
    <row r="7872" spans="2:2">
      <c r="B7872" s="16"/>
    </row>
    <row r="7873" spans="2:2">
      <c r="B7873" s="16"/>
    </row>
    <row r="7874" spans="2:2">
      <c r="B7874" s="16"/>
    </row>
    <row r="7875" spans="2:2">
      <c r="B7875" s="16"/>
    </row>
    <row r="7876" spans="2:2">
      <c r="B7876" s="16"/>
    </row>
    <row r="7877" spans="2:2">
      <c r="B7877" s="16"/>
    </row>
    <row r="7878" spans="2:2">
      <c r="B7878" s="16"/>
    </row>
    <row r="7879" spans="2:2">
      <c r="B7879" s="16"/>
    </row>
    <row r="7880" spans="2:2">
      <c r="B7880" s="16"/>
    </row>
    <row r="7881" spans="2:2">
      <c r="B7881" s="16"/>
    </row>
    <row r="7882" spans="2:2">
      <c r="B7882" s="16"/>
    </row>
    <row r="7883" spans="2:2">
      <c r="B7883" s="16"/>
    </row>
    <row r="7884" spans="2:2">
      <c r="B7884" s="16"/>
    </row>
    <row r="7885" spans="2:2">
      <c r="B7885" s="16"/>
    </row>
    <row r="7886" spans="2:2">
      <c r="B7886" s="16"/>
    </row>
    <row r="7887" spans="2:2">
      <c r="B7887" s="16"/>
    </row>
    <row r="7888" spans="2:2">
      <c r="B7888" s="16"/>
    </row>
    <row r="7889" spans="2:2">
      <c r="B7889" s="16"/>
    </row>
    <row r="7890" spans="2:2">
      <c r="B7890" s="16"/>
    </row>
    <row r="7891" spans="2:2">
      <c r="B7891" s="16"/>
    </row>
    <row r="7892" spans="2:2">
      <c r="B7892" s="16"/>
    </row>
    <row r="7893" spans="2:2">
      <c r="B7893" s="16"/>
    </row>
    <row r="7894" spans="2:2">
      <c r="B7894" s="16"/>
    </row>
    <row r="7895" spans="2:2">
      <c r="B7895" s="16"/>
    </row>
    <row r="7896" spans="2:2">
      <c r="B7896" s="16"/>
    </row>
    <row r="7897" spans="2:2">
      <c r="B7897" s="16"/>
    </row>
    <row r="7898" spans="2:2">
      <c r="B7898" s="16"/>
    </row>
  </sheetData>
  <phoneticPr fontId="11" type="noConversion"/>
  <dataValidations count="1">
    <dataValidation type="list" allowBlank="1" showInputMessage="1" showErrorMessage="1" sqref="B18:B19 D7:E7" xr:uid="{4B44CEDA-68D1-43D8-BC82-196E9CC495DE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DB8E8-7607-4CA7-A47D-5CB549D13B84}">
          <x14:formula1>
            <xm:f>OFFSET(DATA!$B$1,_xlfn.XMATCH(B19,DATA!$J:$J)-1,0,COUNTIF(DATA!$J:$J,B19))</xm:f>
          </x14:formula1>
          <xm:sqref>C18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J b U 8 y p 1 r y j A A A A 9 Q A A A B I A H A B D b 2 5 m a W c v U G F j a 2 F n Z S 5 4 b W w g o h g A K K A U A A A A A A A A A A A A A A A A A A A A A A A A A A A A h Y + x D o I w G I R f h X S n P 8 K g k p 8 y q J s k J i b G t S k V G q E Y W i z v 5 u A j + Q p C F H V z v P v u k r v H 7 Y 5 p X 1 f e V b Z G N T o h M x o Q T 2 r R 5 E o X C e n s y V + Q l O G O i z M v p D e E t Y l 7 o x J S W n u J A Z x z 1 E W 0 a Q s I g 2 A G x 2 y 7 F 6 W s u a + 0 s V w L S T 6 t / H + L M D y 8 x r C Q L u c 0 C o d J C J O H m d J f P r K R / p i 4 6 i r b t Z L l 0 l 9 v E C a J 8 L 7 A n l B L A w Q U A A I A C A B 9 c l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J b U y i K R 7 g O A A A A E Q A A A B M A H A B G b 3 J t d W x h c y 9 T Z W N 0 a W 9 u M S 5 t I K I Y A C i g F A A A A A A A A A A A A A A A A A A A A A A A A A A A A C t O T S 7 J z M 9 T C I b Q h t Y A U E s B A i 0 A F A A C A A g A f X J b U 8 y p 1 r y j A A A A 9 Q A A A B I A A A A A A A A A A A A A A A A A A A A A A E N v b m Z p Z y 9 Q Y W N r Y W d l L n h t b F B L A Q I t A B Q A A g A I A H 1 y W 1 M P y u m r p A A A A O k A A A A T A A A A A A A A A A A A A A A A A O 8 A A A B b Q 2 9 u d G V u d F 9 U e X B l c 1 0 u e G 1 s U E s B A i 0 A F A A C A A g A f X J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p 2 g 9 B b P H R D u 4 y 0 v V S E G 2 g A A A A A A g A A A A A A A 2 Y A A M A A A A A Q A A A A V V P G a / P K J z x W I 2 j F / S W A G Q A A A A A E g A A A o A A A A B A A A A B J w 9 h X O P 4 j D T + g P s 0 R H w t z U A A A A D 9 w G D f l 4 c S o Z 9 U 8 d L 1 c r 1 J U e p 0 6 R i f S O 4 Q Z J O 1 5 U c s w o B N a o L w 9 M F m f i b n w b f u 0 3 Q j 1 O w r 7 M / I 4 i W M U E f x 0 q T 8 V w U Q J O r P m I 8 5 n P m v A V j / 9 F A A A A H 0 2 J 1 y c m X 5 N z B n Q 6 y t h l M X / Z 2 t A < / D a t a M a s h u p > 
</file>

<file path=customXml/itemProps1.xml><?xml version="1.0" encoding="utf-8"?>
<ds:datastoreItem xmlns:ds="http://schemas.openxmlformats.org/officeDocument/2006/customXml" ds:itemID="{D4E9F861-7EF7-4126-A409-8C71701DD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Input</vt:lpstr>
      <vt:lpstr>RESULTS</vt:lpstr>
      <vt:lpstr>DATA</vt:lpstr>
      <vt:lpstr>SCRIPT</vt:lpstr>
      <vt:lpstr>Input!Udskriftsområde</vt:lpstr>
      <vt:lpstr>RESULTS!Udskriftsområde</vt:lpstr>
    </vt:vector>
  </TitlesOfParts>
  <Company>Knippers &amp; Helbig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Riederer</dc:creator>
  <cp:lastModifiedBy>Janin Brandt</cp:lastModifiedBy>
  <cp:lastPrinted>2023-11-07T16:48:25Z</cp:lastPrinted>
  <dcterms:created xsi:type="dcterms:W3CDTF">2004-10-08T14:49:34Z</dcterms:created>
  <dcterms:modified xsi:type="dcterms:W3CDTF">2024-10-16T20:14:26Z</dcterms:modified>
</cp:coreProperties>
</file>