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otcs08\d\Miguel\D_IOTC\Data Requests\Guidelines DR\Data reporting forms\2020\Sources\"/>
    </mc:Choice>
  </mc:AlternateContent>
  <xr:revisionPtr revIDLastSave="0" documentId="13_ncr:1_{6637330D-F14D-4C05-A680-D3F0E63CD31B}" xr6:coauthVersionLast="45" xr6:coauthVersionMax="45" xr10:uidLastSave="{00000000-0000-0000-0000-000000000000}"/>
  <workbookProtection workbookAlgorithmName="SHA-512" workbookHashValue="CBSAWdQuExleylBJQZJAouqF9djgbh6q/OGNQ/p7a41NU5j7aLiB9AzBL1PA+uv/aTI/vk0a/nQMDFSl0gsndg==" workbookSaltValue="pO2LilHO9tOPC+EBKlJM8Q==" workbookSpinCount="100000" lockStructure="1"/>
  <bookViews>
    <workbookView xWindow="-120" yWindow="-120" windowWidth="29040" windowHeight="15990" xr2:uid="{CE07A9FA-7681-446A-81A5-FFDDCFA5534D}"/>
  </bookViews>
  <sheets>
    <sheet name="Data" sheetId="1" r:id="rId1"/>
    <sheet name="CPCs" sheetId="2" state="hidden" r:id="rId2"/>
    <sheet name="Refs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12" i="1"/>
  <c r="C26" i="1"/>
  <c r="C19" i="1"/>
  <c r="C15" i="1"/>
  <c r="B53" i="1" l="1"/>
  <c r="F51" i="1"/>
  <c r="F50" i="1"/>
  <c r="F49" i="1"/>
  <c r="R11" i="1"/>
  <c r="P11" i="1"/>
  <c r="N11" i="1"/>
  <c r="L11" i="1"/>
  <c r="J11" i="1"/>
  <c r="H11" i="1"/>
  <c r="F11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C12" i="1"/>
  <c r="D11" i="1"/>
  <c r="C11" i="1"/>
  <c r="C3" i="1"/>
  <c r="F10" i="1"/>
  <c r="H8" i="1"/>
  <c r="C8" i="1"/>
  <c r="C6" i="1"/>
  <c r="C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G18" i="3"/>
  <c r="G19" i="3" s="1"/>
  <c r="G20" i="3" s="1"/>
  <c r="G21" i="3" s="1"/>
  <c r="Q47" i="1" l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5" i="1"/>
  <c r="Q24" i="1"/>
  <c r="Q23" i="1"/>
  <c r="Q22" i="1"/>
  <c r="Q21" i="1"/>
  <c r="Q20" i="1"/>
  <c r="Q18" i="1"/>
  <c r="Q17" i="1"/>
  <c r="Q16" i="1"/>
  <c r="Q14" i="1"/>
  <c r="Q13" i="1"/>
  <c r="O14" i="1"/>
  <c r="O13" i="1"/>
  <c r="O18" i="1"/>
  <c r="O17" i="1"/>
  <c r="O16" i="1"/>
  <c r="O25" i="1"/>
  <c r="O24" i="1"/>
  <c r="O23" i="1"/>
  <c r="O22" i="1"/>
  <c r="O21" i="1"/>
  <c r="O20" i="1"/>
  <c r="O31" i="1"/>
  <c r="O30" i="1"/>
  <c r="O29" i="1"/>
  <c r="O28" i="1"/>
  <c r="O27" i="1"/>
  <c r="O39" i="1"/>
  <c r="O38" i="1"/>
  <c r="M45" i="1"/>
  <c r="M41" i="1"/>
  <c r="M40" i="1"/>
  <c r="M39" i="1"/>
  <c r="M38" i="1"/>
  <c r="M37" i="1"/>
  <c r="M31" i="1"/>
  <c r="M30" i="1"/>
  <c r="M29" i="1"/>
  <c r="M28" i="1"/>
  <c r="M27" i="1"/>
  <c r="M25" i="1"/>
  <c r="M24" i="1"/>
  <c r="M23" i="1"/>
  <c r="M22" i="1"/>
  <c r="M21" i="1"/>
  <c r="M20" i="1"/>
  <c r="M18" i="1"/>
  <c r="M17" i="1"/>
  <c r="M16" i="1"/>
  <c r="M14" i="1"/>
  <c r="M13" i="1"/>
  <c r="K25" i="1"/>
  <c r="K24" i="1"/>
  <c r="K23" i="1"/>
  <c r="K22" i="1"/>
  <c r="K21" i="1"/>
  <c r="K20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18" i="1"/>
  <c r="K17" i="1"/>
  <c r="K16" i="1"/>
  <c r="K14" i="1"/>
  <c r="K13" i="1"/>
  <c r="I39" i="1"/>
  <c r="I38" i="1"/>
  <c r="I31" i="1"/>
  <c r="I30" i="1"/>
  <c r="I29" i="1"/>
  <c r="I28" i="1"/>
  <c r="I27" i="1"/>
  <c r="I25" i="1"/>
  <c r="I24" i="1"/>
  <c r="I23" i="1"/>
  <c r="I22" i="1"/>
  <c r="I21" i="1"/>
  <c r="I20" i="1"/>
  <c r="I18" i="1"/>
  <c r="I17" i="1"/>
  <c r="I16" i="1"/>
  <c r="I14" i="1"/>
  <c r="I13" i="1"/>
  <c r="G39" i="1"/>
  <c r="G38" i="1"/>
  <c r="G31" i="1"/>
  <c r="G30" i="1"/>
  <c r="G29" i="1"/>
  <c r="G28" i="1"/>
  <c r="G27" i="1"/>
  <c r="G25" i="1"/>
  <c r="G24" i="1"/>
  <c r="G23" i="1"/>
  <c r="G22" i="1"/>
  <c r="G21" i="1"/>
  <c r="G20" i="1"/>
  <c r="G18" i="1"/>
  <c r="G17" i="1"/>
  <c r="G16" i="1"/>
  <c r="G14" i="1"/>
  <c r="G13" i="1"/>
  <c r="G48" i="1" l="1"/>
  <c r="O48" i="1"/>
  <c r="I48" i="1"/>
  <c r="K48" i="1"/>
  <c r="M48" i="1"/>
  <c r="Q48" i="1"/>
  <c r="F8" i="1" l="1"/>
  <c r="D3" i="2"/>
  <c r="G25" i="3" s="1"/>
  <c r="D4" i="2"/>
  <c r="G26" i="3" s="1"/>
  <c r="D5" i="2"/>
  <c r="G27" i="3" s="1"/>
  <c r="D6" i="2"/>
  <c r="G28" i="3" s="1"/>
  <c r="D7" i="2"/>
  <c r="G29" i="3" s="1"/>
  <c r="D8" i="2"/>
  <c r="G30" i="3" s="1"/>
  <c r="D9" i="2"/>
  <c r="G31" i="3" s="1"/>
  <c r="D10" i="2"/>
  <c r="G32" i="3" s="1"/>
  <c r="D11" i="2"/>
  <c r="G33" i="3" s="1"/>
  <c r="D12" i="2"/>
  <c r="G34" i="3" s="1"/>
  <c r="D13" i="2"/>
  <c r="G35" i="3" s="1"/>
  <c r="D14" i="2"/>
  <c r="G36" i="3" s="1"/>
  <c r="D15" i="2"/>
  <c r="G37" i="3" s="1"/>
  <c r="D16" i="2"/>
  <c r="G38" i="3" s="1"/>
  <c r="D17" i="2"/>
  <c r="G39" i="3" s="1"/>
  <c r="D18" i="2"/>
  <c r="G40" i="3" s="1"/>
  <c r="D19" i="2"/>
  <c r="G41" i="3" s="1"/>
  <c r="D20" i="2"/>
  <c r="G42" i="3" s="1"/>
  <c r="D21" i="2"/>
  <c r="G43" i="3" s="1"/>
  <c r="D22" i="2"/>
  <c r="G44" i="3" s="1"/>
  <c r="D23" i="2"/>
  <c r="G45" i="3" s="1"/>
  <c r="D24" i="2"/>
  <c r="G46" i="3" s="1"/>
  <c r="D25" i="2"/>
  <c r="G47" i="3" s="1"/>
  <c r="D26" i="2"/>
  <c r="G48" i="3" s="1"/>
  <c r="D27" i="2"/>
  <c r="G49" i="3" s="1"/>
  <c r="D28" i="2"/>
  <c r="G50" i="3" s="1"/>
  <c r="D29" i="2"/>
  <c r="G51" i="3" s="1"/>
  <c r="D30" i="2"/>
  <c r="G52" i="3" s="1"/>
  <c r="D31" i="2"/>
  <c r="G53" i="3" s="1"/>
  <c r="D32" i="2"/>
  <c r="G54" i="3" s="1"/>
  <c r="D33" i="2"/>
  <c r="G55" i="3" s="1"/>
  <c r="D34" i="2"/>
  <c r="G56" i="3" s="1"/>
  <c r="D35" i="2"/>
  <c r="G57" i="3" s="1"/>
  <c r="D36" i="2"/>
  <c r="G58" i="3" s="1"/>
  <c r="D2" i="2"/>
  <c r="G24" i="3" s="1"/>
</calcChain>
</file>

<file path=xl/sharedStrings.xml><?xml version="1.0" encoding="utf-8"?>
<sst xmlns="http://schemas.openxmlformats.org/spreadsheetml/2006/main" count="414" uniqueCount="312">
  <si>
    <t>ALB</t>
  </si>
  <si>
    <t>Albacore</t>
  </si>
  <si>
    <t>BET</t>
  </si>
  <si>
    <t>Bigeye tuna</t>
  </si>
  <si>
    <t>YFT</t>
  </si>
  <si>
    <t>Yellowfin tuna</t>
  </si>
  <si>
    <t>SKJ</t>
  </si>
  <si>
    <t>Skipjack tuna</t>
  </si>
  <si>
    <t>SWO</t>
  </si>
  <si>
    <t>Swordfish</t>
  </si>
  <si>
    <t>MLS</t>
  </si>
  <si>
    <t>Striped marlin</t>
  </si>
  <si>
    <t>BLM</t>
  </si>
  <si>
    <t>Black marlin</t>
  </si>
  <si>
    <t>BUM</t>
  </si>
  <si>
    <t>Blue marlin</t>
  </si>
  <si>
    <t>SFA</t>
  </si>
  <si>
    <t>Indo-pacific sailfish</t>
  </si>
  <si>
    <t>SBF</t>
  </si>
  <si>
    <t>Southern bluefin tuna</t>
  </si>
  <si>
    <t>BLT</t>
  </si>
  <si>
    <t>LOT</t>
  </si>
  <si>
    <t>KAW</t>
  </si>
  <si>
    <t>FRI</t>
  </si>
  <si>
    <t>Longtail tuna</t>
  </si>
  <si>
    <t>Frigate tuna</t>
  </si>
  <si>
    <t>Bullet tuna</t>
  </si>
  <si>
    <t>Kawakawa</t>
  </si>
  <si>
    <t>COM</t>
  </si>
  <si>
    <t>Narrow barred Spanish mackerel</t>
  </si>
  <si>
    <t>GUT</t>
  </si>
  <si>
    <t>Indo-Pacific king mackerel</t>
  </si>
  <si>
    <t>IOTC species</t>
  </si>
  <si>
    <t>Shortbill spearfish</t>
  </si>
  <si>
    <t>Blue shark</t>
  </si>
  <si>
    <t>Mako sharks</t>
  </si>
  <si>
    <t>Porbeagle shark</t>
  </si>
  <si>
    <t>Hammerhead sharks</t>
  </si>
  <si>
    <t>Silky shark</t>
  </si>
  <si>
    <t>SSP</t>
  </si>
  <si>
    <t>BSH</t>
  </si>
  <si>
    <t>MAK</t>
  </si>
  <si>
    <t>POR</t>
  </si>
  <si>
    <t>SPN</t>
  </si>
  <si>
    <t>FAL</t>
  </si>
  <si>
    <t>SKH</t>
  </si>
  <si>
    <t>Other sharks</t>
  </si>
  <si>
    <t>Mantas and devil rays</t>
  </si>
  <si>
    <t>Other bony fishes</t>
  </si>
  <si>
    <t>Other species</t>
  </si>
  <si>
    <t>MAN</t>
  </si>
  <si>
    <t>MZZ</t>
  </si>
  <si>
    <t>Longline</t>
  </si>
  <si>
    <t>Purse seine</t>
  </si>
  <si>
    <t>Gillnet</t>
  </si>
  <si>
    <t>Pole and line</t>
  </si>
  <si>
    <t>Handline</t>
  </si>
  <si>
    <t>Trolling</t>
  </si>
  <si>
    <t>NA</t>
  </si>
  <si>
    <t>Expected values (one per cell):</t>
  </si>
  <si>
    <t>CPC</t>
  </si>
  <si>
    <t>Year</t>
  </si>
  <si>
    <t>Patudo / Thon obèse</t>
  </si>
  <si>
    <t>Listao</t>
  </si>
  <si>
    <t>Germon</t>
  </si>
  <si>
    <t>Thon rouge du Sud</t>
  </si>
  <si>
    <t>Espadon</t>
  </si>
  <si>
    <t>Marlin rayé</t>
  </si>
  <si>
    <t>Makaire noir</t>
  </si>
  <si>
    <t>Makaire bleu</t>
  </si>
  <si>
    <t>Voilier indo-pacifique</t>
  </si>
  <si>
    <t>Thon mignon</t>
  </si>
  <si>
    <t>Auxide</t>
  </si>
  <si>
    <t>Bonitou</t>
  </si>
  <si>
    <t>Thonine orientale</t>
  </si>
  <si>
    <t>Thazard rayé indo-pacifique</t>
  </si>
  <si>
    <t>Thazard ponctué indo-pacifique</t>
  </si>
  <si>
    <t>Makaire à rostre court</t>
  </si>
  <si>
    <t>Peau bleue</t>
  </si>
  <si>
    <t>Requin-taupe commun</t>
  </si>
  <si>
    <t>Requin soyeux</t>
  </si>
  <si>
    <t>Requins marteau nca</t>
  </si>
  <si>
    <t>Taupes</t>
  </si>
  <si>
    <t>Requins divers nca</t>
  </si>
  <si>
    <t>Poissons marins nca</t>
  </si>
  <si>
    <t>AUS</t>
  </si>
  <si>
    <t>Australia</t>
  </si>
  <si>
    <t>BLZ</t>
  </si>
  <si>
    <t>Belize</t>
  </si>
  <si>
    <t>CHN</t>
  </si>
  <si>
    <t>China</t>
  </si>
  <si>
    <t>Comoros</t>
  </si>
  <si>
    <t>FRA</t>
  </si>
  <si>
    <t>EC-France</t>
  </si>
  <si>
    <t>ITA</t>
  </si>
  <si>
    <t>EC-Italy</t>
  </si>
  <si>
    <t>PRT</t>
  </si>
  <si>
    <t>EC-Portugal</t>
  </si>
  <si>
    <t>ESP</t>
  </si>
  <si>
    <t>EC-Spain</t>
  </si>
  <si>
    <t>ERI</t>
  </si>
  <si>
    <t>Eritrea</t>
  </si>
  <si>
    <t>FRAT</t>
  </si>
  <si>
    <t>France OT</t>
  </si>
  <si>
    <t>GIN</t>
  </si>
  <si>
    <t>Guinea</t>
  </si>
  <si>
    <t>IND</t>
  </si>
  <si>
    <t>India</t>
  </si>
  <si>
    <t>IDN</t>
  </si>
  <si>
    <t>Indonesia</t>
  </si>
  <si>
    <t>IRN</t>
  </si>
  <si>
    <t>Iran (Islamic Republic of)</t>
  </si>
  <si>
    <t>JPN</t>
  </si>
  <si>
    <t>Japan</t>
  </si>
  <si>
    <t>KEN</t>
  </si>
  <si>
    <t>Kenya</t>
  </si>
  <si>
    <t>MDG</t>
  </si>
  <si>
    <t>Madagascar</t>
  </si>
  <si>
    <t>MYS</t>
  </si>
  <si>
    <t>Malaysia</t>
  </si>
  <si>
    <t>MDV</t>
  </si>
  <si>
    <t>Maldives</t>
  </si>
  <si>
    <t>MUS</t>
  </si>
  <si>
    <t>Mauritius</t>
  </si>
  <si>
    <t>MOZ</t>
  </si>
  <si>
    <t>Mozambique</t>
  </si>
  <si>
    <t>OMN</t>
  </si>
  <si>
    <t>Oman</t>
  </si>
  <si>
    <t>PAK</t>
  </si>
  <si>
    <t>Pakistan</t>
  </si>
  <si>
    <t>PHL</t>
  </si>
  <si>
    <t>Philippines</t>
  </si>
  <si>
    <t>KOR</t>
  </si>
  <si>
    <t>Republic of Korea</t>
  </si>
  <si>
    <t>SYC</t>
  </si>
  <si>
    <t>Seychelles</t>
  </si>
  <si>
    <t>LKA</t>
  </si>
  <si>
    <t>Sri Lanka</t>
  </si>
  <si>
    <t>SDN</t>
  </si>
  <si>
    <t>Sudan</t>
  </si>
  <si>
    <t>TZA</t>
  </si>
  <si>
    <t>Tanzania (United Republic of)</t>
  </si>
  <si>
    <t>THA</t>
  </si>
  <si>
    <t>Thailand</t>
  </si>
  <si>
    <t>GBRT</t>
  </si>
  <si>
    <t>United Kingdom OT</t>
  </si>
  <si>
    <t>VUT</t>
  </si>
  <si>
    <t>Vanuatu</t>
  </si>
  <si>
    <t>YEM</t>
  </si>
  <si>
    <t>Yemen</t>
  </si>
  <si>
    <t>SEN</t>
  </si>
  <si>
    <t>Senegal</t>
  </si>
  <si>
    <t>ZAF</t>
  </si>
  <si>
    <t>South Africa</t>
  </si>
  <si>
    <t>CODE</t>
  </si>
  <si>
    <t>CPC_EN</t>
  </si>
  <si>
    <t>Additional notes</t>
  </si>
  <si>
    <t>Tropical tunas</t>
  </si>
  <si>
    <t>Temperate tunas</t>
  </si>
  <si>
    <t>Billfish</t>
  </si>
  <si>
    <t>Neritic tunas</t>
  </si>
  <si>
    <t>Language</t>
  </si>
  <si>
    <t>EN</t>
  </si>
  <si>
    <t>FR</t>
  </si>
  <si>
    <t>ITEM</t>
  </si>
  <si>
    <t>LANG</t>
  </si>
  <si>
    <t>Langue</t>
  </si>
  <si>
    <t>English</t>
  </si>
  <si>
    <t>Anglais</t>
  </si>
  <si>
    <t>French</t>
  </si>
  <si>
    <t>Français</t>
  </si>
  <si>
    <t>Code</t>
  </si>
  <si>
    <t>Species</t>
  </si>
  <si>
    <t>YEAR</t>
  </si>
  <si>
    <t>Án</t>
  </si>
  <si>
    <t>Espèce</t>
  </si>
  <si>
    <t>SPECIES</t>
  </si>
  <si>
    <t>REPORT</t>
  </si>
  <si>
    <t>TT</t>
  </si>
  <si>
    <t>Thons tropicaux</t>
  </si>
  <si>
    <t>BILL</t>
  </si>
  <si>
    <t>Poissons porte-épée</t>
  </si>
  <si>
    <t>TMT</t>
  </si>
  <si>
    <t>Thons tempérés</t>
  </si>
  <si>
    <t>NT</t>
  </si>
  <si>
    <t>Thons néritiques</t>
  </si>
  <si>
    <t>IOTC_SP</t>
  </si>
  <si>
    <t>Espèce CTOI</t>
  </si>
  <si>
    <t>OTHER_SP</t>
  </si>
  <si>
    <t>D'autres espèces</t>
  </si>
  <si>
    <t>LL</t>
  </si>
  <si>
    <t>GN</t>
  </si>
  <si>
    <t>PS</t>
  </si>
  <si>
    <t>PL</t>
  </si>
  <si>
    <t>HL</t>
  </si>
  <si>
    <t>TL</t>
  </si>
  <si>
    <t>Filet maillant</t>
  </si>
  <si>
    <t>Ligne de traîne</t>
  </si>
  <si>
    <t>Canne</t>
  </si>
  <si>
    <t>Palangre</t>
  </si>
  <si>
    <t>Senne tournante</t>
  </si>
  <si>
    <t>Ligne à main</t>
  </si>
  <si>
    <t>Valeurs attendues (une par cellule de tableur):</t>
  </si>
  <si>
    <t>EXP_VAL</t>
  </si>
  <si>
    <t>NOTE</t>
  </si>
  <si>
    <t>Notes complémentaires</t>
  </si>
  <si>
    <t>SELECT</t>
  </si>
  <si>
    <t>Please select</t>
  </si>
  <si>
    <t>Veuillez sélectionner</t>
  </si>
  <si>
    <t>Australie</t>
  </si>
  <si>
    <t>Chine</t>
  </si>
  <si>
    <t>Comores</t>
  </si>
  <si>
    <t>France</t>
  </si>
  <si>
    <t>Italie</t>
  </si>
  <si>
    <t>Portugal</t>
  </si>
  <si>
    <t>Espagne</t>
  </si>
  <si>
    <t>Erythrée</t>
  </si>
  <si>
    <t>France TOM</t>
  </si>
  <si>
    <t>Guinée</t>
  </si>
  <si>
    <t>Inde</t>
  </si>
  <si>
    <t>Indonésie</t>
  </si>
  <si>
    <t>Iran, Rép. Islamique d'</t>
  </si>
  <si>
    <t>Japon</t>
  </si>
  <si>
    <t>Malaisie</t>
  </si>
  <si>
    <t>Maurice</t>
  </si>
  <si>
    <t>Corée, Répubque de</t>
  </si>
  <si>
    <t>Soudan</t>
  </si>
  <si>
    <t>Tanzanie</t>
  </si>
  <si>
    <t>Thaïlande</t>
  </si>
  <si>
    <t>Royaume Uni (BIOT)</t>
  </si>
  <si>
    <t>Yémen</t>
  </si>
  <si>
    <t>Afrique du Sud</t>
  </si>
  <si>
    <t>CPC_FR</t>
  </si>
  <si>
    <t>Mantes et rayes</t>
  </si>
  <si>
    <t>Reported catches summary in support of Resolution 18/07</t>
  </si>
  <si>
    <t>Résumé des captures déclarées à l'appui de la résolution 18/07</t>
  </si>
  <si>
    <t>Thunnus obesus</t>
  </si>
  <si>
    <t>Thunnus albacares</t>
  </si>
  <si>
    <t>Katsuwonus pelamis</t>
  </si>
  <si>
    <t>Thunnus alalunga</t>
  </si>
  <si>
    <t>Thunnus maccoyii</t>
  </si>
  <si>
    <t>Xiphias gladius</t>
  </si>
  <si>
    <t>Tetrapturus audax</t>
  </si>
  <si>
    <t>Istiophorus platypterus</t>
  </si>
  <si>
    <t>Makaira indica</t>
  </si>
  <si>
    <t>Makaira nigricans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</si>
  <si>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</si>
  <si>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</si>
  <si>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</si>
  <si>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</si>
  <si>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</si>
  <si>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</si>
  <si>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</si>
  <si>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</si>
  <si>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</si>
  <si>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</si>
  <si>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</si>
  <si>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</si>
  <si>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Mobulidae</t>
  </si>
  <si>
    <t>THR</t>
  </si>
  <si>
    <t>Thresher sharks</t>
  </si>
  <si>
    <t>OCS</t>
  </si>
  <si>
    <t>Oceanic whitetip shark</t>
  </si>
  <si>
    <t>TIG</t>
  </si>
  <si>
    <t>Tiger shark</t>
  </si>
  <si>
    <t>PSK</t>
  </si>
  <si>
    <t>Crocodile shark</t>
  </si>
  <si>
    <t>WSH</t>
  </si>
  <si>
    <t>Great white shark</t>
  </si>
  <si>
    <t>PLS</t>
  </si>
  <si>
    <t>Pelagic stingray</t>
  </si>
  <si>
    <t>Requin tigre commun</t>
  </si>
  <si>
    <t>Renards de mer nca</t>
  </si>
  <si>
    <t>Requin océanique</t>
  </si>
  <si>
    <t>Requin crocodile</t>
  </si>
  <si>
    <t>Grand requin blanc</t>
  </si>
  <si>
    <t>Pastenague violette</t>
  </si>
  <si>
    <t>SRX</t>
  </si>
  <si>
    <t>Rays and stingrays and mantas nei</t>
  </si>
  <si>
    <t>Raies et pastenagues et mantes nca</t>
  </si>
  <si>
    <t>Alopias spp.</t>
  </si>
  <si>
    <t>Carcharhinus longimanus</t>
  </si>
  <si>
    <t>Galeocerdo cuvier</t>
  </si>
  <si>
    <t>Pseudocarcharias kamoharai</t>
  </si>
  <si>
    <t>Carcharodon carcharias</t>
  </si>
  <si>
    <t>Pteroplatytrygon violacea</t>
  </si>
  <si>
    <t>Rajiformes</t>
  </si>
  <si>
    <t>Osteichthyes</t>
  </si>
  <si>
    <t>Selachimorpha (Pleurotremata)</t>
  </si>
  <si>
    <t>OT</t>
  </si>
  <si>
    <t>Other</t>
  </si>
  <si>
    <t>Autre</t>
  </si>
  <si>
    <t>GEAR</t>
  </si>
  <si>
    <t>Gear group</t>
  </si>
  <si>
    <t>Group d'engins de pêche</t>
  </si>
  <si>
    <t>FORM_OK</t>
  </si>
  <si>
    <t>The form is COMPLETE</t>
  </si>
  <si>
    <t>Le formulaire est COMPLET</t>
  </si>
  <si>
    <t>FORM_KO</t>
  </si>
  <si>
    <t>The form is INCOMPLETE</t>
  </si>
  <si>
    <t>Le formulaire est INCOMPLET</t>
  </si>
  <si>
    <t>CELLS</t>
  </si>
  <si>
    <t>data cells still need to be filled with proper values</t>
  </si>
  <si>
    <t>cellules de données doivent encore être remplies avec des valeurs appropriées</t>
  </si>
  <si>
    <t>Captures nominale positives</t>
  </si>
  <si>
    <t>Pas de captures nominale (zéro débarquement + zéro rejet)</t>
  </si>
  <si>
    <t>Positive nominal catches</t>
  </si>
  <si>
    <t>No nominal catches (zero landings + zero discards)</t>
  </si>
  <si>
    <t>Form 1_DR</t>
  </si>
  <si>
    <t>Label_EN</t>
  </si>
  <si>
    <t>Label_FR</t>
  </si>
  <si>
    <t>v1.0_Rev20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</si>
</sst>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mediumGray">
        <bgColor theme="2" tint="-0.249977111117893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5" xfId="0" applyFont="1" applyFill="1" applyBorder="1"/>
    <xf numFmtId="0" fontId="1" fillId="2" borderId="5" xfId="0" applyFont="1" applyFill="1" applyBorder="1" applyAlignment="1">
      <alignment vertical="center"/>
    </xf>
    <xf numFmtId="0" fontId="1" fillId="3" borderId="5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1" fillId="2" borderId="8" xfId="0" applyFont="1" applyFill="1" applyBorder="1"/>
    <xf numFmtId="0" fontId="1" fillId="2" borderId="20" xfId="0" applyFont="1" applyFill="1" applyBorder="1"/>
    <xf numFmtId="0" fontId="1" fillId="4" borderId="9" xfId="0" applyFont="1" applyFill="1" applyBorder="1"/>
    <xf numFmtId="0" fontId="1" fillId="3" borderId="22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31" xfId="0" applyFont="1" applyFill="1" applyBorder="1"/>
    <xf numFmtId="0" fontId="3" fillId="3" borderId="8" xfId="0" applyFont="1" applyFill="1" applyBorder="1"/>
    <xf numFmtId="0" fontId="1" fillId="2" borderId="20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/>
    </xf>
    <xf numFmtId="0" fontId="0" fillId="2" borderId="29" xfId="0" applyFill="1" applyBorder="1"/>
    <xf numFmtId="0" fontId="0" fillId="2" borderId="32" xfId="0" applyFill="1" applyBorder="1"/>
    <xf numFmtId="0" fontId="0" fillId="2" borderId="24" xfId="0" applyFill="1" applyBorder="1"/>
    <xf numFmtId="0" fontId="0" fillId="2" borderId="30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24" xfId="0" applyFill="1" applyBorder="1"/>
    <xf numFmtId="0" fontId="0" fillId="3" borderId="30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33" xfId="0" applyFill="1" applyBorder="1"/>
    <xf numFmtId="0" fontId="0" fillId="3" borderId="10" xfId="0" applyFill="1" applyBorder="1"/>
    <xf numFmtId="0" fontId="0" fillId="2" borderId="23" xfId="0" applyFill="1" applyBorder="1"/>
    <xf numFmtId="0" fontId="0" fillId="2" borderId="17" xfId="0" applyFill="1" applyBorder="1"/>
    <xf numFmtId="0" fontId="0" fillId="2" borderId="0" xfId="0" applyFill="1"/>
    <xf numFmtId="0" fontId="0" fillId="2" borderId="27" xfId="0" applyFill="1" applyBorder="1"/>
    <xf numFmtId="0" fontId="0" fillId="2" borderId="15" xfId="0" applyFill="1" applyBorder="1"/>
    <xf numFmtId="0" fontId="0" fillId="0" borderId="18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7" borderId="25" xfId="0" applyFill="1" applyBorder="1" applyAlignment="1">
      <alignment horizontal="center" vertical="center"/>
    </xf>
    <xf numFmtId="0" fontId="0" fillId="0" borderId="25" xfId="0" applyBorder="1" applyAlignment="1" applyProtection="1">
      <alignment horizontal="center" vertical="center"/>
      <protection locked="0"/>
    </xf>
    <xf numFmtId="0" fontId="0" fillId="7" borderId="1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Border="1"/>
    <xf numFmtId="0" fontId="7" fillId="8" borderId="1" xfId="0" applyFont="1" applyFill="1" applyBorder="1" applyProtection="1">
      <protection locked="0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4" borderId="9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32">
    <dxf>
      <font>
        <color rgb="FFFF0000"/>
      </font>
    </dxf>
    <dxf>
      <font>
        <color rgb="FFFF0000"/>
      </font>
    </dxf>
    <dxf>
      <font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  <dxf>
      <fill>
        <patternFill patternType="gray125">
          <bgColor rgb="FFFF0000"/>
        </patternFill>
      </fill>
    </dxf>
    <dxf>
      <fill>
        <patternFill patternType="gray125">
          <bgColor rgb="FFFF0000"/>
        </patternFill>
      </fill>
    </dxf>
    <dxf>
      <font>
        <b/>
        <i val="0"/>
        <color auto="1"/>
      </font>
      <fill>
        <patternFill>
          <fgColor auto="1"/>
          <bgColor theme="7" tint="0.59996337778862885"/>
        </patternFill>
      </fill>
    </dxf>
    <dxf>
      <font>
        <b/>
        <i val="0"/>
        <color auto="1"/>
      </font>
      <fill>
        <patternFill patternType="solid">
          <bgColor theme="9"/>
        </patternFill>
      </fill>
    </dxf>
    <dxf>
      <fill>
        <patternFill patternType="gray125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1381125</xdr:colOff>
      <xdr:row>1</xdr:row>
      <xdr:rowOff>38100</xdr:rowOff>
    </xdr:from>
    <xdr:to>
      <xdr:col>18</xdr:col>
      <xdr:colOff>128609</xdr:colOff>
      <xdr:row>4</xdr:row>
      <xdr:rowOff>182816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F9DD16-A308-48EE-BE66-037C01FBA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625" y="238125"/>
          <a:ext cx="8234384" cy="992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14AD-3F6C-4651-9BC3-34D298EA7AC8}">
  <sheetPr codeName="Sheet1"/>
  <dimension ref="B1:S58"/>
  <sheetViews>
    <sheetView showGridLines="0" showRowColHeaders="0" tabSelected="1" zoomScaleNormal="100" workbookViewId="0">
      <selection activeCell="D1" sqref="D1"/>
    </sheetView>
  </sheetViews>
  <sheetFormatPr defaultRowHeight="15" x14ac:dyDescent="0.25"/>
  <cols>
    <col min="1" max="1" width="3.85546875" customWidth="1"/>
    <col min="3" max="3" width="12.42578125" bestFit="1" customWidth="1"/>
    <col min="4" max="5" width="36.85546875" customWidth="1"/>
    <col min="6" max="6" width="23.7109375" customWidth="1"/>
    <col min="7" max="7" width="23.7109375" hidden="1" customWidth="1"/>
    <col min="8" max="8" width="23.7109375" customWidth="1"/>
    <col min="9" max="9" width="23.7109375" hidden="1" customWidth="1"/>
    <col min="10" max="10" width="23.7109375" customWidth="1"/>
    <col min="11" max="11" width="23.7109375" hidden="1" customWidth="1"/>
    <col min="12" max="12" width="23.7109375" customWidth="1"/>
    <col min="13" max="13" width="23.7109375" hidden="1" customWidth="1"/>
    <col min="14" max="14" width="23.7109375" customWidth="1"/>
    <col min="15" max="15" width="23.7109375" hidden="1" customWidth="1"/>
    <col min="16" max="16" width="23.7109375" customWidth="1"/>
    <col min="17" max="17" width="23.7109375" hidden="1" customWidth="1"/>
    <col min="18" max="18" width="23.7109375" customWidth="1"/>
    <col min="20" max="20" width="7" customWidth="1"/>
  </cols>
  <sheetData>
    <row r="1" spans="2:19" ht="15.75" thickBot="1" x14ac:dyDescent="0.3">
      <c r="C1" s="6" t="str">
        <f>IF(OR($D$1="", $D$1="EN"),Refs!$B$2,Refs!$C$2)</f>
        <v>Language</v>
      </c>
      <c r="D1" s="53" t="s">
        <v>162</v>
      </c>
      <c r="E1" s="52"/>
      <c r="F1" s="52"/>
      <c r="G1" s="52"/>
      <c r="H1" s="52"/>
      <c r="I1" s="52"/>
      <c r="J1" s="52"/>
      <c r="K1" s="52"/>
      <c r="L1" s="52"/>
      <c r="M1" s="52"/>
      <c r="N1" s="52"/>
    </row>
    <row r="3" spans="2:19" ht="36" x14ac:dyDescent="0.25">
      <c r="C3" s="54" t="str">
        <f>IF(OR($D$1="", $D$1="EN"),Refs!B3,Refs!C3)</f>
        <v>Reported catches summary in support of Resolution 18/07</v>
      </c>
      <c r="D3" s="54"/>
      <c r="E3" s="54"/>
      <c r="F3" s="54"/>
      <c r="G3" s="54"/>
      <c r="H3" s="54"/>
      <c r="I3" s="54"/>
      <c r="J3" s="54"/>
    </row>
    <row r="4" spans="2:19" ht="15.75" thickBot="1" x14ac:dyDescent="0.3">
      <c r="F4" s="8"/>
      <c r="G4" s="8"/>
    </row>
    <row r="5" spans="2:19" ht="15.75" thickBot="1" x14ac:dyDescent="0.3">
      <c r="C5" s="6" t="s">
        <v>60</v>
      </c>
      <c r="D5" s="10"/>
      <c r="E5" s="8"/>
      <c r="F5" s="9"/>
      <c r="G5" s="9"/>
    </row>
    <row r="6" spans="2:19" ht="15.75" thickBot="1" x14ac:dyDescent="0.3">
      <c r="C6" s="6" t="str">
        <f>IF(OR($D$1="", $D$1="EN"),Refs!B13,Refs!C13)</f>
        <v>Year</v>
      </c>
      <c r="D6" s="51"/>
      <c r="E6" s="8"/>
      <c r="F6" s="9"/>
      <c r="G6" s="9"/>
      <c r="P6" s="50" t="s">
        <v>308</v>
      </c>
      <c r="Q6" s="50"/>
      <c r="R6" s="50" t="s">
        <v>311</v>
      </c>
    </row>
    <row r="7" spans="2:19" x14ac:dyDescent="0.25">
      <c r="C7" s="7"/>
      <c r="D7" s="8"/>
      <c r="E7" s="9"/>
    </row>
    <row r="8" spans="2:19" ht="30.75" customHeight="1" x14ac:dyDescent="0.25">
      <c r="C8" s="66" t="str">
        <f>IF(OR($D$1="", $D$1="EN"),Refs!B6,Refs!C6)</f>
        <v>The form is INCOMPLETE</v>
      </c>
      <c r="D8" s="66"/>
      <c r="E8" s="66"/>
      <c r="F8" s="49">
        <f>G48+I48+K48+M48+O48+Q48</f>
        <v>134</v>
      </c>
      <c r="G8" s="45"/>
      <c r="H8" s="67" t="str">
        <f>IF(OR($D$1="", $D$1="EN"),Refs!B7,Refs!C7)</f>
        <v>data cells still need to be filled with proper values</v>
      </c>
      <c r="I8" s="67"/>
      <c r="J8" s="67"/>
      <c r="K8" s="67"/>
      <c r="L8" s="67"/>
      <c r="M8" s="67"/>
      <c r="N8" s="67"/>
      <c r="O8" s="67"/>
      <c r="P8" s="67"/>
      <c r="Q8" s="67"/>
      <c r="R8" s="67"/>
    </row>
    <row r="9" spans="2:19" ht="15.75" thickBot="1" x14ac:dyDescent="0.3">
      <c r="C9" s="7"/>
      <c r="D9" s="8"/>
      <c r="E9" s="9"/>
    </row>
    <row r="10" spans="2:19" ht="15.75" thickBot="1" x14ac:dyDescent="0.3">
      <c r="F10" s="68" t="str">
        <f>IF(OR($D$1="", $D$1="EN"),Refs!H10,Refs!I10)</f>
        <v>Gear group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</row>
    <row r="11" spans="2:19" ht="15.75" thickBot="1" x14ac:dyDescent="0.3">
      <c r="C11" s="13" t="str">
        <f>IF(OR($D$1="", $D$1="EN"),Refs!B11,Refs!C11)</f>
        <v>Code</v>
      </c>
      <c r="D11" s="74" t="str">
        <f>IF(OR($D$1="", $D$1="EN"),Refs!B22,Refs!C22)</f>
        <v>Species</v>
      </c>
      <c r="E11" s="75"/>
      <c r="F11" s="20" t="str">
        <f>CONCATENATE(Refs!A19, " - ", IF(OR($D$1="", $D$1="EN"),Refs!B19,Refs!C19))</f>
        <v>HL - Handline</v>
      </c>
      <c r="G11" s="20"/>
      <c r="H11" s="20" t="str">
        <f>CONCATENATE(Refs!A18, " - ", IF(OR($D$1="", $D$1="EN"),Refs!B18,Refs!C18))</f>
        <v>PL - Pole and line</v>
      </c>
      <c r="I11" s="20"/>
      <c r="J11" s="20" t="str">
        <f>CONCATENATE(Refs!A15, " - ", IF(OR($D$1="", $D$1="EN"),Refs!B15,Refs!C15))</f>
        <v>LL - Longline</v>
      </c>
      <c r="K11" s="20"/>
      <c r="L11" s="20" t="str">
        <f>CONCATENATE(Refs!A16, " - ", IF(OR($D$1="", $D$1="EN"),Refs!B16,Refs!C16))</f>
        <v>PS - Purse seine</v>
      </c>
      <c r="M11" s="20"/>
      <c r="N11" s="20" t="str">
        <f>CONCATENATE(Refs!A20, " - ", IF(OR($D$1="", $D$1="EN"),Refs!B20,Refs!C20))</f>
        <v>TL - Trolling</v>
      </c>
      <c r="O11" s="20"/>
      <c r="P11" s="20" t="str">
        <f>CONCATENATE(Refs!A17, " - ", IF(OR($D$1="", $D$1="EN"),Refs!B17,Refs!C17))</f>
        <v>GN - Gillnet</v>
      </c>
      <c r="Q11" s="20"/>
      <c r="R11" s="20" t="str">
        <f>CONCATENATE(Refs!A21, " - ", IF(OR($D$1="", $D$1="EN"),Refs!B21,Refs!C21))</f>
        <v>OT - Other</v>
      </c>
    </row>
    <row r="12" spans="2:19" ht="15.75" thickBot="1" x14ac:dyDescent="0.3">
      <c r="B12" s="76" t="str">
        <f>IF(OR($D$1="", $D$1="EN"),Refs!B23,Refs!C23)</f>
        <v>IOTC species</v>
      </c>
      <c r="C12" s="71" t="str">
        <f>IF(OR($D$1="", $D$1="EN"),Refs!B26,Refs!C26)</f>
        <v>Temperate tunas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3"/>
    </row>
    <row r="13" spans="2:19" x14ac:dyDescent="0.25">
      <c r="B13" s="77"/>
      <c r="C13" s="11" t="s">
        <v>0</v>
      </c>
      <c r="D13" s="21" t="str">
        <f>IF(OR($D$1="", $D$1="EN"),Refs!B32,Refs!C32)</f>
        <v>Albacore</v>
      </c>
      <c r="E13" s="33" t="s">
        <v>239</v>
      </c>
      <c r="F13" s="38"/>
      <c r="G13" s="38">
        <f>IF(F13="",1,0)</f>
        <v>1</v>
      </c>
      <c r="H13" s="38"/>
      <c r="I13" s="38">
        <f>IF(H13="",1,0)</f>
        <v>1</v>
      </c>
      <c r="J13" s="38"/>
      <c r="K13" s="38">
        <f t="shared" ref="K13:K14" si="0">IF(J13="",1,0)</f>
        <v>1</v>
      </c>
      <c r="L13" s="38"/>
      <c r="M13" s="38">
        <f t="shared" ref="M13:M14" si="1">IF(L13="",1,0)</f>
        <v>1</v>
      </c>
      <c r="N13" s="38"/>
      <c r="O13" s="38">
        <f t="shared" ref="O13:O14" si="2">IF(N13="",1,0)</f>
        <v>1</v>
      </c>
      <c r="P13" s="38"/>
      <c r="Q13" s="38">
        <f t="shared" ref="Q13:Q14" si="3">IF(P13="",1,0)</f>
        <v>1</v>
      </c>
      <c r="R13" s="38"/>
      <c r="S13" s="15"/>
    </row>
    <row r="14" spans="2:19" ht="15.75" thickBot="1" x14ac:dyDescent="0.3">
      <c r="B14" s="77"/>
      <c r="C14" s="12" t="s">
        <v>18</v>
      </c>
      <c r="D14" s="21" t="str">
        <f>IF(OR($D$1="", $D$1="EN"),Refs!B33,Refs!C33)</f>
        <v>Southern bluefin tuna</v>
      </c>
      <c r="E14" s="35" t="s">
        <v>240</v>
      </c>
      <c r="F14" s="39"/>
      <c r="G14" s="38">
        <f>IF(F14="",1,0)</f>
        <v>1</v>
      </c>
      <c r="H14" s="39"/>
      <c r="I14" s="38">
        <f>IF(H14="",1,0)</f>
        <v>1</v>
      </c>
      <c r="J14" s="39"/>
      <c r="K14" s="38">
        <f t="shared" si="0"/>
        <v>1</v>
      </c>
      <c r="L14" s="39"/>
      <c r="M14" s="38">
        <f t="shared" si="1"/>
        <v>1</v>
      </c>
      <c r="N14" s="39"/>
      <c r="O14" s="38">
        <f t="shared" si="2"/>
        <v>1</v>
      </c>
      <c r="P14" s="39"/>
      <c r="Q14" s="38">
        <f t="shared" si="3"/>
        <v>1</v>
      </c>
      <c r="R14" s="39"/>
      <c r="S14" s="15"/>
    </row>
    <row r="15" spans="2:19" ht="15" customHeight="1" thickBot="1" x14ac:dyDescent="0.3">
      <c r="B15" s="77"/>
      <c r="C15" s="71" t="str">
        <f>IF(OR($D$1="", $D$1="EN"),Refs!B25,Refs!C25)</f>
        <v>Tropical tunas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3"/>
      <c r="S15" s="16"/>
    </row>
    <row r="16" spans="2:19" x14ac:dyDescent="0.25">
      <c r="B16" s="77"/>
      <c r="C16" s="11" t="s">
        <v>2</v>
      </c>
      <c r="D16" s="21" t="str">
        <f>IF(OR($D$1="", $D$1="EN"),Refs!B29,Refs!C29)</f>
        <v>Bigeye tuna</v>
      </c>
      <c r="E16" s="33" t="s">
        <v>236</v>
      </c>
      <c r="F16" s="38"/>
      <c r="G16" s="38">
        <f t="shared" ref="G16:G18" si="4">IF(F16="",1,0)</f>
        <v>1</v>
      </c>
      <c r="H16" s="38"/>
      <c r="I16" s="38">
        <f t="shared" ref="I16:I18" si="5">IF(H16="",1,0)</f>
        <v>1</v>
      </c>
      <c r="J16" s="38"/>
      <c r="K16" s="38">
        <f t="shared" ref="K16:K18" si="6">IF(J16="",1,0)</f>
        <v>1</v>
      </c>
      <c r="L16" s="38"/>
      <c r="M16" s="38">
        <f t="shared" ref="M16:M18" si="7">IF(L16="",1,0)</f>
        <v>1</v>
      </c>
      <c r="N16" s="38"/>
      <c r="O16" s="38">
        <f t="shared" ref="O16:O18" si="8">IF(N16="",1,0)</f>
        <v>1</v>
      </c>
      <c r="P16" s="38"/>
      <c r="Q16" s="38">
        <f t="shared" ref="Q16:Q18" si="9">IF(P16="",1,0)</f>
        <v>1</v>
      </c>
      <c r="R16" s="38"/>
      <c r="S16" s="16"/>
    </row>
    <row r="17" spans="2:18" x14ac:dyDescent="0.25">
      <c r="B17" s="77"/>
      <c r="C17" s="12" t="s">
        <v>6</v>
      </c>
      <c r="D17" s="21" t="str">
        <f>IF(OR($D$1="", $D$1="EN"),Refs!B31,Refs!C31)</f>
        <v>Skipjack tuna</v>
      </c>
      <c r="E17" s="33" t="s">
        <v>238</v>
      </c>
      <c r="F17" s="38"/>
      <c r="G17" s="38">
        <f t="shared" si="4"/>
        <v>1</v>
      </c>
      <c r="H17" s="38"/>
      <c r="I17" s="38">
        <f t="shared" si="5"/>
        <v>1</v>
      </c>
      <c r="J17" s="38"/>
      <c r="K17" s="38">
        <f t="shared" si="6"/>
        <v>1</v>
      </c>
      <c r="L17" s="38"/>
      <c r="M17" s="38">
        <f t="shared" si="7"/>
        <v>1</v>
      </c>
      <c r="N17" s="38"/>
      <c r="O17" s="38">
        <f t="shared" si="8"/>
        <v>1</v>
      </c>
      <c r="P17" s="38"/>
      <c r="Q17" s="38">
        <f t="shared" si="9"/>
        <v>1</v>
      </c>
      <c r="R17" s="38"/>
    </row>
    <row r="18" spans="2:18" ht="15.75" thickBot="1" x14ac:dyDescent="0.3">
      <c r="B18" s="77"/>
      <c r="C18" s="12" t="s">
        <v>4</v>
      </c>
      <c r="D18" s="21" t="str">
        <f>IF(OR($D$1="", $D$1="EN"),Refs!B30,Refs!C30)</f>
        <v>Yellowfin tuna</v>
      </c>
      <c r="E18" s="35" t="s">
        <v>237</v>
      </c>
      <c r="F18" s="39"/>
      <c r="G18" s="38">
        <f t="shared" si="4"/>
        <v>1</v>
      </c>
      <c r="H18" s="39"/>
      <c r="I18" s="38">
        <f t="shared" si="5"/>
        <v>1</v>
      </c>
      <c r="J18" s="39"/>
      <c r="K18" s="38">
        <f t="shared" si="6"/>
        <v>1</v>
      </c>
      <c r="L18" s="39"/>
      <c r="M18" s="38">
        <f t="shared" si="7"/>
        <v>1</v>
      </c>
      <c r="N18" s="39"/>
      <c r="O18" s="38">
        <f t="shared" si="8"/>
        <v>1</v>
      </c>
      <c r="P18" s="39"/>
      <c r="Q18" s="38">
        <f t="shared" si="9"/>
        <v>1</v>
      </c>
      <c r="R18" s="39"/>
    </row>
    <row r="19" spans="2:18" ht="15.75" thickBot="1" x14ac:dyDescent="0.3">
      <c r="B19" s="77"/>
      <c r="C19" s="71" t="str">
        <f>IF(OR($D$1="", $D$1="EN"),Refs!B28,Refs!C28)</f>
        <v>Neritic tunas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3"/>
    </row>
    <row r="20" spans="2:18" x14ac:dyDescent="0.25">
      <c r="B20" s="77"/>
      <c r="C20" s="11" t="s">
        <v>21</v>
      </c>
      <c r="D20" s="21" t="str">
        <f>IF(OR($D$1="", $D$1="EN"),Refs!B39,Refs!C39)</f>
        <v>Longtail tuna</v>
      </c>
      <c r="E20" s="36" t="s">
        <v>252</v>
      </c>
      <c r="F20" s="38"/>
      <c r="G20" s="38">
        <f t="shared" ref="G20:G25" si="10">IF(F20="",1,0)</f>
        <v>1</v>
      </c>
      <c r="H20" s="38"/>
      <c r="I20" s="38">
        <f t="shared" ref="I20:I25" si="11">IF(H20="",1,0)</f>
        <v>1</v>
      </c>
      <c r="J20" s="38"/>
      <c r="K20" s="38">
        <f t="shared" ref="K20:K25" si="12">IF(J20="",1,0)</f>
        <v>1</v>
      </c>
      <c r="L20" s="38"/>
      <c r="M20" s="38">
        <f t="shared" ref="M20:M25" si="13">IF(L20="",1,0)</f>
        <v>1</v>
      </c>
      <c r="N20" s="38"/>
      <c r="O20" s="38">
        <f t="shared" ref="O20:O25" si="14">IF(N20="",1,0)</f>
        <v>1</v>
      </c>
      <c r="P20" s="38"/>
      <c r="Q20" s="38">
        <f t="shared" ref="Q20:Q47" si="15">IF(P20="",1,0)</f>
        <v>1</v>
      </c>
      <c r="R20" s="38"/>
    </row>
    <row r="21" spans="2:18" x14ac:dyDescent="0.25">
      <c r="B21" s="77"/>
      <c r="C21" s="1" t="s">
        <v>22</v>
      </c>
      <c r="D21" s="21" t="str">
        <f>IF(OR($D$1="", $D$1="EN"),Refs!B42,Refs!C42)</f>
        <v>Kawakawa</v>
      </c>
      <c r="E21" s="36" t="s">
        <v>253</v>
      </c>
      <c r="F21" s="38"/>
      <c r="G21" s="38">
        <f t="shared" si="10"/>
        <v>1</v>
      </c>
      <c r="H21" s="38"/>
      <c r="I21" s="38">
        <f t="shared" si="11"/>
        <v>1</v>
      </c>
      <c r="J21" s="38"/>
      <c r="K21" s="38">
        <f t="shared" si="12"/>
        <v>1</v>
      </c>
      <c r="L21" s="38"/>
      <c r="M21" s="38">
        <f t="shared" si="13"/>
        <v>1</v>
      </c>
      <c r="N21" s="38"/>
      <c r="O21" s="38">
        <f t="shared" si="14"/>
        <v>1</v>
      </c>
      <c r="P21" s="38"/>
      <c r="Q21" s="38">
        <f t="shared" si="15"/>
        <v>1</v>
      </c>
      <c r="R21" s="38"/>
    </row>
    <row r="22" spans="2:18" x14ac:dyDescent="0.25">
      <c r="B22" s="77"/>
      <c r="C22" s="1" t="s">
        <v>23</v>
      </c>
      <c r="D22" s="21" t="str">
        <f>IF(OR($D$1="", $D$1="EN"),Refs!B40,Refs!C40)</f>
        <v>Frigate tuna</v>
      </c>
      <c r="E22" s="36" t="s">
        <v>254</v>
      </c>
      <c r="F22" s="38"/>
      <c r="G22" s="38">
        <f t="shared" si="10"/>
        <v>1</v>
      </c>
      <c r="H22" s="38"/>
      <c r="I22" s="38">
        <f t="shared" si="11"/>
        <v>1</v>
      </c>
      <c r="J22" s="38"/>
      <c r="K22" s="38">
        <f t="shared" si="12"/>
        <v>1</v>
      </c>
      <c r="L22" s="38"/>
      <c r="M22" s="38">
        <f t="shared" si="13"/>
        <v>1</v>
      </c>
      <c r="N22" s="38"/>
      <c r="O22" s="38">
        <f t="shared" si="14"/>
        <v>1</v>
      </c>
      <c r="P22" s="38"/>
      <c r="Q22" s="38">
        <f t="shared" si="15"/>
        <v>1</v>
      </c>
      <c r="R22" s="38"/>
    </row>
    <row r="23" spans="2:18" x14ac:dyDescent="0.25">
      <c r="B23" s="77"/>
      <c r="C23" s="1" t="s">
        <v>20</v>
      </c>
      <c r="D23" s="21" t="str">
        <f>IF(OR($D$1="", $D$1="EN"),Refs!B41,Refs!C41)</f>
        <v>Bullet tuna</v>
      </c>
      <c r="E23" s="36" t="s">
        <v>255</v>
      </c>
      <c r="F23" s="38"/>
      <c r="G23" s="38">
        <f t="shared" si="10"/>
        <v>1</v>
      </c>
      <c r="H23" s="38"/>
      <c r="I23" s="38">
        <f t="shared" si="11"/>
        <v>1</v>
      </c>
      <c r="J23" s="38"/>
      <c r="K23" s="38">
        <f t="shared" si="12"/>
        <v>1</v>
      </c>
      <c r="L23" s="38"/>
      <c r="M23" s="38">
        <f t="shared" si="13"/>
        <v>1</v>
      </c>
      <c r="N23" s="38"/>
      <c r="O23" s="38">
        <f t="shared" si="14"/>
        <v>1</v>
      </c>
      <c r="P23" s="38"/>
      <c r="Q23" s="38">
        <f t="shared" si="15"/>
        <v>1</v>
      </c>
      <c r="R23" s="38"/>
    </row>
    <row r="24" spans="2:18" x14ac:dyDescent="0.25">
      <c r="B24" s="77"/>
      <c r="C24" s="2" t="s">
        <v>28</v>
      </c>
      <c r="D24" s="21" t="str">
        <f>IF(OR($D$1="", $D$1="EN"),Refs!B43,Refs!C43)</f>
        <v>Narrow barred Spanish mackerel</v>
      </c>
      <c r="E24" s="36" t="s">
        <v>256</v>
      </c>
      <c r="F24" s="38"/>
      <c r="G24" s="38">
        <f t="shared" si="10"/>
        <v>1</v>
      </c>
      <c r="H24" s="38"/>
      <c r="I24" s="38">
        <f t="shared" si="11"/>
        <v>1</v>
      </c>
      <c r="J24" s="38"/>
      <c r="K24" s="38">
        <f t="shared" si="12"/>
        <v>1</v>
      </c>
      <c r="L24" s="38"/>
      <c r="M24" s="38">
        <f t="shared" si="13"/>
        <v>1</v>
      </c>
      <c r="N24" s="38"/>
      <c r="O24" s="38">
        <f t="shared" si="14"/>
        <v>1</v>
      </c>
      <c r="P24" s="38"/>
      <c r="Q24" s="38">
        <f t="shared" si="15"/>
        <v>1</v>
      </c>
      <c r="R24" s="38"/>
    </row>
    <row r="25" spans="2:18" ht="15.75" thickBot="1" x14ac:dyDescent="0.3">
      <c r="B25" s="77"/>
      <c r="C25" s="19" t="s">
        <v>30</v>
      </c>
      <c r="D25" s="22" t="str">
        <f>IF(OR($D$1="", $D$1="EN"),Refs!B44,Refs!C44)</f>
        <v>Indo-Pacific king mackerel</v>
      </c>
      <c r="E25" s="37" t="s">
        <v>257</v>
      </c>
      <c r="F25" s="39"/>
      <c r="G25" s="38">
        <f t="shared" si="10"/>
        <v>1</v>
      </c>
      <c r="H25" s="39"/>
      <c r="I25" s="38">
        <f t="shared" si="11"/>
        <v>1</v>
      </c>
      <c r="J25" s="39"/>
      <c r="K25" s="38">
        <f t="shared" si="12"/>
        <v>1</v>
      </c>
      <c r="L25" s="39"/>
      <c r="M25" s="38">
        <f t="shared" si="13"/>
        <v>1</v>
      </c>
      <c r="N25" s="39"/>
      <c r="O25" s="38">
        <f t="shared" si="14"/>
        <v>1</v>
      </c>
      <c r="P25" s="39"/>
      <c r="Q25" s="38">
        <f t="shared" si="15"/>
        <v>1</v>
      </c>
      <c r="R25" s="39"/>
    </row>
    <row r="26" spans="2:18" ht="15.75" thickBot="1" x14ac:dyDescent="0.3">
      <c r="B26" s="77"/>
      <c r="C26" s="71" t="str">
        <f>IF(OR($D$1="", $D$1="EN"),Refs!B27,Refs!C27)</f>
        <v>Billfish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3"/>
    </row>
    <row r="27" spans="2:18" x14ac:dyDescent="0.25">
      <c r="B27" s="77"/>
      <c r="C27" s="11" t="s">
        <v>14</v>
      </c>
      <c r="D27" s="21" t="str">
        <f>IF(OR($D$1="", $D$1="EN"),Refs!B37,Refs!C37)</f>
        <v>Blue marlin</v>
      </c>
      <c r="E27" s="33" t="s">
        <v>245</v>
      </c>
      <c r="F27" s="41"/>
      <c r="G27" s="38">
        <f t="shared" ref="G27:G31" si="16">IF(F27="",1,0)</f>
        <v>1</v>
      </c>
      <c r="H27" s="41"/>
      <c r="I27" s="38">
        <f t="shared" ref="I27:I31" si="17">IF(H27="",1,0)</f>
        <v>1</v>
      </c>
      <c r="J27" s="38"/>
      <c r="K27" s="38">
        <f t="shared" ref="K27:K47" si="18">IF(J27="",1,0)</f>
        <v>1</v>
      </c>
      <c r="L27" s="41"/>
      <c r="M27" s="38">
        <f t="shared" ref="M27:M31" si="19">IF(L27="",1,0)</f>
        <v>1</v>
      </c>
      <c r="N27" s="41"/>
      <c r="O27" s="38">
        <f t="shared" ref="O27:O31" si="20">IF(N27="",1,0)</f>
        <v>1</v>
      </c>
      <c r="P27" s="38"/>
      <c r="Q27" s="38">
        <f t="shared" si="15"/>
        <v>1</v>
      </c>
      <c r="R27" s="38"/>
    </row>
    <row r="28" spans="2:18" x14ac:dyDescent="0.25">
      <c r="B28" s="77"/>
      <c r="C28" s="1" t="s">
        <v>12</v>
      </c>
      <c r="D28" s="21" t="str">
        <f>IF(OR($D$1="", $D$1="EN"),Refs!B36,Refs!C36)</f>
        <v>Black marlin</v>
      </c>
      <c r="E28" s="33" t="s">
        <v>244</v>
      </c>
      <c r="F28" s="38"/>
      <c r="G28" s="38">
        <f t="shared" si="16"/>
        <v>1</v>
      </c>
      <c r="H28" s="38"/>
      <c r="I28" s="38">
        <f t="shared" si="17"/>
        <v>1</v>
      </c>
      <c r="J28" s="38"/>
      <c r="K28" s="38">
        <f t="shared" si="18"/>
        <v>1</v>
      </c>
      <c r="L28" s="38"/>
      <c r="M28" s="38">
        <f t="shared" si="19"/>
        <v>1</v>
      </c>
      <c r="N28" s="38"/>
      <c r="O28" s="38">
        <f t="shared" si="20"/>
        <v>1</v>
      </c>
      <c r="P28" s="38"/>
      <c r="Q28" s="38">
        <f t="shared" si="15"/>
        <v>1</v>
      </c>
      <c r="R28" s="38"/>
    </row>
    <row r="29" spans="2:18" x14ac:dyDescent="0.25">
      <c r="B29" s="77"/>
      <c r="C29" s="1" t="s">
        <v>10</v>
      </c>
      <c r="D29" s="21" t="str">
        <f>IF(OR($D$1="", $D$1="EN"),Refs!B35,Refs!C35)</f>
        <v>Striped marlin</v>
      </c>
      <c r="E29" s="33" t="s">
        <v>242</v>
      </c>
      <c r="F29" s="38"/>
      <c r="G29" s="38">
        <f t="shared" si="16"/>
        <v>1</v>
      </c>
      <c r="H29" s="38"/>
      <c r="I29" s="38">
        <f t="shared" si="17"/>
        <v>1</v>
      </c>
      <c r="J29" s="38"/>
      <c r="K29" s="38">
        <f t="shared" si="18"/>
        <v>1</v>
      </c>
      <c r="L29" s="38"/>
      <c r="M29" s="38">
        <f t="shared" si="19"/>
        <v>1</v>
      </c>
      <c r="N29" s="38"/>
      <c r="O29" s="38">
        <f t="shared" si="20"/>
        <v>1</v>
      </c>
      <c r="P29" s="38"/>
      <c r="Q29" s="38">
        <f t="shared" si="15"/>
        <v>1</v>
      </c>
      <c r="R29" s="38"/>
    </row>
    <row r="30" spans="2:18" ht="15" customHeight="1" x14ac:dyDescent="0.25">
      <c r="B30" s="77"/>
      <c r="C30" s="12" t="s">
        <v>16</v>
      </c>
      <c r="D30" s="23" t="str">
        <f>IF(OR($D$1="", $D$1="EN"),Refs!B38,Refs!C38)</f>
        <v>Indo-pacific sailfish</v>
      </c>
      <c r="E30" s="33" t="s">
        <v>243</v>
      </c>
      <c r="F30" s="38"/>
      <c r="G30" s="38">
        <f t="shared" si="16"/>
        <v>1</v>
      </c>
      <c r="H30" s="38"/>
      <c r="I30" s="38">
        <f t="shared" si="17"/>
        <v>1</v>
      </c>
      <c r="J30" s="38"/>
      <c r="K30" s="38">
        <f t="shared" si="18"/>
        <v>1</v>
      </c>
      <c r="L30" s="38"/>
      <c r="M30" s="38">
        <f t="shared" si="19"/>
        <v>1</v>
      </c>
      <c r="N30" s="38"/>
      <c r="O30" s="38">
        <f t="shared" si="20"/>
        <v>1</v>
      </c>
      <c r="P30" s="38"/>
      <c r="Q30" s="38">
        <f t="shared" si="15"/>
        <v>1</v>
      </c>
      <c r="R30" s="38"/>
    </row>
    <row r="31" spans="2:18" ht="15" customHeight="1" thickBot="1" x14ac:dyDescent="0.3">
      <c r="B31" s="77"/>
      <c r="C31" s="17" t="s">
        <v>8</v>
      </c>
      <c r="D31" s="24" t="str">
        <f>IF(OR($D$1="", $D$1="EN"),Refs!B34,Refs!C34)</f>
        <v>Swordfish</v>
      </c>
      <c r="E31" s="34" t="s">
        <v>241</v>
      </c>
      <c r="F31" s="39"/>
      <c r="G31" s="39">
        <f t="shared" si="16"/>
        <v>1</v>
      </c>
      <c r="H31" s="39"/>
      <c r="I31" s="39">
        <f t="shared" si="17"/>
        <v>1</v>
      </c>
      <c r="J31" s="39"/>
      <c r="K31" s="39">
        <f t="shared" si="18"/>
        <v>1</v>
      </c>
      <c r="L31" s="39"/>
      <c r="M31" s="39">
        <f t="shared" si="19"/>
        <v>1</v>
      </c>
      <c r="N31" s="39"/>
      <c r="O31" s="39">
        <f t="shared" si="20"/>
        <v>1</v>
      </c>
      <c r="P31" s="39"/>
      <c r="Q31" s="39">
        <f t="shared" si="15"/>
        <v>1</v>
      </c>
      <c r="R31" s="39"/>
    </row>
    <row r="32" spans="2:18" x14ac:dyDescent="0.25">
      <c r="B32" s="78" t="str">
        <f>IF(OR($D$1="", $D$1="EN"),Refs!B24,Refs!C24)</f>
        <v>Other species</v>
      </c>
      <c r="C32" s="14" t="s">
        <v>39</v>
      </c>
      <c r="D32" s="25" t="str">
        <f>IF(OR($D$1="", $D$1="EN"),Refs!B45,Refs!C45)</f>
        <v>Shortbill spearfish</v>
      </c>
      <c r="E32" s="29" t="s">
        <v>246</v>
      </c>
      <c r="F32" s="46" t="s">
        <v>58</v>
      </c>
      <c r="G32" s="46"/>
      <c r="H32" s="46" t="s">
        <v>58</v>
      </c>
      <c r="I32" s="40"/>
      <c r="J32" s="41"/>
      <c r="K32" s="41">
        <f t="shared" si="18"/>
        <v>1</v>
      </c>
      <c r="L32" s="46" t="s">
        <v>58</v>
      </c>
      <c r="M32" s="46"/>
      <c r="N32" s="46" t="s">
        <v>58</v>
      </c>
      <c r="O32" s="40"/>
      <c r="P32" s="41"/>
      <c r="Q32" s="41">
        <f t="shared" si="15"/>
        <v>1</v>
      </c>
      <c r="R32" s="41"/>
    </row>
    <row r="33" spans="2:18" x14ac:dyDescent="0.25">
      <c r="B33" s="79"/>
      <c r="C33" s="3" t="s">
        <v>40</v>
      </c>
      <c r="D33" s="26" t="str">
        <f>IF(OR($D$1="", $D$1="EN"),Refs!B46,Refs!C46)</f>
        <v>Blue shark</v>
      </c>
      <c r="E33" s="30" t="s">
        <v>247</v>
      </c>
      <c r="F33" s="47" t="s">
        <v>58</v>
      </c>
      <c r="G33" s="47"/>
      <c r="H33" s="47" t="s">
        <v>58</v>
      </c>
      <c r="I33" s="42"/>
      <c r="J33" s="38"/>
      <c r="K33" s="38">
        <f t="shared" si="18"/>
        <v>1</v>
      </c>
      <c r="L33" s="47" t="s">
        <v>58</v>
      </c>
      <c r="M33" s="47"/>
      <c r="N33" s="47" t="s">
        <v>58</v>
      </c>
      <c r="O33" s="42"/>
      <c r="P33" s="38"/>
      <c r="Q33" s="38">
        <f t="shared" si="15"/>
        <v>1</v>
      </c>
      <c r="R33" s="38"/>
    </row>
    <row r="34" spans="2:18" x14ac:dyDescent="0.25">
      <c r="B34" s="79"/>
      <c r="C34" s="4" t="s">
        <v>41</v>
      </c>
      <c r="D34" s="26" t="str">
        <f>IF(OR($D$1="", $D$1="EN"),Refs!B50,Refs!C50)</f>
        <v>Mako sharks</v>
      </c>
      <c r="E34" s="30" t="s">
        <v>248</v>
      </c>
      <c r="F34" s="47" t="s">
        <v>58</v>
      </c>
      <c r="G34" s="47"/>
      <c r="H34" s="47" t="s">
        <v>58</v>
      </c>
      <c r="I34" s="42"/>
      <c r="J34" s="38"/>
      <c r="K34" s="38">
        <f t="shared" si="18"/>
        <v>1</v>
      </c>
      <c r="L34" s="47" t="s">
        <v>58</v>
      </c>
      <c r="M34" s="47"/>
      <c r="N34" s="47" t="s">
        <v>58</v>
      </c>
      <c r="O34" s="42"/>
      <c r="P34" s="38"/>
      <c r="Q34" s="38">
        <f t="shared" si="15"/>
        <v>1</v>
      </c>
      <c r="R34" s="38"/>
    </row>
    <row r="35" spans="2:18" x14ac:dyDescent="0.25">
      <c r="B35" s="79"/>
      <c r="C35" s="3" t="s">
        <v>42</v>
      </c>
      <c r="D35" s="26" t="str">
        <f>IF(OR($D$1="", $D$1="EN"),Refs!B47,Refs!C47)</f>
        <v>Porbeagle shark</v>
      </c>
      <c r="E35" s="30" t="s">
        <v>249</v>
      </c>
      <c r="F35" s="47" t="s">
        <v>58</v>
      </c>
      <c r="G35" s="47"/>
      <c r="H35" s="47" t="s">
        <v>58</v>
      </c>
      <c r="I35" s="42"/>
      <c r="J35" s="38"/>
      <c r="K35" s="38">
        <f t="shared" si="18"/>
        <v>1</v>
      </c>
      <c r="L35" s="47" t="s">
        <v>58</v>
      </c>
      <c r="M35" s="47"/>
      <c r="N35" s="47" t="s">
        <v>58</v>
      </c>
      <c r="O35" s="42"/>
      <c r="P35" s="38"/>
      <c r="Q35" s="38">
        <f t="shared" si="15"/>
        <v>1</v>
      </c>
      <c r="R35" s="38"/>
    </row>
    <row r="36" spans="2:18" x14ac:dyDescent="0.25">
      <c r="B36" s="79"/>
      <c r="C36" s="4" t="s">
        <v>43</v>
      </c>
      <c r="D36" s="26" t="str">
        <f>IF(OR($D$1="", $D$1="EN"),Refs!B49,Refs!C49)</f>
        <v>Hammerhead sharks</v>
      </c>
      <c r="E36" s="30" t="s">
        <v>250</v>
      </c>
      <c r="F36" s="47" t="s">
        <v>58</v>
      </c>
      <c r="G36" s="47"/>
      <c r="H36" s="47" t="s">
        <v>58</v>
      </c>
      <c r="I36" s="42"/>
      <c r="J36" s="38"/>
      <c r="K36" s="38">
        <f t="shared" si="18"/>
        <v>1</v>
      </c>
      <c r="L36" s="47" t="s">
        <v>58</v>
      </c>
      <c r="M36" s="47"/>
      <c r="N36" s="47" t="s">
        <v>58</v>
      </c>
      <c r="O36" s="42"/>
      <c r="P36" s="38"/>
      <c r="Q36" s="38">
        <f t="shared" si="15"/>
        <v>1</v>
      </c>
      <c r="R36" s="38"/>
    </row>
    <row r="37" spans="2:18" x14ac:dyDescent="0.25">
      <c r="B37" s="79"/>
      <c r="C37" s="3" t="s">
        <v>44</v>
      </c>
      <c r="D37" s="26" t="str">
        <f>IF(OR($D$1="", $D$1="EN"),Refs!B48,Refs!C48)</f>
        <v>Silky shark</v>
      </c>
      <c r="E37" s="30" t="s">
        <v>251</v>
      </c>
      <c r="F37" s="47" t="s">
        <v>58</v>
      </c>
      <c r="G37" s="47"/>
      <c r="H37" s="47" t="s">
        <v>58</v>
      </c>
      <c r="I37" s="42"/>
      <c r="J37" s="38"/>
      <c r="K37" s="38">
        <f t="shared" si="18"/>
        <v>1</v>
      </c>
      <c r="L37" s="38"/>
      <c r="M37" s="38">
        <f t="shared" ref="M37:M41" si="21">IF(L37="",1,0)</f>
        <v>1</v>
      </c>
      <c r="N37" s="47" t="s">
        <v>58</v>
      </c>
      <c r="O37" s="42"/>
      <c r="P37" s="38"/>
      <c r="Q37" s="38">
        <f t="shared" si="15"/>
        <v>1</v>
      </c>
      <c r="R37" s="38"/>
    </row>
    <row r="38" spans="2:18" x14ac:dyDescent="0.25">
      <c r="B38" s="79"/>
      <c r="C38" s="4" t="s">
        <v>51</v>
      </c>
      <c r="D38" s="27" t="str">
        <f>IF(OR($D$1="", $D$1="EN"),Refs!B53,Refs!C53)</f>
        <v>Other bony fishes</v>
      </c>
      <c r="E38" s="31" t="s">
        <v>287</v>
      </c>
      <c r="F38" s="38"/>
      <c r="G38" s="38">
        <f t="shared" ref="G38:G39" si="22">IF(F38="",1,0)</f>
        <v>1</v>
      </c>
      <c r="H38" s="38"/>
      <c r="I38" s="38">
        <f t="shared" ref="I38:I39" si="23">IF(H38="",1,0)</f>
        <v>1</v>
      </c>
      <c r="J38" s="38"/>
      <c r="K38" s="38">
        <f t="shared" si="18"/>
        <v>1</v>
      </c>
      <c r="L38" s="38"/>
      <c r="M38" s="38">
        <f t="shared" si="21"/>
        <v>1</v>
      </c>
      <c r="N38" s="38"/>
      <c r="O38" s="38">
        <f t="shared" ref="O38:O39" si="24">IF(N38="",1,0)</f>
        <v>1</v>
      </c>
      <c r="P38" s="38"/>
      <c r="Q38" s="38">
        <f t="shared" si="15"/>
        <v>1</v>
      </c>
      <c r="R38" s="38"/>
    </row>
    <row r="39" spans="2:18" x14ac:dyDescent="0.25">
      <c r="B39" s="79"/>
      <c r="C39" s="18" t="s">
        <v>45</v>
      </c>
      <c r="D39" s="26" t="str">
        <f>IF(OR($D$1="", $D$1="EN"),Refs!B51,Refs!C51)</f>
        <v>Other sharks</v>
      </c>
      <c r="E39" s="30" t="s">
        <v>288</v>
      </c>
      <c r="F39" s="38"/>
      <c r="G39" s="38">
        <f t="shared" si="22"/>
        <v>1</v>
      </c>
      <c r="H39" s="38"/>
      <c r="I39" s="38">
        <f t="shared" si="23"/>
        <v>1</v>
      </c>
      <c r="J39" s="38"/>
      <c r="K39" s="38">
        <f t="shared" si="18"/>
        <v>1</v>
      </c>
      <c r="L39" s="38"/>
      <c r="M39" s="38">
        <f t="shared" si="21"/>
        <v>1</v>
      </c>
      <c r="N39" s="38"/>
      <c r="O39" s="38">
        <f t="shared" si="24"/>
        <v>1</v>
      </c>
      <c r="P39" s="38"/>
      <c r="Q39" s="38">
        <f t="shared" si="15"/>
        <v>1</v>
      </c>
      <c r="R39" s="38"/>
    </row>
    <row r="40" spans="2:18" x14ac:dyDescent="0.25">
      <c r="B40" s="79"/>
      <c r="C40" s="4" t="s">
        <v>259</v>
      </c>
      <c r="D40" s="26" t="str">
        <f>IF(OR($D$1="", $D$1="EN"),Refs!B54,Refs!C54)</f>
        <v>Thresher sharks</v>
      </c>
      <c r="E40" s="30" t="s">
        <v>280</v>
      </c>
      <c r="F40" s="47" t="s">
        <v>58</v>
      </c>
      <c r="G40" s="47"/>
      <c r="H40" s="47" t="s">
        <v>58</v>
      </c>
      <c r="I40" s="42"/>
      <c r="J40" s="38"/>
      <c r="K40" s="38">
        <f t="shared" si="18"/>
        <v>1</v>
      </c>
      <c r="L40" s="38"/>
      <c r="M40" s="38">
        <f t="shared" si="21"/>
        <v>1</v>
      </c>
      <c r="N40" s="47" t="s">
        <v>58</v>
      </c>
      <c r="O40" s="42"/>
      <c r="P40" s="38"/>
      <c r="Q40" s="38">
        <f t="shared" si="15"/>
        <v>1</v>
      </c>
      <c r="R40" s="38"/>
    </row>
    <row r="41" spans="2:18" x14ac:dyDescent="0.25">
      <c r="B41" s="79"/>
      <c r="C41" s="3" t="s">
        <v>261</v>
      </c>
      <c r="D41" s="26" t="str">
        <f>IF(OR($D$1="", $D$1="EN"),Refs!B55,Refs!C55)</f>
        <v>Oceanic whitetip shark</v>
      </c>
      <c r="E41" s="30" t="s">
        <v>281</v>
      </c>
      <c r="F41" s="47" t="s">
        <v>58</v>
      </c>
      <c r="G41" s="47"/>
      <c r="H41" s="47" t="s">
        <v>58</v>
      </c>
      <c r="I41" s="42"/>
      <c r="J41" s="38"/>
      <c r="K41" s="38">
        <f t="shared" si="18"/>
        <v>1</v>
      </c>
      <c r="L41" s="38"/>
      <c r="M41" s="38">
        <f t="shared" si="21"/>
        <v>1</v>
      </c>
      <c r="N41" s="47" t="s">
        <v>58</v>
      </c>
      <c r="O41" s="42"/>
      <c r="P41" s="38"/>
      <c r="Q41" s="38">
        <f t="shared" si="15"/>
        <v>1</v>
      </c>
      <c r="R41" s="38"/>
    </row>
    <row r="42" spans="2:18" x14ac:dyDescent="0.25">
      <c r="B42" s="79"/>
      <c r="C42" s="3" t="s">
        <v>263</v>
      </c>
      <c r="D42" s="26" t="str">
        <f>IF(OR($D$1="", $D$1="EN"),Refs!B56,Refs!C56)</f>
        <v>Tiger shark</v>
      </c>
      <c r="E42" s="30" t="s">
        <v>282</v>
      </c>
      <c r="F42" s="47" t="s">
        <v>58</v>
      </c>
      <c r="G42" s="47"/>
      <c r="H42" s="47" t="s">
        <v>58</v>
      </c>
      <c r="I42" s="42"/>
      <c r="J42" s="38"/>
      <c r="K42" s="38">
        <f t="shared" si="18"/>
        <v>1</v>
      </c>
      <c r="L42" s="47" t="s">
        <v>58</v>
      </c>
      <c r="M42" s="47"/>
      <c r="N42" s="47" t="s">
        <v>58</v>
      </c>
      <c r="O42" s="42"/>
      <c r="P42" s="38"/>
      <c r="Q42" s="38">
        <f t="shared" si="15"/>
        <v>1</v>
      </c>
      <c r="R42" s="38"/>
    </row>
    <row r="43" spans="2:18" x14ac:dyDescent="0.25">
      <c r="B43" s="79"/>
      <c r="C43" s="3" t="s">
        <v>265</v>
      </c>
      <c r="D43" s="26" t="str">
        <f>IF(OR($D$1="", $D$1="EN"),Refs!B57,Refs!C57)</f>
        <v>Crocodile shark</v>
      </c>
      <c r="E43" s="30" t="s">
        <v>283</v>
      </c>
      <c r="F43" s="47" t="s">
        <v>58</v>
      </c>
      <c r="G43" s="47"/>
      <c r="H43" s="47" t="s">
        <v>58</v>
      </c>
      <c r="I43" s="42"/>
      <c r="J43" s="38"/>
      <c r="K43" s="38">
        <f t="shared" si="18"/>
        <v>1</v>
      </c>
      <c r="L43" s="47" t="s">
        <v>58</v>
      </c>
      <c r="M43" s="47"/>
      <c r="N43" s="47" t="s">
        <v>58</v>
      </c>
      <c r="O43" s="42"/>
      <c r="P43" s="38"/>
      <c r="Q43" s="38">
        <f t="shared" si="15"/>
        <v>1</v>
      </c>
      <c r="R43" s="38"/>
    </row>
    <row r="44" spans="2:18" x14ac:dyDescent="0.25">
      <c r="B44" s="79"/>
      <c r="C44" s="3" t="s">
        <v>267</v>
      </c>
      <c r="D44" s="26" t="str">
        <f>IF(OR($D$1="", $D$1="EN"),Refs!B58,Refs!C58)</f>
        <v>Great white shark</v>
      </c>
      <c r="E44" s="30" t="s">
        <v>284</v>
      </c>
      <c r="F44" s="47" t="s">
        <v>58</v>
      </c>
      <c r="G44" s="47"/>
      <c r="H44" s="47" t="s">
        <v>58</v>
      </c>
      <c r="I44" s="42"/>
      <c r="J44" s="38"/>
      <c r="K44" s="38">
        <f t="shared" si="18"/>
        <v>1</v>
      </c>
      <c r="L44" s="47" t="s">
        <v>58</v>
      </c>
      <c r="M44" s="47"/>
      <c r="N44" s="47" t="s">
        <v>58</v>
      </c>
      <c r="O44" s="42"/>
      <c r="P44" s="38"/>
      <c r="Q44" s="38">
        <f t="shared" si="15"/>
        <v>1</v>
      </c>
      <c r="R44" s="38"/>
    </row>
    <row r="45" spans="2:18" x14ac:dyDescent="0.25">
      <c r="B45" s="79"/>
      <c r="C45" s="4" t="s">
        <v>50</v>
      </c>
      <c r="D45" s="26" t="str">
        <f>IF(OR($D$1="", $D$1="EN"),Refs!B52,Refs!C52)</f>
        <v>Mantas and devil rays</v>
      </c>
      <c r="E45" s="30" t="s">
        <v>258</v>
      </c>
      <c r="F45" s="47" t="s">
        <v>58</v>
      </c>
      <c r="G45" s="47"/>
      <c r="H45" s="47" t="s">
        <v>58</v>
      </c>
      <c r="I45" s="42"/>
      <c r="J45" s="38"/>
      <c r="K45" s="38">
        <f t="shared" si="18"/>
        <v>1</v>
      </c>
      <c r="L45" s="38"/>
      <c r="M45" s="38">
        <f>IF(L45="",1,0)</f>
        <v>1</v>
      </c>
      <c r="N45" s="47" t="s">
        <v>58</v>
      </c>
      <c r="O45" s="42"/>
      <c r="P45" s="38"/>
      <c r="Q45" s="38">
        <f t="shared" si="15"/>
        <v>1</v>
      </c>
      <c r="R45" s="38"/>
    </row>
    <row r="46" spans="2:18" x14ac:dyDescent="0.25">
      <c r="B46" s="79"/>
      <c r="C46" s="3" t="s">
        <v>269</v>
      </c>
      <c r="D46" s="26" t="str">
        <f>IF(OR($D$1="", $D$1="EN"),Refs!B59,Refs!C59)</f>
        <v>Pelagic stingray</v>
      </c>
      <c r="E46" s="30" t="s">
        <v>285</v>
      </c>
      <c r="F46" s="47" t="s">
        <v>58</v>
      </c>
      <c r="G46" s="47"/>
      <c r="H46" s="47" t="s">
        <v>58</v>
      </c>
      <c r="I46" s="42"/>
      <c r="J46" s="38"/>
      <c r="K46" s="38">
        <f t="shared" si="18"/>
        <v>1</v>
      </c>
      <c r="L46" s="47" t="s">
        <v>58</v>
      </c>
      <c r="M46" s="42"/>
      <c r="N46" s="47" t="s">
        <v>58</v>
      </c>
      <c r="O46" s="42"/>
      <c r="P46" s="38"/>
      <c r="Q46" s="38">
        <f t="shared" si="15"/>
        <v>1</v>
      </c>
      <c r="R46" s="38"/>
    </row>
    <row r="47" spans="2:18" ht="15.75" thickBot="1" x14ac:dyDescent="0.3">
      <c r="B47" s="80"/>
      <c r="C47" s="5" t="s">
        <v>277</v>
      </c>
      <c r="D47" s="28" t="str">
        <f>IF(OR($D$1="", $D$1="EN"),Refs!B60,Refs!C60)</f>
        <v>Rays and stingrays and mantas nei</v>
      </c>
      <c r="E47" s="32" t="s">
        <v>286</v>
      </c>
      <c r="F47" s="48" t="s">
        <v>58</v>
      </c>
      <c r="G47" s="48"/>
      <c r="H47" s="48" t="s">
        <v>58</v>
      </c>
      <c r="I47" s="43"/>
      <c r="J47" s="44"/>
      <c r="K47" s="44">
        <f t="shared" si="18"/>
        <v>1</v>
      </c>
      <c r="L47" s="48" t="s">
        <v>58</v>
      </c>
      <c r="M47" s="43"/>
      <c r="N47" s="48" t="s">
        <v>58</v>
      </c>
      <c r="O47" s="43"/>
      <c r="P47" s="44"/>
      <c r="Q47" s="44">
        <f t="shared" si="15"/>
        <v>1</v>
      </c>
      <c r="R47" s="44"/>
    </row>
    <row r="48" spans="2:18" x14ac:dyDescent="0.25">
      <c r="G48">
        <f>SUM(G28:G47)+SUM(G20:G25)+SUM(G16:G18)+SUM(G13:G14)</f>
        <v>17</v>
      </c>
      <c r="I48">
        <f>SUM(I28:I47)+SUM(I20:I25)+SUM(I16:I18)+SUM(I13:I14)</f>
        <v>17</v>
      </c>
      <c r="K48">
        <f>SUM(K28:K47)+SUM(K20:K25)+SUM(K16:K18)+SUM(K13:K14)</f>
        <v>31</v>
      </c>
      <c r="M48">
        <f>SUM(M28:M47)+SUM(M20:M25)+SUM(M16:M18)+SUM(M13:M14)</f>
        <v>21</v>
      </c>
      <c r="O48">
        <f>SUM(O28:O47)+SUM(O20:O25)+SUM(O16:O18)+SUM(O13:O14)</f>
        <v>17</v>
      </c>
      <c r="Q48">
        <f>SUM(Q28:Q47)+SUM(Q20:Q25)+SUM(Q16:Q18)+SUM(Q13:Q14)</f>
        <v>31</v>
      </c>
    </row>
    <row r="49" spans="2:18" x14ac:dyDescent="0.25">
      <c r="F49" s="55" t="str">
        <f>IF(OR($D$1="", $D$1="EN"),Refs!H14,Refs!I14)</f>
        <v>Expected values (one per cell):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</row>
    <row r="50" spans="2:18" x14ac:dyDescent="0.25">
      <c r="F50" t="str">
        <f>CONCATENATE(Refs!G15, " - ", IF(OR($D$1="", $D$1="EN"),Refs!H15,Refs!I15))</f>
        <v>1 - Positive nominal catches</v>
      </c>
    </row>
    <row r="51" spans="2:18" x14ac:dyDescent="0.25">
      <c r="F51" t="str">
        <f>CONCATENATE(Refs!G16, " - ", IF(OR($D$1="", $D$1="EN"),Refs!H16,Refs!I16))</f>
        <v>0 - No nominal catches (zero landings + zero discards)</v>
      </c>
    </row>
    <row r="53" spans="2:18" x14ac:dyDescent="0.25">
      <c r="B53" s="65" t="str">
        <f>IF(OR($D$1="", $D$1="EN"),Refs!H12,Refs!I12)</f>
        <v>Additional notes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2:18" ht="15.75" thickBot="1" x14ac:dyDescent="0.3"/>
    <row r="55" spans="2:18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8"/>
    </row>
    <row r="56" spans="2:18" x14ac:dyDescent="0.25"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1"/>
    </row>
    <row r="57" spans="2:18" ht="15" customHeight="1" x14ac:dyDescent="0.25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</row>
    <row r="58" spans="2:18" ht="15" customHeight="1" thickBot="1" x14ac:dyDescent="0.3"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4"/>
    </row>
  </sheetData>
  <sheetProtection algorithmName="SHA-512" hashValue="+5X7q1JXhY7Ziz/e0bLTQISGu40Xk5qJuSEQqNLEDo0Ly6P1OQaYPMzitIUGJM4yOT5Yv1uCRiqDHVIJyjhQsQ==" saltValue="VqAxsdoLWdkYW1A8xsbC/A==" spinCount="100000" sheet="1" objects="1" scenarios="1" selectLockedCells="1"/>
  <protectedRanges>
    <protectedRange algorithmName="SHA-512" hashValue="GYcRm/JQvprZ5BItQ2lAdLJuaLIi4sxrQqcviRNltxHA8gfbq+87G8oK22wxVNkI3Y7QpDYCAaNu4reBPPoMAg==" saltValue="CtyWHCsHcLoeoY91ib8zHg==" spinCount="100000" sqref="F12:Q12 R27:R47 R20:R25 R16:R18 F13:R14 F15:Q47" name="Range1"/>
  </protectedRanges>
  <mergeCells count="14">
    <mergeCell ref="C3:J3"/>
    <mergeCell ref="F49:R49"/>
    <mergeCell ref="B55:R58"/>
    <mergeCell ref="B53:R53"/>
    <mergeCell ref="C8:E8"/>
    <mergeCell ref="H8:R8"/>
    <mergeCell ref="F10:R10"/>
    <mergeCell ref="C12:R12"/>
    <mergeCell ref="C15:R15"/>
    <mergeCell ref="C19:R19"/>
    <mergeCell ref="D11:E11"/>
    <mergeCell ref="B12:B31"/>
    <mergeCell ref="B32:B47"/>
    <mergeCell ref="C26:R26"/>
  </mergeCells>
  <conditionalFormatting sqref="F38:F39 L45 N38:N39 F16:F18 F27:F31 F20:F25 F13:F14 H16:H18 H20:H25 H27:H31 H38:H39 H13:H14 J13:J14 J16:J18 J20:J25 J27:J31 L13:L14 L16:L18 L27:L31 L20:L25 N16:N18 N20:N25 N27:N31 P27:P31 P20:P25 P16:P18">
    <cfRule type="cellIs" dxfId="31" priority="91" operator="equal">
      <formula>""</formula>
    </cfRule>
    <cfRule type="cellIs" dxfId="30" priority="92" operator="equal">
      <formula>1</formula>
    </cfRule>
    <cfRule type="cellIs" dxfId="29" priority="94" operator="equal">
      <formula>0</formula>
    </cfRule>
  </conditionalFormatting>
  <conditionalFormatting sqref="D5">
    <cfRule type="cellIs" dxfId="28" priority="90" operator="equal">
      <formula>""</formula>
    </cfRule>
  </conditionalFormatting>
  <conditionalFormatting sqref="D6">
    <cfRule type="cellIs" dxfId="27" priority="89" operator="equal">
      <formula>""</formula>
    </cfRule>
  </conditionalFormatting>
  <conditionalFormatting sqref="N13:N14 P13:P14 R13:R14">
    <cfRule type="cellIs" dxfId="26" priority="25" operator="equal">
      <formula>""</formula>
    </cfRule>
    <cfRule type="cellIs" dxfId="25" priority="26" operator="equal">
      <formula>1</formula>
    </cfRule>
    <cfRule type="cellIs" dxfId="24" priority="27" operator="equal">
      <formula>0</formula>
    </cfRule>
  </conditionalFormatting>
  <conditionalFormatting sqref="J32:J47">
    <cfRule type="cellIs" dxfId="23" priority="22" operator="equal">
      <formula>""</formula>
    </cfRule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L37:L41">
    <cfRule type="cellIs" dxfId="20" priority="19" operator="equal">
      <formula>""</formula>
    </cfRule>
    <cfRule type="cellIs" dxfId="19" priority="20" operator="equal">
      <formula>1</formula>
    </cfRule>
    <cfRule type="cellIs" dxfId="18" priority="21" operator="equal">
      <formula>0</formula>
    </cfRule>
  </conditionalFormatting>
  <conditionalFormatting sqref="P32:P47">
    <cfRule type="cellIs" dxfId="17" priority="16" operator="equal">
      <formula>""</formula>
    </cfRule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R32:R47">
    <cfRule type="cellIs" dxfId="14" priority="13" operator="equal">
      <formula>""</formula>
    </cfRule>
    <cfRule type="cellIs" dxfId="13" priority="14" operator="equal">
      <formula>1</formula>
    </cfRule>
    <cfRule type="cellIs" dxfId="12" priority="15" operator="equal">
      <formula>0</formula>
    </cfRule>
  </conditionalFormatting>
  <conditionalFormatting sqref="R27:R31">
    <cfRule type="cellIs" dxfId="11" priority="10" operator="equal">
      <formula>""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R20:R25">
    <cfRule type="cellIs" dxfId="8" priority="7" operator="equal">
      <formula>""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R16:R18">
    <cfRule type="cellIs" dxfId="5" priority="4" operator="equal">
      <formula>""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C8:E8">
    <cfRule type="expression" dxfId="2" priority="3">
      <formula>OR($F$8&gt;0, $D$5="")</formula>
    </cfRule>
  </conditionalFormatting>
  <conditionalFormatting sqref="F8">
    <cfRule type="expression" dxfId="1" priority="2">
      <formula>$F$8&gt;0</formula>
    </cfRule>
  </conditionalFormatting>
  <conditionalFormatting sqref="H8:R8">
    <cfRule type="expression" dxfId="0" priority="1">
      <formula>$F$8&gt;0</formula>
    </cfRule>
  </conditionalFormatting>
  <dataValidations xWindow="830" yWindow="568" count="1">
    <dataValidation allowBlank="1" showInputMessage="1" showErrorMessage="1" promptTitle="Please select / Sélectionner" prompt="Choose one of the possible values for this species / gear combination / Choisissez l'une des valeurs possibles pour cette combinaison espèce / engin_x000a_" sqref="G13:G14 G16:G18 G20:G25 G27:G31 G38:G39 I13:I14 I16:I18 I20:I25 I27:I31 I38:I39 K13:K14 K16:K18 K27:K47 K20:K25 M13:M14 M16:M18 M20:M25 M27:M31 M37:M41 M45 O38:O39 O27:O31 O20:O25 O16:O18 O13:O14 Q13:Q14 Q16:Q18 Q20:Q25 Q27:Q47" xr:uid="{22128771-06C3-419C-AB41-D4F6CF74D19B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30" yWindow="568" count="4">
        <x14:dataValidation type="list" allowBlank="1" showInputMessage="1" showErrorMessage="1" promptTitle="Select / Sélectionner" prompt="Choose the reporting year / Sélectionnez l’année de déclaration" xr:uid="{B8DE427A-0E11-43F0-BA0F-B8E786B25D90}">
          <x14:formula1>
            <xm:f>Refs!$G$18:$G$21</xm:f>
          </x14:formula1>
          <xm:sqref>D6</xm:sqref>
        </x14:dataValidation>
        <x14:dataValidation type="list" allowBlank="1" showInputMessage="1" showErrorMessage="1" xr:uid="{641276A1-28BA-4BB6-AD68-2EF1CF5A333F}">
          <x14:formula1>
            <xm:f>Refs!$B$1:$C$1</xm:f>
          </x14:formula1>
          <xm:sqref>D1</xm:sqref>
        </x14:dataValidation>
        <x14:dataValidation type="list" allowBlank="1" showInputMessage="1" showErrorMessage="1" promptTitle="Select / Sélectionner" prompt="Choose one CPC / Sélectionnez la CPC" xr:uid="{D9EF0A32-7A24-4AB3-9A29-AF4B3A1F4A30}">
          <x14:formula1>
            <xm:f>Refs!$G$24:$G$58</xm:f>
          </x14:formula1>
          <xm:sqref>D5</xm:sqref>
        </x14:dataValidation>
        <x14:dataValidation type="list" allowBlank="1" showInputMessage="1" showErrorMessage="1" promptTitle="Please select / Sélectionner" prompt="Choose one of the possible values for this species / gear combination / Choisissez l'une des valeurs possibles pour cette combinaison espèce / engin_x000a_" xr:uid="{8A717D2A-03C2-4D7C-8D8C-C37D6950CE5C}">
          <x14:formula1>
            <xm:f>Refs!$G$15:$G$16</xm:f>
          </x14:formula1>
          <xm:sqref>H38:H39 J27:J47 R20:R25 L37:L41 L45 N38:N39 R16:R18 R13:R14 F13:F14 F16:F18 F20:F25 F27:F31 F38:F39 H13:H14 H16:H18 H20:H25 H27:H31 J13:J14 J16:J18 J20:J25 L13:L14 L16:L18 L20:L25 L27:L31 N27:N31 N20:N25 N16:N18 N13:N14 P13:P14 P16:P18 P20:P25 P27:P47 R27:R47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B61D-BC4E-4497-9C47-178EE49398E9}">
  <sheetPr codeName="Sheet2"/>
  <dimension ref="A1:E36"/>
  <sheetViews>
    <sheetView workbookViewId="0">
      <selection activeCell="E2" sqref="E2:E36"/>
    </sheetView>
  </sheetViews>
  <sheetFormatPr defaultRowHeight="15" x14ac:dyDescent="0.25"/>
  <cols>
    <col min="2" max="2" width="27.5703125" bestFit="1" customWidth="1"/>
    <col min="3" max="3" width="20.85546875" bestFit="1" customWidth="1"/>
    <col min="4" max="4" width="32.5703125" bestFit="1" customWidth="1"/>
    <col min="5" max="5" width="25.85546875" bestFit="1" customWidth="1"/>
  </cols>
  <sheetData>
    <row r="1" spans="1:5" x14ac:dyDescent="0.25">
      <c r="A1" t="s">
        <v>154</v>
      </c>
      <c r="B1" t="s">
        <v>155</v>
      </c>
      <c r="C1" t="s">
        <v>232</v>
      </c>
      <c r="D1" t="s">
        <v>309</v>
      </c>
      <c r="E1" t="s">
        <v>310</v>
      </c>
    </row>
    <row r="2" spans="1:5" x14ac:dyDescent="0.25">
      <c r="A2" t="s">
        <v>85</v>
      </c>
      <c r="B2" t="s">
        <v>86</v>
      </c>
      <c r="C2" t="s">
        <v>209</v>
      </c>
      <c r="D2" t="str">
        <f>CONCATENATE( A2, " - ", IF(Data!$D$1="EN",CPCs!B2,CPCs!C2))</f>
        <v>AUS - Australia</v>
      </c>
      <c r="E2" t="str">
        <f>CONCATENATE(A2," - ", C2)</f>
        <v>AUS - Australie</v>
      </c>
    </row>
    <row r="3" spans="1:5" x14ac:dyDescent="0.25">
      <c r="A3" t="s">
        <v>87</v>
      </c>
      <c r="B3" t="s">
        <v>88</v>
      </c>
      <c r="C3" t="s">
        <v>88</v>
      </c>
      <c r="D3" t="str">
        <f>CONCATENATE( A3, " - ", IF(Data!$D$1="EN",CPCs!B3,CPCs!C3))</f>
        <v>BLZ - Belize</v>
      </c>
      <c r="E3" t="str">
        <f t="shared" ref="E3:E36" si="0">CONCATENATE(A3," - ", C3)</f>
        <v>BLZ - Belize</v>
      </c>
    </row>
    <row r="4" spans="1:5" x14ac:dyDescent="0.25">
      <c r="A4" t="s">
        <v>89</v>
      </c>
      <c r="B4" t="s">
        <v>90</v>
      </c>
      <c r="C4" t="s">
        <v>210</v>
      </c>
      <c r="D4" t="str">
        <f>CONCATENATE( A4, " - ", IF(Data!$D$1="EN",CPCs!B4,CPCs!C4))</f>
        <v>CHN - China</v>
      </c>
      <c r="E4" t="str">
        <f t="shared" si="0"/>
        <v>CHN - Chine</v>
      </c>
    </row>
    <row r="5" spans="1:5" x14ac:dyDescent="0.25">
      <c r="A5" t="s">
        <v>28</v>
      </c>
      <c r="B5" t="s">
        <v>91</v>
      </c>
      <c r="C5" t="s">
        <v>211</v>
      </c>
      <c r="D5" t="str">
        <f>CONCATENATE( A5, " - ", IF(Data!$D$1="EN",CPCs!B5,CPCs!C5))</f>
        <v>COM - Comoros</v>
      </c>
      <c r="E5" t="str">
        <f t="shared" si="0"/>
        <v>COM - Comores</v>
      </c>
    </row>
    <row r="6" spans="1:5" x14ac:dyDescent="0.25">
      <c r="A6" t="s">
        <v>92</v>
      </c>
      <c r="B6" t="s">
        <v>93</v>
      </c>
      <c r="C6" t="s">
        <v>212</v>
      </c>
      <c r="D6" t="str">
        <f>CONCATENATE( A6, " - ", IF(Data!$D$1="EN",CPCs!B6,CPCs!C6))</f>
        <v>FRA - EC-France</v>
      </c>
      <c r="E6" t="str">
        <f t="shared" si="0"/>
        <v>FRA - France</v>
      </c>
    </row>
    <row r="7" spans="1:5" x14ac:dyDescent="0.25">
      <c r="A7" t="s">
        <v>94</v>
      </c>
      <c r="B7" t="s">
        <v>95</v>
      </c>
      <c r="C7" t="s">
        <v>213</v>
      </c>
      <c r="D7" t="str">
        <f>CONCATENATE( A7, " - ", IF(Data!$D$1="EN",CPCs!B7,CPCs!C7))</f>
        <v>ITA - EC-Italy</v>
      </c>
      <c r="E7" t="str">
        <f t="shared" si="0"/>
        <v>ITA - Italie</v>
      </c>
    </row>
    <row r="8" spans="1:5" x14ac:dyDescent="0.25">
      <c r="A8" t="s">
        <v>96</v>
      </c>
      <c r="B8" t="s">
        <v>97</v>
      </c>
      <c r="C8" t="s">
        <v>214</v>
      </c>
      <c r="D8" t="str">
        <f>CONCATENATE( A8, " - ", IF(Data!$D$1="EN",CPCs!B8,CPCs!C8))</f>
        <v>PRT - EC-Portugal</v>
      </c>
      <c r="E8" t="str">
        <f t="shared" si="0"/>
        <v>PRT - Portugal</v>
      </c>
    </row>
    <row r="9" spans="1:5" x14ac:dyDescent="0.25">
      <c r="A9" t="s">
        <v>98</v>
      </c>
      <c r="B9" t="s">
        <v>99</v>
      </c>
      <c r="C9" t="s">
        <v>215</v>
      </c>
      <c r="D9" t="str">
        <f>CONCATENATE( A9, " - ", IF(Data!$D$1="EN",CPCs!B9,CPCs!C9))</f>
        <v>ESP - EC-Spain</v>
      </c>
      <c r="E9" t="str">
        <f t="shared" si="0"/>
        <v>ESP - Espagne</v>
      </c>
    </row>
    <row r="10" spans="1:5" x14ac:dyDescent="0.25">
      <c r="A10" t="s">
        <v>100</v>
      </c>
      <c r="B10" t="s">
        <v>101</v>
      </c>
      <c r="C10" t="s">
        <v>216</v>
      </c>
      <c r="D10" t="str">
        <f>CONCATENATE( A10, " - ", IF(Data!$D$1="EN",CPCs!B10,CPCs!C10))</f>
        <v>ERI - Eritrea</v>
      </c>
      <c r="E10" t="str">
        <f t="shared" si="0"/>
        <v>ERI - Erythrée</v>
      </c>
    </row>
    <row r="11" spans="1:5" x14ac:dyDescent="0.25">
      <c r="A11" t="s">
        <v>102</v>
      </c>
      <c r="B11" t="s">
        <v>103</v>
      </c>
      <c r="C11" t="s">
        <v>217</v>
      </c>
      <c r="D11" t="str">
        <f>CONCATENATE( A11, " - ", IF(Data!$D$1="EN",CPCs!B11,CPCs!C11))</f>
        <v>FRAT - France OT</v>
      </c>
      <c r="E11" t="str">
        <f t="shared" si="0"/>
        <v>FRAT - France TOM</v>
      </c>
    </row>
    <row r="12" spans="1:5" x14ac:dyDescent="0.25">
      <c r="A12" t="s">
        <v>104</v>
      </c>
      <c r="B12" t="s">
        <v>105</v>
      </c>
      <c r="C12" t="s">
        <v>218</v>
      </c>
      <c r="D12" t="str">
        <f>CONCATENATE( A12, " - ", IF(Data!$D$1="EN",CPCs!B12,CPCs!C12))</f>
        <v>GIN - Guinea</v>
      </c>
      <c r="E12" t="str">
        <f t="shared" si="0"/>
        <v>GIN - Guinée</v>
      </c>
    </row>
    <row r="13" spans="1:5" x14ac:dyDescent="0.25">
      <c r="A13" t="s">
        <v>106</v>
      </c>
      <c r="B13" t="s">
        <v>107</v>
      </c>
      <c r="C13" t="s">
        <v>219</v>
      </c>
      <c r="D13" t="str">
        <f>CONCATENATE( A13, " - ", IF(Data!$D$1="EN",CPCs!B13,CPCs!C13))</f>
        <v>IND - India</v>
      </c>
      <c r="E13" t="str">
        <f t="shared" si="0"/>
        <v>IND - Inde</v>
      </c>
    </row>
    <row r="14" spans="1:5" x14ac:dyDescent="0.25">
      <c r="A14" t="s">
        <v>108</v>
      </c>
      <c r="B14" t="s">
        <v>109</v>
      </c>
      <c r="C14" t="s">
        <v>220</v>
      </c>
      <c r="D14" t="str">
        <f>CONCATENATE( A14, " - ", IF(Data!$D$1="EN",CPCs!B14,CPCs!C14))</f>
        <v>IDN - Indonesia</v>
      </c>
      <c r="E14" t="str">
        <f t="shared" si="0"/>
        <v>IDN - Indonésie</v>
      </c>
    </row>
    <row r="15" spans="1:5" x14ac:dyDescent="0.25">
      <c r="A15" t="s">
        <v>110</v>
      </c>
      <c r="B15" t="s">
        <v>111</v>
      </c>
      <c r="C15" t="s">
        <v>221</v>
      </c>
      <c r="D15" t="str">
        <f>CONCATENATE( A15, " - ", IF(Data!$D$1="EN",CPCs!B15,CPCs!C15))</f>
        <v>IRN - Iran (Islamic Republic of)</v>
      </c>
      <c r="E15" t="str">
        <f t="shared" si="0"/>
        <v>IRN - Iran, Rép. Islamique d'</v>
      </c>
    </row>
    <row r="16" spans="1:5" x14ac:dyDescent="0.25">
      <c r="A16" t="s">
        <v>112</v>
      </c>
      <c r="B16" t="s">
        <v>113</v>
      </c>
      <c r="C16" t="s">
        <v>222</v>
      </c>
      <c r="D16" t="str">
        <f>CONCATENATE( A16, " - ", IF(Data!$D$1="EN",CPCs!B16,CPCs!C16))</f>
        <v>JPN - Japan</v>
      </c>
      <c r="E16" t="str">
        <f t="shared" si="0"/>
        <v>JPN - Japon</v>
      </c>
    </row>
    <row r="17" spans="1:5" x14ac:dyDescent="0.25">
      <c r="A17" t="s">
        <v>114</v>
      </c>
      <c r="B17" t="s">
        <v>115</v>
      </c>
      <c r="C17" t="s">
        <v>115</v>
      </c>
      <c r="D17" t="str">
        <f>CONCATENATE( A17, " - ", IF(Data!$D$1="EN",CPCs!B17,CPCs!C17))</f>
        <v>KEN - Kenya</v>
      </c>
      <c r="E17" t="str">
        <f t="shared" si="0"/>
        <v>KEN - Kenya</v>
      </c>
    </row>
    <row r="18" spans="1:5" x14ac:dyDescent="0.25">
      <c r="A18" t="s">
        <v>116</v>
      </c>
      <c r="B18" t="s">
        <v>117</v>
      </c>
      <c r="C18" t="s">
        <v>117</v>
      </c>
      <c r="D18" t="str">
        <f>CONCATENATE( A18, " - ", IF(Data!$D$1="EN",CPCs!B18,CPCs!C18))</f>
        <v>MDG - Madagascar</v>
      </c>
      <c r="E18" t="str">
        <f t="shared" si="0"/>
        <v>MDG - Madagascar</v>
      </c>
    </row>
    <row r="19" spans="1:5" x14ac:dyDescent="0.25">
      <c r="A19" t="s">
        <v>118</v>
      </c>
      <c r="B19" t="s">
        <v>119</v>
      </c>
      <c r="C19" t="s">
        <v>223</v>
      </c>
      <c r="D19" t="str">
        <f>CONCATENATE( A19, " - ", IF(Data!$D$1="EN",CPCs!B19,CPCs!C19))</f>
        <v>MYS - Malaysia</v>
      </c>
      <c r="E19" t="str">
        <f t="shared" si="0"/>
        <v>MYS - Malaisie</v>
      </c>
    </row>
    <row r="20" spans="1:5" x14ac:dyDescent="0.25">
      <c r="A20" t="s">
        <v>120</v>
      </c>
      <c r="B20" t="s">
        <v>121</v>
      </c>
      <c r="C20" t="s">
        <v>121</v>
      </c>
      <c r="D20" t="str">
        <f>CONCATENATE( A20, " - ", IF(Data!$D$1="EN",CPCs!B20,CPCs!C20))</f>
        <v>MDV - Maldives</v>
      </c>
      <c r="E20" t="str">
        <f t="shared" si="0"/>
        <v>MDV - Maldives</v>
      </c>
    </row>
    <row r="21" spans="1:5" x14ac:dyDescent="0.25">
      <c r="A21" t="s">
        <v>122</v>
      </c>
      <c r="B21" t="s">
        <v>123</v>
      </c>
      <c r="C21" t="s">
        <v>224</v>
      </c>
      <c r="D21" t="str">
        <f>CONCATENATE( A21, " - ", IF(Data!$D$1="EN",CPCs!B21,CPCs!C21))</f>
        <v>MUS - Mauritius</v>
      </c>
      <c r="E21" t="str">
        <f t="shared" si="0"/>
        <v>MUS - Maurice</v>
      </c>
    </row>
    <row r="22" spans="1:5" x14ac:dyDescent="0.25">
      <c r="A22" t="s">
        <v>124</v>
      </c>
      <c r="B22" t="s">
        <v>125</v>
      </c>
      <c r="C22" t="s">
        <v>125</v>
      </c>
      <c r="D22" t="str">
        <f>CONCATENATE( A22, " - ", IF(Data!$D$1="EN",CPCs!B22,CPCs!C22))</f>
        <v>MOZ - Mozambique</v>
      </c>
      <c r="E22" t="str">
        <f t="shared" si="0"/>
        <v>MOZ - Mozambique</v>
      </c>
    </row>
    <row r="23" spans="1:5" x14ac:dyDescent="0.25">
      <c r="A23" t="s">
        <v>126</v>
      </c>
      <c r="B23" t="s">
        <v>127</v>
      </c>
      <c r="C23" t="s">
        <v>127</v>
      </c>
      <c r="D23" t="str">
        <f>CONCATENATE( A23, " - ", IF(Data!$D$1="EN",CPCs!B23,CPCs!C23))</f>
        <v>OMN - Oman</v>
      </c>
      <c r="E23" t="str">
        <f t="shared" si="0"/>
        <v>OMN - Oman</v>
      </c>
    </row>
    <row r="24" spans="1:5" x14ac:dyDescent="0.25">
      <c r="A24" t="s">
        <v>128</v>
      </c>
      <c r="B24" t="s">
        <v>129</v>
      </c>
      <c r="C24" t="s">
        <v>129</v>
      </c>
      <c r="D24" t="str">
        <f>CONCATENATE( A24, " - ", IF(Data!$D$1="EN",CPCs!B24,CPCs!C24))</f>
        <v>PAK - Pakistan</v>
      </c>
      <c r="E24" t="str">
        <f t="shared" si="0"/>
        <v>PAK - Pakistan</v>
      </c>
    </row>
    <row r="25" spans="1:5" x14ac:dyDescent="0.25">
      <c r="A25" t="s">
        <v>130</v>
      </c>
      <c r="B25" t="s">
        <v>131</v>
      </c>
      <c r="C25" t="s">
        <v>131</v>
      </c>
      <c r="D25" t="str">
        <f>CONCATENATE( A25, " - ", IF(Data!$D$1="EN",CPCs!B25,CPCs!C25))</f>
        <v>PHL - Philippines</v>
      </c>
      <c r="E25" t="str">
        <f t="shared" si="0"/>
        <v>PHL - Philippines</v>
      </c>
    </row>
    <row r="26" spans="1:5" x14ac:dyDescent="0.25">
      <c r="A26" t="s">
        <v>132</v>
      </c>
      <c r="B26" t="s">
        <v>133</v>
      </c>
      <c r="C26" t="s">
        <v>225</v>
      </c>
      <c r="D26" t="str">
        <f>CONCATENATE( A26, " - ", IF(Data!$D$1="EN",CPCs!B26,CPCs!C26))</f>
        <v>KOR - Republic of Korea</v>
      </c>
      <c r="E26" t="str">
        <f t="shared" si="0"/>
        <v>KOR - Corée, Répubque de</v>
      </c>
    </row>
    <row r="27" spans="1:5" x14ac:dyDescent="0.25">
      <c r="A27" t="s">
        <v>134</v>
      </c>
      <c r="B27" t="s">
        <v>135</v>
      </c>
      <c r="C27" t="s">
        <v>135</v>
      </c>
      <c r="D27" t="str">
        <f>CONCATENATE( A27, " - ", IF(Data!$D$1="EN",CPCs!B27,CPCs!C27))</f>
        <v>SYC - Seychelles</v>
      </c>
      <c r="E27" t="str">
        <f t="shared" si="0"/>
        <v>SYC - Seychelles</v>
      </c>
    </row>
    <row r="28" spans="1:5" x14ac:dyDescent="0.25">
      <c r="A28" t="s">
        <v>136</v>
      </c>
      <c r="B28" t="s">
        <v>137</v>
      </c>
      <c r="C28" t="s">
        <v>137</v>
      </c>
      <c r="D28" t="str">
        <f>CONCATENATE( A28, " - ", IF(Data!$D$1="EN",CPCs!B28,CPCs!C28))</f>
        <v>LKA - Sri Lanka</v>
      </c>
      <c r="E28" t="str">
        <f t="shared" si="0"/>
        <v>LKA - Sri Lanka</v>
      </c>
    </row>
    <row r="29" spans="1:5" x14ac:dyDescent="0.25">
      <c r="A29" t="s">
        <v>138</v>
      </c>
      <c r="B29" t="s">
        <v>139</v>
      </c>
      <c r="C29" t="s">
        <v>226</v>
      </c>
      <c r="D29" t="str">
        <f>CONCATENATE( A29, " - ", IF(Data!$D$1="EN",CPCs!B29,CPCs!C29))</f>
        <v>SDN - Sudan</v>
      </c>
      <c r="E29" t="str">
        <f t="shared" si="0"/>
        <v>SDN - Soudan</v>
      </c>
    </row>
    <row r="30" spans="1:5" x14ac:dyDescent="0.25">
      <c r="A30" t="s">
        <v>140</v>
      </c>
      <c r="B30" t="s">
        <v>141</v>
      </c>
      <c r="C30" t="s">
        <v>227</v>
      </c>
      <c r="D30" t="str">
        <f>CONCATENATE( A30, " - ", IF(Data!$D$1="EN",CPCs!B30,CPCs!C30))</f>
        <v>TZA - Tanzania (United Republic of)</v>
      </c>
      <c r="E30" t="str">
        <f t="shared" si="0"/>
        <v>TZA - Tanzanie</v>
      </c>
    </row>
    <row r="31" spans="1:5" x14ac:dyDescent="0.25">
      <c r="A31" t="s">
        <v>142</v>
      </c>
      <c r="B31" t="s">
        <v>143</v>
      </c>
      <c r="C31" t="s">
        <v>228</v>
      </c>
      <c r="D31" t="str">
        <f>CONCATENATE( A31, " - ", IF(Data!$D$1="EN",CPCs!B31,CPCs!C31))</f>
        <v>THA - Thailand</v>
      </c>
      <c r="E31" t="str">
        <f t="shared" si="0"/>
        <v>THA - Thaïlande</v>
      </c>
    </row>
    <row r="32" spans="1:5" x14ac:dyDescent="0.25">
      <c r="A32" t="s">
        <v>144</v>
      </c>
      <c r="B32" t="s">
        <v>145</v>
      </c>
      <c r="C32" t="s">
        <v>229</v>
      </c>
      <c r="D32" t="str">
        <f>CONCATENATE( A32, " - ", IF(Data!$D$1="EN",CPCs!B32,CPCs!C32))</f>
        <v>GBRT - United Kingdom OT</v>
      </c>
      <c r="E32" t="str">
        <f t="shared" si="0"/>
        <v>GBRT - Royaume Uni (BIOT)</v>
      </c>
    </row>
    <row r="33" spans="1:5" x14ac:dyDescent="0.25">
      <c r="A33" t="s">
        <v>146</v>
      </c>
      <c r="B33" t="s">
        <v>147</v>
      </c>
      <c r="C33" t="s">
        <v>147</v>
      </c>
      <c r="D33" t="str">
        <f>CONCATENATE( A33, " - ", IF(Data!$D$1="EN",CPCs!B33,CPCs!C33))</f>
        <v>VUT - Vanuatu</v>
      </c>
      <c r="E33" t="str">
        <f t="shared" si="0"/>
        <v>VUT - Vanuatu</v>
      </c>
    </row>
    <row r="34" spans="1:5" x14ac:dyDescent="0.25">
      <c r="A34" t="s">
        <v>148</v>
      </c>
      <c r="B34" t="s">
        <v>149</v>
      </c>
      <c r="C34" t="s">
        <v>230</v>
      </c>
      <c r="D34" t="str">
        <f>CONCATENATE( A34, " - ", IF(Data!$D$1="EN",CPCs!B34,CPCs!C34))</f>
        <v>YEM - Yemen</v>
      </c>
      <c r="E34" t="str">
        <f t="shared" si="0"/>
        <v>YEM - Yémen</v>
      </c>
    </row>
    <row r="35" spans="1:5" x14ac:dyDescent="0.25">
      <c r="A35" t="s">
        <v>150</v>
      </c>
      <c r="B35" t="s">
        <v>151</v>
      </c>
      <c r="C35" t="s">
        <v>151</v>
      </c>
      <c r="D35" t="str">
        <f>CONCATENATE( A35, " - ", IF(Data!$D$1="EN",CPCs!B35,CPCs!C35))</f>
        <v>SEN - Senegal</v>
      </c>
      <c r="E35" t="str">
        <f t="shared" si="0"/>
        <v>SEN - Senegal</v>
      </c>
    </row>
    <row r="36" spans="1:5" x14ac:dyDescent="0.25">
      <c r="A36" t="s">
        <v>152</v>
      </c>
      <c r="B36" t="s">
        <v>153</v>
      </c>
      <c r="C36" t="s">
        <v>231</v>
      </c>
      <c r="D36" t="str">
        <f>CONCATENATE( A36, " - ", IF(Data!$D$1="EN",CPCs!B36,CPCs!C36))</f>
        <v>ZAF - South Africa</v>
      </c>
      <c r="E36" t="str">
        <f t="shared" si="0"/>
        <v>ZAF - Afrique du Sud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021E-4EFA-4D77-AD31-6DED37EFAB7B}">
  <sheetPr codeName="Sheet3"/>
  <dimension ref="A1:I60"/>
  <sheetViews>
    <sheetView workbookViewId="0">
      <selection activeCell="B3" sqref="B3"/>
    </sheetView>
  </sheetViews>
  <sheetFormatPr defaultRowHeight="15" x14ac:dyDescent="0.25"/>
  <cols>
    <col min="2" max="2" width="53.28515625" bestFit="1" customWidth="1"/>
    <col min="7" max="7" width="17.7109375" bestFit="1" customWidth="1"/>
  </cols>
  <sheetData>
    <row r="1" spans="1:9" x14ac:dyDescent="0.25">
      <c r="A1" t="s">
        <v>164</v>
      </c>
      <c r="B1" t="s">
        <v>162</v>
      </c>
      <c r="C1" t="s">
        <v>163</v>
      </c>
    </row>
    <row r="2" spans="1:9" x14ac:dyDescent="0.25">
      <c r="A2" t="s">
        <v>165</v>
      </c>
      <c r="B2" t="s">
        <v>161</v>
      </c>
      <c r="C2" t="s">
        <v>166</v>
      </c>
    </row>
    <row r="3" spans="1:9" x14ac:dyDescent="0.25">
      <c r="A3" t="s">
        <v>177</v>
      </c>
      <c r="B3" t="s">
        <v>234</v>
      </c>
      <c r="C3" t="s">
        <v>235</v>
      </c>
    </row>
    <row r="5" spans="1:9" x14ac:dyDescent="0.25">
      <c r="A5" t="s">
        <v>295</v>
      </c>
      <c r="B5" t="s">
        <v>296</v>
      </c>
      <c r="C5" t="s">
        <v>297</v>
      </c>
    </row>
    <row r="6" spans="1:9" x14ac:dyDescent="0.25">
      <c r="A6" t="s">
        <v>298</v>
      </c>
      <c r="B6" t="s">
        <v>299</v>
      </c>
      <c r="C6" t="s">
        <v>300</v>
      </c>
    </row>
    <row r="7" spans="1:9" x14ac:dyDescent="0.25">
      <c r="A7" t="s">
        <v>301</v>
      </c>
      <c r="B7" t="s">
        <v>302</v>
      </c>
      <c r="C7" t="s">
        <v>303</v>
      </c>
    </row>
    <row r="9" spans="1:9" x14ac:dyDescent="0.25">
      <c r="A9" t="s">
        <v>162</v>
      </c>
      <c r="B9" t="s">
        <v>167</v>
      </c>
      <c r="C9" t="s">
        <v>168</v>
      </c>
    </row>
    <row r="10" spans="1:9" x14ac:dyDescent="0.25">
      <c r="A10" t="s">
        <v>163</v>
      </c>
      <c r="B10" t="s">
        <v>169</v>
      </c>
      <c r="C10" t="s">
        <v>170</v>
      </c>
      <c r="G10" t="s">
        <v>292</v>
      </c>
      <c r="H10" t="s">
        <v>293</v>
      </c>
      <c r="I10" t="s">
        <v>294</v>
      </c>
    </row>
    <row r="11" spans="1:9" x14ac:dyDescent="0.25">
      <c r="A11" t="s">
        <v>154</v>
      </c>
      <c r="B11" t="s">
        <v>171</v>
      </c>
      <c r="C11" t="s">
        <v>171</v>
      </c>
    </row>
    <row r="12" spans="1:9" x14ac:dyDescent="0.25">
      <c r="G12" t="s">
        <v>204</v>
      </c>
      <c r="H12" t="s">
        <v>156</v>
      </c>
      <c r="I12" t="s">
        <v>205</v>
      </c>
    </row>
    <row r="13" spans="1:9" x14ac:dyDescent="0.25">
      <c r="A13" t="s">
        <v>173</v>
      </c>
      <c r="B13" t="s">
        <v>61</v>
      </c>
      <c r="C13" t="s">
        <v>174</v>
      </c>
      <c r="G13" t="s">
        <v>206</v>
      </c>
      <c r="H13" t="s">
        <v>207</v>
      </c>
      <c r="I13" t="s">
        <v>208</v>
      </c>
    </row>
    <row r="14" spans="1:9" x14ac:dyDescent="0.25">
      <c r="G14" t="s">
        <v>203</v>
      </c>
      <c r="H14" t="s">
        <v>59</v>
      </c>
      <c r="I14" t="s">
        <v>202</v>
      </c>
    </row>
    <row r="15" spans="1:9" x14ac:dyDescent="0.25">
      <c r="A15" t="s">
        <v>190</v>
      </c>
      <c r="B15" t="s">
        <v>52</v>
      </c>
      <c r="C15" t="s">
        <v>199</v>
      </c>
      <c r="G15">
        <v>1</v>
      </c>
      <c r="H15" t="s">
        <v>306</v>
      </c>
      <c r="I15" t="s">
        <v>304</v>
      </c>
    </row>
    <row r="16" spans="1:9" x14ac:dyDescent="0.25">
      <c r="A16" t="s">
        <v>192</v>
      </c>
      <c r="B16" t="s">
        <v>53</v>
      </c>
      <c r="C16" t="s">
        <v>200</v>
      </c>
      <c r="G16">
        <v>0</v>
      </c>
      <c r="H16" t="s">
        <v>307</v>
      </c>
      <c r="I16" t="s">
        <v>305</v>
      </c>
    </row>
    <row r="17" spans="1:7" x14ac:dyDescent="0.25">
      <c r="A17" t="s">
        <v>191</v>
      </c>
      <c r="B17" t="s">
        <v>54</v>
      </c>
      <c r="C17" t="s">
        <v>196</v>
      </c>
    </row>
    <row r="18" spans="1:7" x14ac:dyDescent="0.25">
      <c r="A18" t="s">
        <v>193</v>
      </c>
      <c r="B18" t="s">
        <v>55</v>
      </c>
      <c r="C18" t="s">
        <v>198</v>
      </c>
      <c r="G18">
        <f ca="1">YEAR(TODAY())-1</f>
        <v>2019</v>
      </c>
    </row>
    <row r="19" spans="1:7" x14ac:dyDescent="0.25">
      <c r="A19" t="s">
        <v>194</v>
      </c>
      <c r="B19" t="s">
        <v>56</v>
      </c>
      <c r="C19" t="s">
        <v>201</v>
      </c>
      <c r="G19">
        <f ca="1">G18-1</f>
        <v>2018</v>
      </c>
    </row>
    <row r="20" spans="1:7" x14ac:dyDescent="0.25">
      <c r="A20" t="s">
        <v>195</v>
      </c>
      <c r="B20" t="s">
        <v>57</v>
      </c>
      <c r="C20" t="s">
        <v>197</v>
      </c>
      <c r="G20">
        <f ca="1">G19-1</f>
        <v>2017</v>
      </c>
    </row>
    <row r="21" spans="1:7" x14ac:dyDescent="0.25">
      <c r="A21" t="s">
        <v>289</v>
      </c>
      <c r="B21" t="s">
        <v>290</v>
      </c>
      <c r="C21" t="s">
        <v>291</v>
      </c>
      <c r="G21">
        <f ca="1">G20-1</f>
        <v>2016</v>
      </c>
    </row>
    <row r="22" spans="1:7" x14ac:dyDescent="0.25">
      <c r="A22" t="s">
        <v>176</v>
      </c>
      <c r="B22" t="s">
        <v>172</v>
      </c>
      <c r="C22" t="s">
        <v>175</v>
      </c>
    </row>
    <row r="23" spans="1:7" x14ac:dyDescent="0.25">
      <c r="A23" t="s">
        <v>186</v>
      </c>
      <c r="B23" t="s">
        <v>32</v>
      </c>
      <c r="C23" t="s">
        <v>187</v>
      </c>
    </row>
    <row r="24" spans="1:7" x14ac:dyDescent="0.25">
      <c r="A24" t="s">
        <v>188</v>
      </c>
      <c r="B24" t="s">
        <v>49</v>
      </c>
      <c r="C24" t="s">
        <v>189</v>
      </c>
      <c r="G24" t="str">
        <f>IF(Data!$D$1="EN",CPCs!D2,CPCs!E2)</f>
        <v>AUS - Australia</v>
      </c>
    </row>
    <row r="25" spans="1:7" x14ac:dyDescent="0.25">
      <c r="A25" t="s">
        <v>178</v>
      </c>
      <c r="B25" t="s">
        <v>157</v>
      </c>
      <c r="C25" t="s">
        <v>179</v>
      </c>
      <c r="G25" t="str">
        <f>IF(Data!$D$1="EN",CPCs!D3,CPCs!E3)</f>
        <v>BLZ - Belize</v>
      </c>
    </row>
    <row r="26" spans="1:7" x14ac:dyDescent="0.25">
      <c r="A26" t="s">
        <v>182</v>
      </c>
      <c r="B26" t="s">
        <v>158</v>
      </c>
      <c r="C26" t="s">
        <v>183</v>
      </c>
      <c r="G26" t="str">
        <f>IF(Data!$D$1="EN",CPCs!D4,CPCs!E4)</f>
        <v>CHN - China</v>
      </c>
    </row>
    <row r="27" spans="1:7" x14ac:dyDescent="0.25">
      <c r="A27" t="s">
        <v>180</v>
      </c>
      <c r="B27" t="s">
        <v>159</v>
      </c>
      <c r="C27" t="s">
        <v>181</v>
      </c>
      <c r="G27" t="str">
        <f>IF(Data!$D$1="EN",CPCs!D5,CPCs!E5)</f>
        <v>COM - Comoros</v>
      </c>
    </row>
    <row r="28" spans="1:7" x14ac:dyDescent="0.25">
      <c r="A28" t="s">
        <v>184</v>
      </c>
      <c r="B28" t="s">
        <v>160</v>
      </c>
      <c r="C28" t="s">
        <v>185</v>
      </c>
      <c r="G28" t="str">
        <f>IF(Data!$D$1="EN",CPCs!D6,CPCs!E6)</f>
        <v>FRA - EC-France</v>
      </c>
    </row>
    <row r="29" spans="1:7" x14ac:dyDescent="0.25">
      <c r="A29" t="s">
        <v>2</v>
      </c>
      <c r="B29" t="s">
        <v>3</v>
      </c>
      <c r="C29" t="s">
        <v>62</v>
      </c>
      <c r="G29" t="str">
        <f>IF(Data!$D$1="EN",CPCs!D7,CPCs!E7)</f>
        <v>ITA - EC-Italy</v>
      </c>
    </row>
    <row r="30" spans="1:7" x14ac:dyDescent="0.25">
      <c r="A30" t="s">
        <v>4</v>
      </c>
      <c r="B30" t="s">
        <v>5</v>
      </c>
      <c r="C30" t="s">
        <v>1</v>
      </c>
      <c r="G30" t="str">
        <f>IF(Data!$D$1="EN",CPCs!D8,CPCs!E8)</f>
        <v>PRT - EC-Portugal</v>
      </c>
    </row>
    <row r="31" spans="1:7" x14ac:dyDescent="0.25">
      <c r="A31" t="s">
        <v>6</v>
      </c>
      <c r="B31" t="s">
        <v>7</v>
      </c>
      <c r="C31" t="s">
        <v>63</v>
      </c>
      <c r="G31" t="str">
        <f>IF(Data!$D$1="EN",CPCs!D9,CPCs!E9)</f>
        <v>ESP - EC-Spain</v>
      </c>
    </row>
    <row r="32" spans="1:7" x14ac:dyDescent="0.25">
      <c r="A32" t="s">
        <v>0</v>
      </c>
      <c r="B32" t="s">
        <v>1</v>
      </c>
      <c r="C32" t="s">
        <v>64</v>
      </c>
      <c r="G32" t="str">
        <f>IF(Data!$D$1="EN",CPCs!D10,CPCs!E10)</f>
        <v>ERI - Eritrea</v>
      </c>
    </row>
    <row r="33" spans="1:7" x14ac:dyDescent="0.25">
      <c r="A33" t="s">
        <v>18</v>
      </c>
      <c r="B33" t="s">
        <v>19</v>
      </c>
      <c r="C33" t="s">
        <v>65</v>
      </c>
      <c r="G33" t="str">
        <f>IF(Data!$D$1="EN",CPCs!D11,CPCs!E11)</f>
        <v>FRAT - France OT</v>
      </c>
    </row>
    <row r="34" spans="1:7" x14ac:dyDescent="0.25">
      <c r="A34" t="s">
        <v>8</v>
      </c>
      <c r="B34" t="s">
        <v>9</v>
      </c>
      <c r="C34" t="s">
        <v>66</v>
      </c>
      <c r="G34" t="str">
        <f>IF(Data!$D$1="EN",CPCs!D12,CPCs!E12)</f>
        <v>GIN - Guinea</v>
      </c>
    </row>
    <row r="35" spans="1:7" x14ac:dyDescent="0.25">
      <c r="A35" t="s">
        <v>10</v>
      </c>
      <c r="B35" t="s">
        <v>11</v>
      </c>
      <c r="C35" t="s">
        <v>67</v>
      </c>
      <c r="G35" t="str">
        <f>IF(Data!$D$1="EN",CPCs!D13,CPCs!E13)</f>
        <v>IND - India</v>
      </c>
    </row>
    <row r="36" spans="1:7" x14ac:dyDescent="0.25">
      <c r="A36" t="s">
        <v>12</v>
      </c>
      <c r="B36" t="s">
        <v>13</v>
      </c>
      <c r="C36" t="s">
        <v>68</v>
      </c>
      <c r="G36" t="str">
        <f>IF(Data!$D$1="EN",CPCs!D14,CPCs!E14)</f>
        <v>IDN - Indonesia</v>
      </c>
    </row>
    <row r="37" spans="1:7" x14ac:dyDescent="0.25">
      <c r="A37" t="s">
        <v>14</v>
      </c>
      <c r="B37" t="s">
        <v>15</v>
      </c>
      <c r="C37" t="s">
        <v>69</v>
      </c>
      <c r="G37" t="str">
        <f>IF(Data!$D$1="EN",CPCs!D15,CPCs!E15)</f>
        <v>IRN - Iran (Islamic Republic of)</v>
      </c>
    </row>
    <row r="38" spans="1:7" x14ac:dyDescent="0.25">
      <c r="A38" t="s">
        <v>16</v>
      </c>
      <c r="B38" t="s">
        <v>17</v>
      </c>
      <c r="C38" t="s">
        <v>70</v>
      </c>
      <c r="G38" t="str">
        <f>IF(Data!$D$1="EN",CPCs!D16,CPCs!E16)</f>
        <v>JPN - Japan</v>
      </c>
    </row>
    <row r="39" spans="1:7" x14ac:dyDescent="0.25">
      <c r="A39" t="s">
        <v>21</v>
      </c>
      <c r="B39" t="s">
        <v>24</v>
      </c>
      <c r="C39" t="s">
        <v>71</v>
      </c>
      <c r="G39" t="str">
        <f>IF(Data!$D$1="EN",CPCs!D17,CPCs!E17)</f>
        <v>KEN - Kenya</v>
      </c>
    </row>
    <row r="40" spans="1:7" x14ac:dyDescent="0.25">
      <c r="A40" t="s">
        <v>23</v>
      </c>
      <c r="B40" t="s">
        <v>25</v>
      </c>
      <c r="C40" t="s">
        <v>72</v>
      </c>
      <c r="G40" t="str">
        <f>IF(Data!$D$1="EN",CPCs!D18,CPCs!E18)</f>
        <v>MDG - Madagascar</v>
      </c>
    </row>
    <row r="41" spans="1:7" x14ac:dyDescent="0.25">
      <c r="A41" t="s">
        <v>20</v>
      </c>
      <c r="B41" t="s">
        <v>26</v>
      </c>
      <c r="C41" t="s">
        <v>73</v>
      </c>
      <c r="G41" t="str">
        <f>IF(Data!$D$1="EN",CPCs!D19,CPCs!E19)</f>
        <v>MYS - Malaysia</v>
      </c>
    </row>
    <row r="42" spans="1:7" x14ac:dyDescent="0.25">
      <c r="A42" t="s">
        <v>22</v>
      </c>
      <c r="B42" t="s">
        <v>27</v>
      </c>
      <c r="C42" t="s">
        <v>74</v>
      </c>
      <c r="G42" t="str">
        <f>IF(Data!$D$1="EN",CPCs!D20,CPCs!E20)</f>
        <v>MDV - Maldives</v>
      </c>
    </row>
    <row r="43" spans="1:7" x14ac:dyDescent="0.25">
      <c r="A43" t="s">
        <v>28</v>
      </c>
      <c r="B43" t="s">
        <v>29</v>
      </c>
      <c r="C43" t="s">
        <v>75</v>
      </c>
      <c r="G43" t="str">
        <f>IF(Data!$D$1="EN",CPCs!D21,CPCs!E21)</f>
        <v>MUS - Mauritius</v>
      </c>
    </row>
    <row r="44" spans="1:7" x14ac:dyDescent="0.25">
      <c r="A44" t="s">
        <v>30</v>
      </c>
      <c r="B44" t="s">
        <v>31</v>
      </c>
      <c r="C44" t="s">
        <v>76</v>
      </c>
      <c r="G44" t="str">
        <f>IF(Data!$D$1="EN",CPCs!D22,CPCs!E22)</f>
        <v>MOZ - Mozambique</v>
      </c>
    </row>
    <row r="45" spans="1:7" x14ac:dyDescent="0.25">
      <c r="A45" t="s">
        <v>39</v>
      </c>
      <c r="B45" t="s">
        <v>33</v>
      </c>
      <c r="C45" t="s">
        <v>77</v>
      </c>
      <c r="G45" t="str">
        <f>IF(Data!$D$1="EN",CPCs!D23,CPCs!E23)</f>
        <v>OMN - Oman</v>
      </c>
    </row>
    <row r="46" spans="1:7" x14ac:dyDescent="0.25">
      <c r="A46" t="s">
        <v>40</v>
      </c>
      <c r="B46" t="s">
        <v>34</v>
      </c>
      <c r="C46" t="s">
        <v>78</v>
      </c>
      <c r="G46" t="str">
        <f>IF(Data!$D$1="EN",CPCs!D24,CPCs!E24)</f>
        <v>PAK - Pakistan</v>
      </c>
    </row>
    <row r="47" spans="1:7" x14ac:dyDescent="0.25">
      <c r="A47" t="s">
        <v>42</v>
      </c>
      <c r="B47" t="s">
        <v>36</v>
      </c>
      <c r="C47" t="s">
        <v>79</v>
      </c>
      <c r="G47" t="str">
        <f>IF(Data!$D$1="EN",CPCs!D25,CPCs!E25)</f>
        <v>PHL - Philippines</v>
      </c>
    </row>
    <row r="48" spans="1:7" x14ac:dyDescent="0.25">
      <c r="A48" t="s">
        <v>44</v>
      </c>
      <c r="B48" t="s">
        <v>38</v>
      </c>
      <c r="C48" t="s">
        <v>80</v>
      </c>
      <c r="G48" t="str">
        <f>IF(Data!$D$1="EN",CPCs!D26,CPCs!E26)</f>
        <v>KOR - Republic of Korea</v>
      </c>
    </row>
    <row r="49" spans="1:7" x14ac:dyDescent="0.25">
      <c r="A49" t="s">
        <v>43</v>
      </c>
      <c r="B49" t="s">
        <v>37</v>
      </c>
      <c r="C49" t="s">
        <v>81</v>
      </c>
      <c r="G49" t="str">
        <f>IF(Data!$D$1="EN",CPCs!D27,CPCs!E27)</f>
        <v>SYC - Seychelles</v>
      </c>
    </row>
    <row r="50" spans="1:7" x14ac:dyDescent="0.25">
      <c r="A50" t="s">
        <v>41</v>
      </c>
      <c r="B50" t="s">
        <v>35</v>
      </c>
      <c r="C50" t="s">
        <v>82</v>
      </c>
      <c r="G50" t="str">
        <f>IF(Data!$D$1="EN",CPCs!D28,CPCs!E28)</f>
        <v>LKA - Sri Lanka</v>
      </c>
    </row>
    <row r="51" spans="1:7" x14ac:dyDescent="0.25">
      <c r="A51" t="s">
        <v>45</v>
      </c>
      <c r="B51" t="s">
        <v>46</v>
      </c>
      <c r="C51" t="s">
        <v>83</v>
      </c>
      <c r="G51" t="str">
        <f>IF(Data!$D$1="EN",CPCs!D29,CPCs!E29)</f>
        <v>SDN - Sudan</v>
      </c>
    </row>
    <row r="52" spans="1:7" x14ac:dyDescent="0.25">
      <c r="A52" t="s">
        <v>50</v>
      </c>
      <c r="B52" t="s">
        <v>47</v>
      </c>
      <c r="C52" t="s">
        <v>233</v>
      </c>
      <c r="G52" t="str">
        <f>IF(Data!$D$1="EN",CPCs!D30,CPCs!E30)</f>
        <v>TZA - Tanzania (United Republic of)</v>
      </c>
    </row>
    <row r="53" spans="1:7" x14ac:dyDescent="0.25">
      <c r="A53" t="s">
        <v>51</v>
      </c>
      <c r="B53" t="s">
        <v>48</v>
      </c>
      <c r="C53" t="s">
        <v>84</v>
      </c>
      <c r="G53" t="str">
        <f>IF(Data!$D$1="EN",CPCs!D31,CPCs!E31)</f>
        <v>THA - Thailand</v>
      </c>
    </row>
    <row r="54" spans="1:7" x14ac:dyDescent="0.25">
      <c r="A54" t="s">
        <v>259</v>
      </c>
      <c r="B54" t="s">
        <v>260</v>
      </c>
      <c r="C54" t="s">
        <v>272</v>
      </c>
      <c r="G54" t="str">
        <f>IF(Data!$D$1="EN",CPCs!D32,CPCs!E32)</f>
        <v>GBRT - United Kingdom OT</v>
      </c>
    </row>
    <row r="55" spans="1:7" x14ac:dyDescent="0.25">
      <c r="A55" t="s">
        <v>261</v>
      </c>
      <c r="B55" t="s">
        <v>262</v>
      </c>
      <c r="C55" t="s">
        <v>273</v>
      </c>
      <c r="G55" t="str">
        <f>IF(Data!$D$1="EN",CPCs!D33,CPCs!E33)</f>
        <v>VUT - Vanuatu</v>
      </c>
    </row>
    <row r="56" spans="1:7" x14ac:dyDescent="0.25">
      <c r="A56" t="s">
        <v>263</v>
      </c>
      <c r="B56" t="s">
        <v>264</v>
      </c>
      <c r="C56" t="s">
        <v>271</v>
      </c>
      <c r="G56" t="str">
        <f>IF(Data!$D$1="EN",CPCs!D34,CPCs!E34)</f>
        <v>YEM - Yemen</v>
      </c>
    </row>
    <row r="57" spans="1:7" x14ac:dyDescent="0.25">
      <c r="A57" t="s">
        <v>265</v>
      </c>
      <c r="B57" t="s">
        <v>266</v>
      </c>
      <c r="C57" t="s">
        <v>274</v>
      </c>
      <c r="G57" t="str">
        <f>IF(Data!$D$1="EN",CPCs!D35,CPCs!E35)</f>
        <v>SEN - Senegal</v>
      </c>
    </row>
    <row r="58" spans="1:7" x14ac:dyDescent="0.25">
      <c r="A58" t="s">
        <v>267</v>
      </c>
      <c r="B58" t="s">
        <v>268</v>
      </c>
      <c r="C58" t="s">
        <v>275</v>
      </c>
      <c r="G58" t="str">
        <f>IF(Data!$D$1="EN",CPCs!D36,CPCs!E36)</f>
        <v>ZAF - South Africa</v>
      </c>
    </row>
    <row r="59" spans="1:7" x14ac:dyDescent="0.25">
      <c r="A59" t="s">
        <v>269</v>
      </c>
      <c r="B59" t="s">
        <v>270</v>
      </c>
      <c r="C59" t="s">
        <v>276</v>
      </c>
    </row>
    <row r="60" spans="1:7" x14ac:dyDescent="0.25">
      <c r="A60" t="s">
        <v>277</v>
      </c>
      <c r="B60" t="s">
        <v>278</v>
      </c>
      <c r="C60" t="s">
        <v>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CPCs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2018-02-26T10:37:27Z</dcterms:created>
  <dcterms:modified xsi:type="dcterms:W3CDTF">2020-06-12T07:32:58Z</dcterms:modified>
</cp:coreProperties>
</file>