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S - Diablo II\Item Finds\SCORING\"/>
    </mc:Choice>
  </mc:AlternateContent>
  <xr:revisionPtr revIDLastSave="0" documentId="10_ncr:8100000_{622DDEE1-C977-4D59-93F0-0FA3E3A6FE47}" xr6:coauthVersionLast="34" xr6:coauthVersionMax="34" xr10:uidLastSave="{00000000-0000-0000-0000-000000000000}"/>
  <bookViews>
    <workbookView xWindow="0" yWindow="0" windowWidth="13365" windowHeight="9435" xr2:uid="{6D6A7D5F-B0BD-46A7-BE5E-0B10D59D2DB6}"/>
  </bookViews>
  <sheets>
    <sheet name="Corrected Weighted Scores" sheetId="12" r:id="rId1"/>
    <sheet name="Comparison" sheetId="5" r:id="rId2"/>
    <sheet name="ffs - A85 &amp; Pindle+" sheetId="6" r:id="rId3"/>
    <sheet name="iou - A85" sheetId="1" r:id="rId4"/>
    <sheet name="ffs - Baal" sheetId="7" r:id="rId5"/>
    <sheet name="iou - Baal" sheetId="2" r:id="rId6"/>
    <sheet name="ffs - Nihlathak" sheetId="8" r:id="rId7"/>
    <sheet name="iou - Nihlathak" sheetId="4" r:id="rId8"/>
    <sheet name="Qualifiers List" sheetId="3" r:id="rId9"/>
  </sheets>
  <definedNames>
    <definedName name="_xlnm._FilterDatabase" localSheetId="1" hidden="1">Comparison!$A$2:$L$130</definedName>
    <definedName name="_xlnm._FilterDatabase" localSheetId="2" hidden="1">'ffs - A85 &amp; Pindle+'!$A$1:$B$129</definedName>
    <definedName name="_xlnm._FilterDatabase" localSheetId="4" hidden="1">'ffs - Baal'!$A$1:$B$129</definedName>
    <definedName name="_xlnm._FilterDatabase" localSheetId="6" hidden="1">'ffs - Nihlathak'!$A$1:$B$129</definedName>
    <definedName name="_xlnm._FilterDatabase" localSheetId="3" hidden="1">'iou - A85'!$A$1:$E$129</definedName>
    <definedName name="_xlnm._FilterDatabase" localSheetId="5" hidden="1">'iou - Baal'!$A$1:$E$129</definedName>
    <definedName name="_xlnm._FilterDatabase" localSheetId="7" hidden="1">'iou - Nihlathak'!$A$1:$E$129</definedName>
    <definedName name="_xlnm._FilterDatabase" localSheetId="8" hidden="1">'Qualifiers List'!$A$1:$F$129</definedName>
    <definedName name="ffs_A85_List">'ffs - A85 &amp; Pindle+'!$A$1:$B$129</definedName>
    <definedName name="ffs_Baal_List">'ffs - Baal'!$A$1:$B$129</definedName>
    <definedName name="ffs_Nihlathak_List">'ffs - Nihlathak'!$A$1:$B$129</definedName>
    <definedName name="iou_A85_List">'iou - A85'!$A$1:$E$129</definedName>
    <definedName name="iou_Baal_List">'iou - Baal'!$A$1:$E$129</definedName>
    <definedName name="iou_Nihlathak_List">'iou - Nihlathak'!$A$1:$E$129</definedName>
    <definedName name="Qualifiers_List">'Qualifiers List'!$A$1:$F$129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D30" i="2" s="1"/>
  <c r="E4" i="3"/>
  <c r="D81" i="1" s="1"/>
  <c r="E5" i="3"/>
  <c r="D107" i="2" s="1"/>
  <c r="E6" i="3"/>
  <c r="D106" i="2" s="1"/>
  <c r="E7" i="3"/>
  <c r="D41" i="2" s="1"/>
  <c r="E8" i="3"/>
  <c r="D58" i="2" s="1"/>
  <c r="E9" i="3"/>
  <c r="D49" i="2" s="1"/>
  <c r="E10" i="3"/>
  <c r="D60" i="2" s="1"/>
  <c r="E11" i="3"/>
  <c r="D127" i="2" s="1"/>
  <c r="E12" i="3"/>
  <c r="D33" i="2" s="1"/>
  <c r="E13" i="3"/>
  <c r="D63" i="1" s="1"/>
  <c r="E14" i="3"/>
  <c r="D101" i="2" s="1"/>
  <c r="E15" i="3"/>
  <c r="D96" i="2" s="1"/>
  <c r="E16" i="3"/>
  <c r="D95" i="2" s="1"/>
  <c r="E17" i="3"/>
  <c r="D80" i="2" s="1"/>
  <c r="E18" i="3"/>
  <c r="D37" i="2" s="1"/>
  <c r="E19" i="3"/>
  <c r="D88" i="2" s="1"/>
  <c r="E20" i="3"/>
  <c r="D113" i="2" s="1"/>
  <c r="E21" i="3"/>
  <c r="D28" i="2" s="1"/>
  <c r="E22" i="3"/>
  <c r="D122" i="2" s="1"/>
  <c r="E23" i="3"/>
  <c r="D118" i="2" s="1"/>
  <c r="E24" i="3"/>
  <c r="D117" i="2" s="1"/>
  <c r="E25" i="3"/>
  <c r="D91" i="2" s="1"/>
  <c r="E26" i="3"/>
  <c r="D98" i="2" s="1"/>
  <c r="E27" i="3"/>
  <c r="D42" i="2" s="1"/>
  <c r="E28" i="3"/>
  <c r="D89" i="2" s="1"/>
  <c r="E29" i="3"/>
  <c r="D105" i="2" s="1"/>
  <c r="E30" i="3"/>
  <c r="D119" i="2" s="1"/>
  <c r="E31" i="3"/>
  <c r="D87" i="2" s="1"/>
  <c r="E32" i="3"/>
  <c r="D112" i="2" s="1"/>
  <c r="E33" i="3"/>
  <c r="D65" i="2" s="1"/>
  <c r="E34" i="3"/>
  <c r="D121" i="2" s="1"/>
  <c r="E35" i="3"/>
  <c r="D103" i="2" s="1"/>
  <c r="E36" i="3"/>
  <c r="D53" i="2" s="1"/>
  <c r="E37" i="3"/>
  <c r="D44" i="2" s="1"/>
  <c r="E38" i="3"/>
  <c r="D36" i="2" s="1"/>
  <c r="E39" i="3"/>
  <c r="D31" i="1" s="1"/>
  <c r="E40" i="3"/>
  <c r="D50" i="2" s="1"/>
  <c r="E41" i="3"/>
  <c r="D123" i="2" s="1"/>
  <c r="E42" i="3"/>
  <c r="D73" i="2" s="1"/>
  <c r="E43" i="3"/>
  <c r="D114" i="1" s="1"/>
  <c r="E44" i="3"/>
  <c r="D54" i="2" s="1"/>
  <c r="E45" i="3"/>
  <c r="D40" i="2" s="1"/>
  <c r="E46" i="3"/>
  <c r="D66" i="2" s="1"/>
  <c r="E47" i="3"/>
  <c r="D76" i="2" s="1"/>
  <c r="E48" i="3"/>
  <c r="D93" i="1" s="1"/>
  <c r="E49" i="3"/>
  <c r="D70" i="2" s="1"/>
  <c r="E50" i="3"/>
  <c r="D125" i="2" s="1"/>
  <c r="E51" i="3"/>
  <c r="D114" i="2" s="1"/>
  <c r="E52" i="3"/>
  <c r="D115" i="2" s="1"/>
  <c r="E53" i="3"/>
  <c r="D57" i="2" s="1"/>
  <c r="E54" i="3"/>
  <c r="D100" i="2" s="1"/>
  <c r="E55" i="3"/>
  <c r="D99" i="2" s="1"/>
  <c r="E56" i="3"/>
  <c r="D92" i="2" s="1"/>
  <c r="E57" i="3"/>
  <c r="D78" i="2" s="1"/>
  <c r="E58" i="3"/>
  <c r="D77" i="2" s="1"/>
  <c r="E59" i="3"/>
  <c r="D111" i="2" s="1"/>
  <c r="E60" i="3"/>
  <c r="D110" i="2" s="1"/>
  <c r="E61" i="3"/>
  <c r="D121" i="1" s="1"/>
  <c r="E62" i="3"/>
  <c r="D109" i="2" s="1"/>
  <c r="E63" i="3"/>
  <c r="D51" i="2" s="1"/>
  <c r="E64" i="3"/>
  <c r="D71" i="2" s="1"/>
  <c r="E65" i="3"/>
  <c r="D85" i="2" s="1"/>
  <c r="E66" i="3"/>
  <c r="D86" i="2" s="1"/>
  <c r="E67" i="3"/>
  <c r="D43" i="2" s="1"/>
  <c r="E68" i="3"/>
  <c r="D74" i="2" s="1"/>
  <c r="E69" i="3"/>
  <c r="D113" i="1" s="1"/>
  <c r="E70" i="3"/>
  <c r="D120" i="2" s="1"/>
  <c r="E71" i="3"/>
  <c r="D46" i="1" s="1"/>
  <c r="E72" i="3"/>
  <c r="D29" i="2" s="1"/>
  <c r="E73" i="3"/>
  <c r="D31" i="2" s="1"/>
  <c r="E74" i="3"/>
  <c r="D64" i="2" s="1"/>
  <c r="E75" i="3"/>
  <c r="D94" i="2" s="1"/>
  <c r="E76" i="3"/>
  <c r="D93" i="2" s="1"/>
  <c r="E77" i="3"/>
  <c r="D52" i="2" s="1"/>
  <c r="E78" i="3"/>
  <c r="D32" i="2" s="1"/>
  <c r="E79" i="3"/>
  <c r="D45" i="2" s="1"/>
  <c r="E80" i="3"/>
  <c r="D46" i="2" s="1"/>
  <c r="E81" i="3"/>
  <c r="D110" i="1" s="1"/>
  <c r="E82" i="3"/>
  <c r="D126" i="2" s="1"/>
  <c r="E83" i="3"/>
  <c r="D124" i="2" s="1"/>
  <c r="E84" i="3"/>
  <c r="D79" i="2" s="1"/>
  <c r="E85" i="3"/>
  <c r="D116" i="2" s="1"/>
  <c r="E86" i="3"/>
  <c r="D82" i="2" s="1"/>
  <c r="E87" i="3"/>
  <c r="D84" i="2" s="1"/>
  <c r="E88" i="3"/>
  <c r="D83" i="2" s="1"/>
  <c r="E89" i="3"/>
  <c r="D109" i="1" s="1"/>
  <c r="E90" i="3"/>
  <c r="D35" i="2" s="1"/>
  <c r="E91" i="3"/>
  <c r="D67" i="2" s="1"/>
  <c r="E92" i="3"/>
  <c r="D70" i="1" s="1"/>
  <c r="E93" i="3"/>
  <c r="D59" i="2" s="1"/>
  <c r="E94" i="3"/>
  <c r="D69" i="2" s="1"/>
  <c r="E95" i="3"/>
  <c r="D56" i="2" s="1"/>
  <c r="E96" i="3"/>
  <c r="D48" i="2" s="1"/>
  <c r="E97" i="3"/>
  <c r="D38" i="2" s="1"/>
  <c r="E98" i="3"/>
  <c r="D61" i="2" s="1"/>
  <c r="E99" i="3"/>
  <c r="D104" i="2" s="1"/>
  <c r="E100" i="3"/>
  <c r="D108" i="2" s="1"/>
  <c r="E101" i="3"/>
  <c r="D39" i="2" s="1"/>
  <c r="E102" i="3"/>
  <c r="D97" i="2" s="1"/>
  <c r="E103" i="3"/>
  <c r="D129" i="2" s="1"/>
  <c r="E104" i="3"/>
  <c r="D23" i="2" s="1"/>
  <c r="E105" i="3"/>
  <c r="D6" i="2" s="1"/>
  <c r="E106" i="3"/>
  <c r="D90" i="1" s="1"/>
  <c r="E107" i="3"/>
  <c r="D127" i="1" s="1"/>
  <c r="E108" i="3"/>
  <c r="D126" i="1" s="1"/>
  <c r="E109" i="3"/>
  <c r="D125" i="1" s="1"/>
  <c r="E110" i="3"/>
  <c r="D7" i="2" s="1"/>
  <c r="E111" i="3"/>
  <c r="D5" i="2" s="1"/>
  <c r="E112" i="3"/>
  <c r="D26" i="2" s="1"/>
  <c r="E113" i="3"/>
  <c r="D20" i="2" s="1"/>
  <c r="E114" i="3"/>
  <c r="D27" i="2" s="1"/>
  <c r="E115" i="3"/>
  <c r="D24" i="2" s="1"/>
  <c r="E116" i="3"/>
  <c r="D129" i="1" s="1"/>
  <c r="E117" i="3"/>
  <c r="D21" i="2" s="1"/>
  <c r="E118" i="3"/>
  <c r="D9" i="2" s="1"/>
  <c r="E119" i="3"/>
  <c r="D12" i="2" s="1"/>
  <c r="E120" i="3"/>
  <c r="D14" i="2" s="1"/>
  <c r="E121" i="3"/>
  <c r="D22" i="2" s="1"/>
  <c r="E122" i="3"/>
  <c r="D16" i="2" s="1"/>
  <c r="E123" i="3"/>
  <c r="D13" i="2" s="1"/>
  <c r="E124" i="3"/>
  <c r="D11" i="2" s="1"/>
  <c r="E125" i="3"/>
  <c r="D8" i="2" s="1"/>
  <c r="E126" i="3"/>
  <c r="D105" i="1" s="1"/>
  <c r="E127" i="3"/>
  <c r="D15" i="2" s="1"/>
  <c r="E128" i="3"/>
  <c r="D97" i="1" s="1"/>
  <c r="E129" i="3"/>
  <c r="D101" i="1" s="1"/>
  <c r="E2" i="3"/>
  <c r="D102" i="2" s="1"/>
  <c r="D2" i="1" l="1"/>
  <c r="D91" i="1"/>
  <c r="D129" i="4"/>
  <c r="D126" i="4"/>
  <c r="D121" i="4"/>
  <c r="D118" i="4"/>
  <c r="D113" i="4"/>
  <c r="D110" i="4"/>
  <c r="D105" i="4"/>
  <c r="D102" i="4"/>
  <c r="D97" i="4"/>
  <c r="D94" i="4"/>
  <c r="D89" i="4"/>
  <c r="D86" i="4"/>
  <c r="D81" i="4"/>
  <c r="D78" i="4"/>
  <c r="D73" i="4"/>
  <c r="D70" i="4"/>
  <c r="D65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D119" i="1"/>
  <c r="D2" i="4"/>
  <c r="D128" i="4"/>
  <c r="D123" i="4"/>
  <c r="D120" i="4"/>
  <c r="D115" i="4"/>
  <c r="D112" i="4"/>
  <c r="D107" i="4"/>
  <c r="D104" i="4"/>
  <c r="D99" i="4"/>
  <c r="D96" i="4"/>
  <c r="D91" i="4"/>
  <c r="D88" i="4"/>
  <c r="D83" i="4"/>
  <c r="D80" i="4"/>
  <c r="D75" i="4"/>
  <c r="D72" i="4"/>
  <c r="D67" i="4"/>
  <c r="D64" i="4"/>
  <c r="D61" i="4"/>
  <c r="D57" i="4"/>
  <c r="D53" i="4"/>
  <c r="D49" i="4"/>
  <c r="D45" i="4"/>
  <c r="D41" i="4"/>
  <c r="D37" i="4"/>
  <c r="D33" i="4"/>
  <c r="D29" i="4"/>
  <c r="D25" i="4"/>
  <c r="D21" i="4"/>
  <c r="D17" i="4"/>
  <c r="D13" i="4"/>
  <c r="D9" i="4"/>
  <c r="D5" i="4"/>
  <c r="D115" i="1"/>
  <c r="D125" i="4"/>
  <c r="D122" i="4"/>
  <c r="D117" i="4"/>
  <c r="D114" i="4"/>
  <c r="D109" i="4"/>
  <c r="D106" i="4"/>
  <c r="D101" i="4"/>
  <c r="D98" i="4"/>
  <c r="D93" i="4"/>
  <c r="D90" i="4"/>
  <c r="D85" i="4"/>
  <c r="D82" i="4"/>
  <c r="D77" i="4"/>
  <c r="D74" i="4"/>
  <c r="D69" i="4"/>
  <c r="D66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4" i="4"/>
  <c r="D111" i="1"/>
  <c r="D127" i="4"/>
  <c r="D124" i="4"/>
  <c r="D119" i="4"/>
  <c r="D116" i="4"/>
  <c r="D111" i="4"/>
  <c r="D108" i="4"/>
  <c r="D103" i="4"/>
  <c r="D100" i="4"/>
  <c r="D95" i="4"/>
  <c r="D92" i="4"/>
  <c r="D87" i="4"/>
  <c r="D84" i="4"/>
  <c r="D79" i="4"/>
  <c r="D76" i="4"/>
  <c r="D71" i="4"/>
  <c r="D68" i="4"/>
  <c r="D63" i="4"/>
  <c r="D59" i="4"/>
  <c r="D55" i="4"/>
  <c r="D51" i="4"/>
  <c r="D47" i="4"/>
  <c r="D43" i="4"/>
  <c r="D39" i="4"/>
  <c r="D35" i="4"/>
  <c r="D31" i="4"/>
  <c r="D27" i="4"/>
  <c r="D23" i="4"/>
  <c r="D19" i="4"/>
  <c r="D15" i="4"/>
  <c r="D11" i="4"/>
  <c r="D7" i="4"/>
  <c r="D3" i="4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4" i="2"/>
  <c r="D90" i="2"/>
  <c r="D47" i="2"/>
  <c r="D68" i="2"/>
  <c r="D2" i="2"/>
  <c r="D34" i="2"/>
  <c r="D55" i="2"/>
  <c r="D25" i="2"/>
  <c r="D75" i="2"/>
  <c r="D62" i="2"/>
  <c r="D72" i="2"/>
  <c r="D123" i="1"/>
  <c r="D107" i="1"/>
  <c r="D103" i="1"/>
  <c r="D99" i="1"/>
  <c r="D95" i="1"/>
  <c r="D87" i="1"/>
  <c r="D83" i="1"/>
  <c r="D79" i="1"/>
  <c r="D75" i="1"/>
  <c r="D71" i="1"/>
  <c r="D67" i="1"/>
  <c r="D59" i="1"/>
  <c r="D55" i="1"/>
  <c r="D51" i="1"/>
  <c r="D47" i="1"/>
  <c r="D43" i="1"/>
  <c r="D39" i="1"/>
  <c r="D35" i="1"/>
  <c r="D27" i="1"/>
  <c r="D23" i="1"/>
  <c r="D19" i="1"/>
  <c r="D15" i="1"/>
  <c r="D11" i="1"/>
  <c r="D7" i="1"/>
  <c r="D3" i="1"/>
  <c r="D10" i="2"/>
  <c r="D81" i="2"/>
  <c r="D63" i="2"/>
  <c r="D18" i="2"/>
  <c r="D122" i="1"/>
  <c r="D118" i="1"/>
  <c r="D106" i="1"/>
  <c r="D102" i="1"/>
  <c r="D98" i="1"/>
  <c r="D94" i="1"/>
  <c r="D86" i="1"/>
  <c r="D82" i="1"/>
  <c r="D78" i="1"/>
  <c r="D74" i="1"/>
  <c r="D66" i="1"/>
  <c r="D62" i="1"/>
  <c r="D58" i="1"/>
  <c r="D54" i="1"/>
  <c r="D50" i="1"/>
  <c r="D42" i="1"/>
  <c r="D38" i="1"/>
  <c r="D34" i="1"/>
  <c r="D30" i="1"/>
  <c r="D26" i="1"/>
  <c r="D22" i="1"/>
  <c r="D18" i="1"/>
  <c r="D14" i="1"/>
  <c r="D10" i="1"/>
  <c r="D6" i="1"/>
  <c r="D19" i="2"/>
  <c r="D17" i="2"/>
  <c r="D128" i="2"/>
  <c r="D3" i="2"/>
  <c r="F2" i="3"/>
  <c r="D117" i="1"/>
  <c r="D89" i="1"/>
  <c r="D85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F118" i="3"/>
  <c r="F110" i="3"/>
  <c r="F102" i="3"/>
  <c r="F86" i="3"/>
  <c r="F78" i="3"/>
  <c r="F58" i="3"/>
  <c r="F46" i="3"/>
  <c r="F34" i="3"/>
  <c r="F26" i="3"/>
  <c r="F10" i="3"/>
  <c r="F129" i="3"/>
  <c r="F125" i="3"/>
  <c r="F121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5" i="3"/>
  <c r="F21" i="3"/>
  <c r="F17" i="3"/>
  <c r="F13" i="3"/>
  <c r="F9" i="3"/>
  <c r="F5" i="3"/>
  <c r="F122" i="3"/>
  <c r="F106" i="3"/>
  <c r="F94" i="3"/>
  <c r="F82" i="3"/>
  <c r="F70" i="3"/>
  <c r="F62" i="3"/>
  <c r="F50" i="3"/>
  <c r="F42" i="3"/>
  <c r="F30" i="3"/>
  <c r="F18" i="3"/>
  <c r="F6" i="3"/>
  <c r="F128" i="3"/>
  <c r="F124" i="3"/>
  <c r="F120" i="3"/>
  <c r="F116" i="3"/>
  <c r="F112" i="3"/>
  <c r="F108" i="3"/>
  <c r="F104" i="3"/>
  <c r="F100" i="3"/>
  <c r="F96" i="3"/>
  <c r="F92" i="3"/>
  <c r="F88" i="3"/>
  <c r="F84" i="3"/>
  <c r="F80" i="3"/>
  <c r="F76" i="3"/>
  <c r="F72" i="3"/>
  <c r="F68" i="3"/>
  <c r="F64" i="3"/>
  <c r="F60" i="3"/>
  <c r="F56" i="3"/>
  <c r="F52" i="3"/>
  <c r="F48" i="3"/>
  <c r="F44" i="3"/>
  <c r="F40" i="3"/>
  <c r="F36" i="3"/>
  <c r="F32" i="3"/>
  <c r="F28" i="3"/>
  <c r="F24" i="3"/>
  <c r="F20" i="3"/>
  <c r="F16" i="3"/>
  <c r="F12" i="3"/>
  <c r="F8" i="3"/>
  <c r="F4" i="3"/>
  <c r="F126" i="3"/>
  <c r="F114" i="3"/>
  <c r="F98" i="3"/>
  <c r="F90" i="3"/>
  <c r="F74" i="3"/>
  <c r="F66" i="3"/>
  <c r="F54" i="3"/>
  <c r="F38" i="3"/>
  <c r="F22" i="3"/>
  <c r="F14" i="3"/>
  <c r="F127" i="3"/>
  <c r="F123" i="3"/>
  <c r="F119" i="3"/>
  <c r="F115" i="3"/>
  <c r="F111" i="3"/>
  <c r="F107" i="3"/>
  <c r="F103" i="3"/>
  <c r="F99" i="3"/>
  <c r="F95" i="3"/>
  <c r="F91" i="3"/>
  <c r="F87" i="3"/>
  <c r="F83" i="3"/>
  <c r="F79" i="3"/>
  <c r="F75" i="3"/>
  <c r="F71" i="3"/>
  <c r="F67" i="3"/>
  <c r="F63" i="3"/>
  <c r="F59" i="3"/>
  <c r="F55" i="3"/>
  <c r="F51" i="3"/>
  <c r="F47" i="3"/>
  <c r="F43" i="3"/>
  <c r="F39" i="3"/>
  <c r="F35" i="3"/>
  <c r="F31" i="3"/>
  <c r="F27" i="3"/>
  <c r="F23" i="3"/>
  <c r="F19" i="3"/>
  <c r="F15" i="3"/>
  <c r="F11" i="3"/>
  <c r="F7" i="3"/>
  <c r="F3" i="3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3" i="5"/>
  <c r="E68" i="1" l="1"/>
  <c r="E82" i="4"/>
  <c r="E93" i="1"/>
  <c r="E58" i="1"/>
  <c r="E86" i="2"/>
  <c r="E122" i="4"/>
  <c r="E39" i="4"/>
  <c r="E37" i="4"/>
  <c r="E118" i="4"/>
  <c r="E62" i="4"/>
  <c r="E43" i="1"/>
  <c r="E48" i="4"/>
  <c r="E51" i="1"/>
  <c r="E125" i="1"/>
  <c r="E13" i="1"/>
  <c r="E105" i="2"/>
  <c r="E58" i="4"/>
  <c r="E100" i="4"/>
  <c r="E33" i="4"/>
  <c r="E29" i="1"/>
  <c r="E78" i="2"/>
  <c r="E59" i="1"/>
  <c r="E79" i="1"/>
  <c r="E102" i="4"/>
  <c r="E61" i="4"/>
  <c r="E41" i="4"/>
  <c r="E31" i="4"/>
  <c r="E4" i="1"/>
  <c r="E119" i="1"/>
  <c r="E59" i="4"/>
  <c r="E76" i="4"/>
  <c r="E55" i="4"/>
  <c r="E36" i="1"/>
  <c r="E100" i="1"/>
  <c r="E61" i="1"/>
  <c r="E129" i="1"/>
  <c r="E26" i="1"/>
  <c r="E90" i="1"/>
  <c r="E107" i="2"/>
  <c r="E116" i="2"/>
  <c r="E125" i="2"/>
  <c r="E22" i="2"/>
  <c r="E45" i="4"/>
  <c r="E52" i="4"/>
  <c r="E66" i="4"/>
  <c r="E88" i="4"/>
  <c r="E108" i="4"/>
  <c r="E126" i="4"/>
  <c r="E49" i="4"/>
  <c r="E71" i="4"/>
  <c r="E87" i="4"/>
  <c r="E103" i="4"/>
  <c r="E119" i="4"/>
  <c r="E4" i="4"/>
  <c r="E20" i="4"/>
  <c r="E36" i="4"/>
  <c r="E5" i="4"/>
  <c r="E69" i="4"/>
  <c r="E85" i="4"/>
  <c r="E101" i="4"/>
  <c r="E117" i="4"/>
  <c r="E67" i="4"/>
  <c r="E83" i="4"/>
  <c r="E99" i="4"/>
  <c r="E115" i="4"/>
  <c r="E2" i="4"/>
  <c r="E14" i="4"/>
  <c r="E30" i="4"/>
  <c r="E46" i="4"/>
  <c r="E11" i="4"/>
  <c r="E78" i="4"/>
  <c r="E94" i="4"/>
  <c r="E110" i="4"/>
  <c r="E57" i="4"/>
  <c r="E52" i="1"/>
  <c r="E116" i="1"/>
  <c r="E77" i="1"/>
  <c r="E3" i="1"/>
  <c r="E42" i="1"/>
  <c r="E2" i="1"/>
  <c r="E123" i="1"/>
  <c r="E17" i="1"/>
  <c r="E85" i="1"/>
  <c r="E28" i="2"/>
  <c r="E38" i="2"/>
  <c r="E53" i="4"/>
  <c r="E54" i="4"/>
  <c r="E72" i="4"/>
  <c r="E92" i="4"/>
  <c r="E112" i="4"/>
  <c r="E27" i="4"/>
  <c r="E17" i="4"/>
  <c r="E23" i="4"/>
  <c r="E35" i="4"/>
  <c r="E124" i="4"/>
  <c r="E8" i="4"/>
  <c r="E24" i="4"/>
  <c r="E40" i="4"/>
  <c r="E56" i="4"/>
  <c r="E74" i="4"/>
  <c r="E90" i="4"/>
  <c r="E106" i="4"/>
  <c r="E51" i="4"/>
  <c r="E15" i="4"/>
  <c r="E21" i="4"/>
  <c r="E104" i="4"/>
  <c r="E120" i="4"/>
  <c r="E18" i="4"/>
  <c r="E34" i="4"/>
  <c r="E50" i="4"/>
  <c r="E65" i="4"/>
  <c r="E81" i="4"/>
  <c r="E97" i="4"/>
  <c r="E113" i="4"/>
  <c r="E129" i="4"/>
  <c r="E21" i="1"/>
  <c r="E37" i="1"/>
  <c r="E53" i="1"/>
  <c r="E69" i="1"/>
  <c r="E89" i="1"/>
  <c r="E63" i="4"/>
  <c r="E79" i="4"/>
  <c r="E95" i="4"/>
  <c r="E111" i="4"/>
  <c r="E127" i="4"/>
  <c r="E12" i="4"/>
  <c r="E28" i="4"/>
  <c r="E44" i="4"/>
  <c r="E60" i="4"/>
  <c r="E77" i="4"/>
  <c r="E93" i="4"/>
  <c r="E109" i="4"/>
  <c r="E125" i="4"/>
  <c r="E75" i="4"/>
  <c r="E91" i="4"/>
  <c r="E107" i="4"/>
  <c r="E123" i="4"/>
  <c r="E6" i="4"/>
  <c r="E22" i="4"/>
  <c r="E38" i="4"/>
  <c r="E7" i="4"/>
  <c r="E70" i="4"/>
  <c r="E86" i="4"/>
  <c r="E25" i="4"/>
  <c r="E47" i="4"/>
  <c r="E20" i="1"/>
  <c r="E84" i="1"/>
  <c r="E11" i="1"/>
  <c r="E45" i="1"/>
  <c r="E109" i="1"/>
  <c r="E10" i="1"/>
  <c r="E74" i="1"/>
  <c r="E87" i="1"/>
  <c r="E68" i="4"/>
  <c r="E84" i="4"/>
  <c r="E29" i="4"/>
  <c r="E116" i="4"/>
  <c r="E16" i="4"/>
  <c r="E32" i="4"/>
  <c r="E3" i="4"/>
  <c r="E13" i="4"/>
  <c r="E19" i="4"/>
  <c r="E98" i="4"/>
  <c r="E114" i="4"/>
  <c r="E64" i="4"/>
  <c r="E80" i="4"/>
  <c r="E96" i="4"/>
  <c r="E43" i="4"/>
  <c r="E128" i="4"/>
  <c r="E10" i="4"/>
  <c r="E26" i="4"/>
  <c r="E42" i="4"/>
  <c r="E9" i="4"/>
  <c r="E73" i="4"/>
  <c r="E89" i="4"/>
  <c r="E105" i="4"/>
  <c r="E121" i="4"/>
  <c r="E49" i="2"/>
  <c r="E70" i="2"/>
  <c r="E59" i="2"/>
  <c r="E91" i="2"/>
  <c r="E85" i="2"/>
  <c r="E128" i="2"/>
  <c r="E61" i="2"/>
  <c r="E8" i="1"/>
  <c r="E24" i="1"/>
  <c r="E40" i="1"/>
  <c r="E56" i="1"/>
  <c r="E72" i="1"/>
  <c r="E88" i="1"/>
  <c r="E104" i="1"/>
  <c r="E120" i="1"/>
  <c r="E94" i="1"/>
  <c r="E23" i="1"/>
  <c r="E75" i="1"/>
  <c r="E33" i="1"/>
  <c r="E49" i="1"/>
  <c r="E65" i="1"/>
  <c r="E81" i="1"/>
  <c r="E97" i="1"/>
  <c r="E113" i="1"/>
  <c r="E102" i="1"/>
  <c r="E15" i="1"/>
  <c r="E63" i="1"/>
  <c r="E14" i="1"/>
  <c r="E30" i="1"/>
  <c r="E46" i="1"/>
  <c r="E62" i="1"/>
  <c r="E78" i="1"/>
  <c r="E98" i="1"/>
  <c r="E7" i="1"/>
  <c r="E55" i="1"/>
  <c r="E95" i="1"/>
  <c r="E91" i="1"/>
  <c r="E115" i="1"/>
  <c r="E7" i="2"/>
  <c r="E17" i="2"/>
  <c r="E122" i="2"/>
  <c r="E66" i="2"/>
  <c r="E82" i="2"/>
  <c r="E18" i="2"/>
  <c r="E118" i="2"/>
  <c r="E111" i="2"/>
  <c r="E5" i="2"/>
  <c r="E25" i="2"/>
  <c r="E68" i="2"/>
  <c r="E33" i="2"/>
  <c r="E50" i="2"/>
  <c r="E93" i="2"/>
  <c r="E108" i="2"/>
  <c r="E97" i="2"/>
  <c r="E96" i="2"/>
  <c r="E114" i="2"/>
  <c r="E24" i="2"/>
  <c r="E95" i="2"/>
  <c r="E92" i="2"/>
  <c r="E14" i="2"/>
  <c r="E44" i="2"/>
  <c r="E31" i="2"/>
  <c r="E8" i="2"/>
  <c r="E98" i="2"/>
  <c r="E32" i="2"/>
  <c r="E12" i="1"/>
  <c r="E28" i="1"/>
  <c r="E44" i="1"/>
  <c r="E60" i="1"/>
  <c r="E76" i="1"/>
  <c r="E92" i="1"/>
  <c r="E108" i="1"/>
  <c r="E124" i="1"/>
  <c r="E106" i="1"/>
  <c r="E35" i="1"/>
  <c r="E5" i="1"/>
  <c r="E101" i="1"/>
  <c r="E117" i="1"/>
  <c r="E110" i="1"/>
  <c r="E31" i="1"/>
  <c r="E71" i="1"/>
  <c r="E18" i="1"/>
  <c r="E34" i="1"/>
  <c r="E50" i="1"/>
  <c r="E66" i="1"/>
  <c r="E82" i="1"/>
  <c r="E114" i="1"/>
  <c r="E19" i="1"/>
  <c r="E67" i="1"/>
  <c r="E103" i="1"/>
  <c r="E99" i="1"/>
  <c r="E127" i="1"/>
  <c r="E52" i="2"/>
  <c r="E6" i="2"/>
  <c r="E19" i="2"/>
  <c r="E119" i="2"/>
  <c r="E9" i="2"/>
  <c r="E63" i="2"/>
  <c r="E30" i="2"/>
  <c r="E42" i="2"/>
  <c r="E51" i="2"/>
  <c r="E72" i="2"/>
  <c r="E55" i="2"/>
  <c r="E47" i="2"/>
  <c r="E113" i="2"/>
  <c r="E54" i="2"/>
  <c r="E46" i="2"/>
  <c r="E23" i="2"/>
  <c r="E45" i="2"/>
  <c r="E88" i="2"/>
  <c r="E94" i="2"/>
  <c r="E13" i="2"/>
  <c r="E112" i="2"/>
  <c r="E71" i="2"/>
  <c r="E11" i="2"/>
  <c r="E123" i="2"/>
  <c r="E39" i="2"/>
  <c r="E60" i="2"/>
  <c r="E121" i="2"/>
  <c r="E126" i="2"/>
  <c r="E27" i="2"/>
  <c r="E16" i="1"/>
  <c r="E32" i="1"/>
  <c r="E48" i="1"/>
  <c r="E64" i="1"/>
  <c r="E80" i="1"/>
  <c r="E96" i="1"/>
  <c r="E112" i="1"/>
  <c r="E128" i="1"/>
  <c r="E122" i="1"/>
  <c r="E47" i="1"/>
  <c r="E9" i="1"/>
  <c r="E25" i="1"/>
  <c r="E41" i="1"/>
  <c r="E57" i="1"/>
  <c r="E73" i="1"/>
  <c r="E105" i="1"/>
  <c r="E121" i="1"/>
  <c r="E126" i="1"/>
  <c r="E39" i="1"/>
  <c r="E6" i="1"/>
  <c r="E22" i="1"/>
  <c r="E38" i="1"/>
  <c r="E54" i="1"/>
  <c r="E70" i="1"/>
  <c r="E86" i="1"/>
  <c r="E118" i="1"/>
  <c r="E27" i="1"/>
  <c r="E83" i="1"/>
  <c r="E111" i="1"/>
  <c r="E107" i="1"/>
  <c r="E3" i="2"/>
  <c r="E36" i="2"/>
  <c r="E100" i="2"/>
  <c r="E84" i="2"/>
  <c r="E81" i="2"/>
  <c r="E41" i="2"/>
  <c r="E76" i="2"/>
  <c r="E43" i="2"/>
  <c r="E62" i="2"/>
  <c r="E34" i="2"/>
  <c r="E90" i="2"/>
  <c r="E117" i="2"/>
  <c r="E110" i="2"/>
  <c r="E79" i="2"/>
  <c r="E26" i="2"/>
  <c r="E56" i="2"/>
  <c r="E87" i="2"/>
  <c r="E124" i="2"/>
  <c r="E15" i="2"/>
  <c r="E53" i="2"/>
  <c r="E74" i="2"/>
  <c r="E80" i="2"/>
  <c r="E40" i="2"/>
  <c r="E20" i="2"/>
  <c r="E101" i="2"/>
  <c r="E109" i="2"/>
  <c r="E35" i="2"/>
  <c r="E16" i="2"/>
  <c r="E106" i="2"/>
  <c r="E73" i="2"/>
  <c r="E77" i="2"/>
  <c r="E129" i="2"/>
  <c r="E10" i="2"/>
  <c r="E127" i="2"/>
  <c r="E99" i="2"/>
  <c r="E67" i="2"/>
  <c r="E75" i="2"/>
  <c r="E2" i="2"/>
  <c r="E4" i="2"/>
  <c r="E89" i="2"/>
  <c r="E29" i="2"/>
  <c r="E83" i="2"/>
  <c r="E120" i="2"/>
  <c r="E12" i="2"/>
  <c r="E103" i="2"/>
  <c r="E104" i="2"/>
  <c r="E58" i="2"/>
  <c r="E115" i="2"/>
  <c r="E48" i="2"/>
  <c r="E65" i="2"/>
  <c r="E57" i="2"/>
  <c r="E21" i="2"/>
  <c r="E37" i="2"/>
  <c r="E64" i="2"/>
  <c r="E69" i="2"/>
  <c r="E102" i="2"/>
  <c r="C128" i="1"/>
  <c r="C127" i="1"/>
  <c r="C126" i="1"/>
  <c r="C124" i="1"/>
  <c r="C125" i="1"/>
  <c r="C123" i="1"/>
  <c r="C118" i="1"/>
  <c r="C119" i="1"/>
  <c r="C120" i="1"/>
  <c r="C121" i="1"/>
  <c r="C122" i="1"/>
  <c r="C117" i="1"/>
  <c r="C115" i="1"/>
  <c r="C116" i="1"/>
  <c r="C112" i="1"/>
  <c r="C113" i="1"/>
  <c r="C114" i="1"/>
  <c r="C110" i="1"/>
  <c r="C111" i="1"/>
  <c r="C109" i="1"/>
  <c r="C105" i="1"/>
  <c r="C106" i="1"/>
  <c r="C107" i="1"/>
  <c r="C108" i="1"/>
  <c r="C100" i="1"/>
  <c r="C101" i="1"/>
  <c r="C102" i="1"/>
  <c r="C103" i="1"/>
  <c r="C104" i="1"/>
  <c r="C93" i="1"/>
  <c r="C94" i="1"/>
  <c r="C95" i="1"/>
  <c r="C96" i="1"/>
  <c r="C97" i="1"/>
  <c r="C98" i="1"/>
  <c r="C99" i="1"/>
  <c r="C92" i="1"/>
  <c r="C91" i="1"/>
  <c r="C89" i="1"/>
  <c r="C90" i="1"/>
  <c r="C87" i="1"/>
  <c r="C88" i="1"/>
  <c r="C86" i="1"/>
  <c r="C75" i="1"/>
  <c r="C76" i="1"/>
  <c r="C77" i="1"/>
  <c r="C78" i="1"/>
  <c r="C79" i="1"/>
  <c r="C80" i="1"/>
  <c r="C81" i="1"/>
  <c r="C82" i="1"/>
  <c r="C83" i="1"/>
  <c r="C84" i="1"/>
  <c r="C85" i="1"/>
  <c r="C70" i="1"/>
  <c r="C71" i="1"/>
  <c r="C72" i="1"/>
  <c r="C73" i="1"/>
  <c r="C74" i="1"/>
  <c r="C69" i="1"/>
  <c r="C68" i="1"/>
  <c r="C66" i="1"/>
  <c r="C67" i="1"/>
  <c r="C64" i="1"/>
  <c r="C65" i="1"/>
  <c r="C59" i="1"/>
  <c r="C60" i="1"/>
  <c r="C61" i="1"/>
  <c r="C62" i="1"/>
  <c r="C63" i="1"/>
  <c r="C58" i="1"/>
  <c r="C55" i="1"/>
  <c r="C56" i="1"/>
  <c r="C57" i="1"/>
  <c r="C54" i="1"/>
  <c r="C50" i="1"/>
  <c r="C51" i="1"/>
  <c r="C52" i="1"/>
  <c r="C53" i="1"/>
  <c r="C49" i="1"/>
  <c r="C48" i="1"/>
  <c r="C47" i="1"/>
  <c r="C44" i="1"/>
  <c r="C45" i="1"/>
  <c r="C46" i="1"/>
  <c r="C42" i="1"/>
  <c r="C43" i="1"/>
  <c r="C39" i="1"/>
  <c r="C40" i="1"/>
  <c r="C41" i="1"/>
  <c r="C38" i="1"/>
  <c r="C30" i="1"/>
  <c r="C31" i="1"/>
  <c r="C32" i="1"/>
  <c r="C33" i="1"/>
  <c r="C34" i="1"/>
  <c r="C35" i="1"/>
  <c r="C36" i="1"/>
  <c r="C37" i="1"/>
  <c r="C29" i="1"/>
  <c r="C27" i="1"/>
  <c r="C28" i="1"/>
  <c r="C23" i="1"/>
  <c r="C24" i="1"/>
  <c r="C25" i="1"/>
  <c r="C26" i="1"/>
  <c r="C22" i="1"/>
  <c r="C21" i="1"/>
  <c r="C19" i="1"/>
  <c r="C20" i="1"/>
  <c r="C18" i="1"/>
  <c r="C17" i="1"/>
  <c r="C15" i="1"/>
  <c r="C16" i="1"/>
  <c r="C14" i="1"/>
  <c r="C13" i="1"/>
  <c r="C11" i="1"/>
  <c r="C12" i="1"/>
  <c r="C10" i="1"/>
  <c r="C8" i="1"/>
  <c r="C9" i="1"/>
  <c r="C7" i="1"/>
  <c r="C5" i="1"/>
  <c r="C6" i="1"/>
  <c r="C4" i="1"/>
  <c r="C3" i="1"/>
  <c r="C2" i="1"/>
  <c r="C129" i="1"/>
  <c r="F118" i="5" l="1"/>
  <c r="G118" i="5" s="1"/>
  <c r="F3" i="5"/>
  <c r="G3" i="5" s="1"/>
  <c r="F53" i="5"/>
  <c r="G53" i="5" s="1"/>
  <c r="F120" i="5"/>
  <c r="G120" i="5" s="1"/>
  <c r="F29" i="5"/>
  <c r="G29" i="5" s="1"/>
  <c r="F92" i="5"/>
  <c r="G92" i="5" s="1"/>
  <c r="F104" i="5"/>
  <c r="G104" i="5" s="1"/>
  <c r="F123" i="5"/>
  <c r="G123" i="5" s="1"/>
  <c r="F114" i="5"/>
  <c r="G114" i="5" s="1"/>
  <c r="F37" i="5"/>
  <c r="G37" i="5" s="1"/>
  <c r="F96" i="5"/>
  <c r="G96" i="5" s="1"/>
  <c r="F25" i="5"/>
  <c r="G25" i="5" s="1"/>
  <c r="F68" i="5"/>
  <c r="G68" i="5" s="1"/>
  <c r="F88" i="5"/>
  <c r="G88" i="5" s="1"/>
  <c r="C124" i="5"/>
  <c r="C69" i="5"/>
  <c r="C103" i="5"/>
  <c r="C109" i="5"/>
  <c r="C24" i="5"/>
  <c r="C95" i="5"/>
  <c r="C115" i="5"/>
  <c r="D115" i="5" s="1"/>
  <c r="C51" i="5"/>
  <c r="F35" i="5"/>
  <c r="G35" i="5" s="1"/>
  <c r="F125" i="5"/>
  <c r="G125" i="5" s="1"/>
  <c r="F76" i="5"/>
  <c r="G76" i="5" s="1"/>
  <c r="F81" i="5"/>
  <c r="G81" i="5" s="1"/>
  <c r="F5" i="5"/>
  <c r="G5" i="5" s="1"/>
  <c r="F4" i="5"/>
  <c r="G4" i="5" s="1"/>
  <c r="F117" i="5"/>
  <c r="G117" i="5" s="1"/>
  <c r="C75" i="5"/>
  <c r="D75" i="5" s="1"/>
  <c r="C44" i="5"/>
  <c r="D44" i="5" s="1"/>
  <c r="C71" i="5"/>
  <c r="D71" i="5" s="1"/>
  <c r="C82" i="5"/>
  <c r="C65" i="5"/>
  <c r="D65" i="5" s="1"/>
  <c r="C52" i="5"/>
  <c r="D52" i="5" s="1"/>
  <c r="C97" i="5"/>
  <c r="F126" i="5"/>
  <c r="G126" i="5" s="1"/>
  <c r="F57" i="5"/>
  <c r="G57" i="5" s="1"/>
  <c r="F16" i="5"/>
  <c r="G16" i="5" s="1"/>
  <c r="F41" i="5"/>
  <c r="G41" i="5" s="1"/>
  <c r="F112" i="5"/>
  <c r="G112" i="5" s="1"/>
  <c r="F87" i="5"/>
  <c r="G87" i="5" s="1"/>
  <c r="F111" i="5"/>
  <c r="G111" i="5" s="1"/>
  <c r="C30" i="5"/>
  <c r="D30" i="5" s="1"/>
  <c r="C83" i="5"/>
  <c r="D83" i="5" s="1"/>
  <c r="C14" i="5"/>
  <c r="C129" i="5"/>
  <c r="C48" i="5"/>
  <c r="D48" i="5" s="1"/>
  <c r="C116" i="5"/>
  <c r="D116" i="5" s="1"/>
  <c r="C18" i="5"/>
  <c r="D18" i="5" s="1"/>
  <c r="F99" i="5"/>
  <c r="G99" i="5" s="1"/>
  <c r="F94" i="5"/>
  <c r="G94" i="5" s="1"/>
  <c r="I76" i="5"/>
  <c r="J76" i="5" s="1"/>
  <c r="I101" i="5"/>
  <c r="J101" i="5" s="1"/>
  <c r="I15" i="5"/>
  <c r="J15" i="5" s="1"/>
  <c r="I70" i="5"/>
  <c r="J70" i="5" s="1"/>
  <c r="I86" i="5"/>
  <c r="J86" i="5" s="1"/>
  <c r="I56" i="5"/>
  <c r="J56" i="5" s="1"/>
  <c r="C45" i="5"/>
  <c r="D45" i="5" s="1"/>
  <c r="C61" i="5"/>
  <c r="D61" i="5" s="1"/>
  <c r="I111" i="5"/>
  <c r="J111" i="5" s="1"/>
  <c r="I99" i="5"/>
  <c r="J99" i="5" s="1"/>
  <c r="I124" i="5"/>
  <c r="J124" i="5" s="1"/>
  <c r="I90" i="5"/>
  <c r="J90" i="5" s="1"/>
  <c r="I23" i="5"/>
  <c r="J23" i="5" s="1"/>
  <c r="I82" i="5"/>
  <c r="J82" i="5" s="1"/>
  <c r="C106" i="5"/>
  <c r="D106" i="5" s="1"/>
  <c r="C112" i="5"/>
  <c r="D112" i="5" s="1"/>
  <c r="I35" i="5"/>
  <c r="J35" i="5" s="1"/>
  <c r="I81" i="5"/>
  <c r="J81" i="5" s="1"/>
  <c r="I10" i="5"/>
  <c r="J10" i="5" s="1"/>
  <c r="I120" i="5"/>
  <c r="J120" i="5" s="1"/>
  <c r="I61" i="5"/>
  <c r="J61" i="5" s="1"/>
  <c r="I43" i="5"/>
  <c r="J43" i="5" s="1"/>
  <c r="I41" i="5"/>
  <c r="J41" i="5" s="1"/>
  <c r="F22" i="5"/>
  <c r="G22" i="5" s="1"/>
  <c r="C17" i="5"/>
  <c r="C36" i="5"/>
  <c r="I11" i="5"/>
  <c r="J11" i="5" s="1"/>
  <c r="I106" i="5"/>
  <c r="J106" i="5" s="1"/>
  <c r="I34" i="5"/>
  <c r="J34" i="5" s="1"/>
  <c r="I63" i="5"/>
  <c r="J63" i="5" s="1"/>
  <c r="I66" i="5"/>
  <c r="J66" i="5" s="1"/>
  <c r="I49" i="5"/>
  <c r="J49" i="5" s="1"/>
  <c r="I109" i="5"/>
  <c r="J109" i="5" s="1"/>
  <c r="I21" i="5"/>
  <c r="J21" i="5" s="1"/>
  <c r="F86" i="5"/>
  <c r="G86" i="5" s="1"/>
  <c r="C117" i="5"/>
  <c r="D117" i="5" s="1"/>
  <c r="I55" i="5"/>
  <c r="J55" i="5" s="1"/>
  <c r="C86" i="5"/>
  <c r="D86" i="5" s="1"/>
  <c r="I79" i="5"/>
  <c r="J79" i="5" s="1"/>
  <c r="C113" i="5"/>
  <c r="D113" i="5" s="1"/>
  <c r="F30" i="5"/>
  <c r="G30" i="5" s="1"/>
  <c r="I96" i="5"/>
  <c r="J96" i="5" s="1"/>
  <c r="I77" i="5"/>
  <c r="J77" i="5" s="1"/>
  <c r="C58" i="5"/>
  <c r="D58" i="5" s="1"/>
  <c r="F95" i="5"/>
  <c r="G95" i="5" s="1"/>
  <c r="F54" i="5"/>
  <c r="G54" i="5" s="1"/>
  <c r="F9" i="5"/>
  <c r="G9" i="5" s="1"/>
  <c r="F71" i="5"/>
  <c r="G71" i="5" s="1"/>
  <c r="F108" i="5"/>
  <c r="G108" i="5" s="1"/>
  <c r="F56" i="5"/>
  <c r="G56" i="5" s="1"/>
  <c r="F59" i="5"/>
  <c r="G59" i="5" s="1"/>
  <c r="F91" i="5"/>
  <c r="G91" i="5" s="1"/>
  <c r="F46" i="5"/>
  <c r="G46" i="5" s="1"/>
  <c r="F128" i="5"/>
  <c r="G128" i="5" s="1"/>
  <c r="F113" i="5"/>
  <c r="G113" i="5" s="1"/>
  <c r="F62" i="5"/>
  <c r="G62" i="5" s="1"/>
  <c r="F48" i="5"/>
  <c r="G48" i="5" s="1"/>
  <c r="F55" i="5"/>
  <c r="G55" i="5" s="1"/>
  <c r="C53" i="5"/>
  <c r="D53" i="5" s="1"/>
  <c r="C3" i="5"/>
  <c r="D3" i="5" s="1"/>
  <c r="C98" i="5"/>
  <c r="D98" i="5" s="1"/>
  <c r="C62" i="5"/>
  <c r="C23" i="5"/>
  <c r="C121" i="5"/>
  <c r="D121" i="5" s="1"/>
  <c r="C42" i="5"/>
  <c r="C100" i="5"/>
  <c r="F11" i="5"/>
  <c r="G11" i="5" s="1"/>
  <c r="F65" i="5"/>
  <c r="G65" i="5" s="1"/>
  <c r="F20" i="5"/>
  <c r="G20" i="5" s="1"/>
  <c r="F45" i="5"/>
  <c r="G45" i="5" s="1"/>
  <c r="F40" i="5"/>
  <c r="G40" i="5" s="1"/>
  <c r="F93" i="5"/>
  <c r="G93" i="5" s="1"/>
  <c r="F106" i="5"/>
  <c r="G106" i="5" s="1"/>
  <c r="C74" i="5"/>
  <c r="D74" i="5" s="1"/>
  <c r="C32" i="5"/>
  <c r="D32" i="5" s="1"/>
  <c r="C16" i="5"/>
  <c r="D16" i="5" s="1"/>
  <c r="C91" i="5"/>
  <c r="D91" i="5" s="1"/>
  <c r="C76" i="5"/>
  <c r="C35" i="5"/>
  <c r="D35" i="5" s="1"/>
  <c r="C60" i="5"/>
  <c r="F74" i="5"/>
  <c r="G74" i="5" s="1"/>
  <c r="F17" i="5"/>
  <c r="G17" i="5" s="1"/>
  <c r="F103" i="5"/>
  <c r="G103" i="5" s="1"/>
  <c r="F13" i="5"/>
  <c r="G13" i="5" s="1"/>
  <c r="F60" i="5"/>
  <c r="G60" i="5" s="1"/>
  <c r="F47" i="5"/>
  <c r="G47" i="5" s="1"/>
  <c r="C57" i="5"/>
  <c r="D57" i="5" s="1"/>
  <c r="C59" i="5"/>
  <c r="C72" i="5"/>
  <c r="D72" i="5" s="1"/>
  <c r="C104" i="5"/>
  <c r="D104" i="5" s="1"/>
  <c r="C5" i="5"/>
  <c r="C122" i="5"/>
  <c r="D122" i="5" s="1"/>
  <c r="C34" i="5"/>
  <c r="D34" i="5" s="1"/>
  <c r="C8" i="5"/>
  <c r="D8" i="5" s="1"/>
  <c r="F90" i="5"/>
  <c r="G90" i="5" s="1"/>
  <c r="F50" i="5"/>
  <c r="G50" i="5" s="1"/>
  <c r="I129" i="5"/>
  <c r="J129" i="5" s="1"/>
  <c r="I118" i="5"/>
  <c r="J118" i="5" s="1"/>
  <c r="I52" i="5"/>
  <c r="J52" i="5" s="1"/>
  <c r="I74" i="5"/>
  <c r="J74" i="5" s="1"/>
  <c r="I59" i="5"/>
  <c r="J59" i="5" s="1"/>
  <c r="I93" i="5"/>
  <c r="J93" i="5" s="1"/>
  <c r="C102" i="5"/>
  <c r="D102" i="5" s="1"/>
  <c r="C118" i="5"/>
  <c r="D118" i="5" s="1"/>
  <c r="I128" i="5"/>
  <c r="J128" i="5" s="1"/>
  <c r="I51" i="5"/>
  <c r="J51" i="5" s="1"/>
  <c r="I5" i="5"/>
  <c r="J5" i="5" s="1"/>
  <c r="I3" i="5"/>
  <c r="J3" i="5" s="1"/>
  <c r="I122" i="5"/>
  <c r="J122" i="5" s="1"/>
  <c r="I27" i="5"/>
  <c r="J27" i="5" s="1"/>
  <c r="C89" i="5"/>
  <c r="D89" i="5" s="1"/>
  <c r="I117" i="5"/>
  <c r="J117" i="5" s="1"/>
  <c r="I14" i="5"/>
  <c r="J14" i="5" s="1"/>
  <c r="I91" i="5"/>
  <c r="J91" i="5" s="1"/>
  <c r="I85" i="5"/>
  <c r="J85" i="5" s="1"/>
  <c r="I87" i="5"/>
  <c r="J87" i="5" s="1"/>
  <c r="I123" i="5"/>
  <c r="J123" i="5" s="1"/>
  <c r="I119" i="5"/>
  <c r="J119" i="5" s="1"/>
  <c r="I95" i="5"/>
  <c r="J95" i="5" s="1"/>
  <c r="C119" i="5"/>
  <c r="C85" i="5"/>
  <c r="C4" i="5"/>
  <c r="I28" i="5"/>
  <c r="J28" i="5" s="1"/>
  <c r="I9" i="5"/>
  <c r="J9" i="5" s="1"/>
  <c r="I84" i="5"/>
  <c r="J84" i="5" s="1"/>
  <c r="I89" i="5"/>
  <c r="J89" i="5" s="1"/>
  <c r="I71" i="5"/>
  <c r="J71" i="5" s="1"/>
  <c r="I130" i="5"/>
  <c r="J130" i="5" s="1"/>
  <c r="I125" i="5"/>
  <c r="J125" i="5" s="1"/>
  <c r="I8" i="5"/>
  <c r="J8" i="5" s="1"/>
  <c r="F6" i="5"/>
  <c r="G6" i="5" s="1"/>
  <c r="C41" i="5"/>
  <c r="D41" i="5" s="1"/>
  <c r="I12" i="5"/>
  <c r="J12" i="5" s="1"/>
  <c r="I107" i="5"/>
  <c r="J107" i="5" s="1"/>
  <c r="C84" i="5"/>
  <c r="D84" i="5" s="1"/>
  <c r="I100" i="5"/>
  <c r="J100" i="5" s="1"/>
  <c r="C94" i="5"/>
  <c r="D94" i="5" s="1"/>
  <c r="C96" i="5"/>
  <c r="D96" i="5" s="1"/>
  <c r="I6" i="5"/>
  <c r="J6" i="5" s="1"/>
  <c r="C49" i="5"/>
  <c r="D49" i="5" s="1"/>
  <c r="D59" i="5"/>
  <c r="D60" i="5"/>
  <c r="D97" i="5"/>
  <c r="D51" i="5"/>
  <c r="D85" i="5"/>
  <c r="D95" i="5"/>
  <c r="D4" i="5"/>
  <c r="D24" i="5"/>
  <c r="D14" i="5"/>
  <c r="D119" i="5"/>
  <c r="D5" i="5"/>
  <c r="D129" i="5"/>
  <c r="D76" i="5"/>
  <c r="D82" i="5"/>
  <c r="D36" i="5"/>
  <c r="F75" i="5"/>
  <c r="G75" i="5" s="1"/>
  <c r="F34" i="5"/>
  <c r="G34" i="5" s="1"/>
  <c r="F100" i="5"/>
  <c r="G100" i="5" s="1"/>
  <c r="F89" i="5"/>
  <c r="G89" i="5" s="1"/>
  <c r="F127" i="5"/>
  <c r="G127" i="5" s="1"/>
  <c r="F12" i="5"/>
  <c r="G12" i="5" s="1"/>
  <c r="F43" i="5"/>
  <c r="G43" i="5" s="1"/>
  <c r="F63" i="5"/>
  <c r="G63" i="5" s="1"/>
  <c r="F18" i="5"/>
  <c r="G18" i="5" s="1"/>
  <c r="F84" i="5"/>
  <c r="G84" i="5" s="1"/>
  <c r="F85" i="5"/>
  <c r="G85" i="5" s="1"/>
  <c r="F49" i="5"/>
  <c r="G49" i="5" s="1"/>
  <c r="F8" i="5"/>
  <c r="G8" i="5" s="1"/>
  <c r="F39" i="5"/>
  <c r="G39" i="5" s="1"/>
  <c r="C111" i="5"/>
  <c r="D111" i="5" s="1"/>
  <c r="C93" i="5"/>
  <c r="D93" i="5" s="1"/>
  <c r="C73" i="5"/>
  <c r="D73" i="5" s="1"/>
  <c r="C127" i="5"/>
  <c r="D127" i="5" s="1"/>
  <c r="C29" i="5"/>
  <c r="D29" i="5" s="1"/>
  <c r="C114" i="5"/>
  <c r="D114" i="5" s="1"/>
  <c r="C92" i="5"/>
  <c r="D92" i="5" s="1"/>
  <c r="F115" i="5"/>
  <c r="G115" i="5" s="1"/>
  <c r="F102" i="5"/>
  <c r="G102" i="5" s="1"/>
  <c r="F33" i="5"/>
  <c r="G33" i="5" s="1"/>
  <c r="F80" i="5"/>
  <c r="G80" i="5" s="1"/>
  <c r="F21" i="5"/>
  <c r="G21" i="5" s="1"/>
  <c r="F64" i="5"/>
  <c r="G64" i="5" s="1"/>
  <c r="F119" i="5"/>
  <c r="G119" i="5" s="1"/>
  <c r="F78" i="5"/>
  <c r="G78" i="5" s="1"/>
  <c r="C20" i="5"/>
  <c r="D20" i="5" s="1"/>
  <c r="C28" i="5"/>
  <c r="D28" i="5" s="1"/>
  <c r="C78" i="5"/>
  <c r="D78" i="5" s="1"/>
  <c r="C130" i="5"/>
  <c r="D130" i="5" s="1"/>
  <c r="C123" i="5"/>
  <c r="D123" i="5" s="1"/>
  <c r="C80" i="5"/>
  <c r="D80" i="5" s="1"/>
  <c r="F79" i="5"/>
  <c r="G79" i="5" s="1"/>
  <c r="F38" i="5"/>
  <c r="G38" i="5" s="1"/>
  <c r="F116" i="5"/>
  <c r="G116" i="5" s="1"/>
  <c r="F101" i="5"/>
  <c r="G101" i="5" s="1"/>
  <c r="F82" i="5"/>
  <c r="G82" i="5" s="1"/>
  <c r="F24" i="5"/>
  <c r="G24" i="5" s="1"/>
  <c r="F23" i="5"/>
  <c r="G23" i="5" s="1"/>
  <c r="C33" i="5"/>
  <c r="D33" i="5" s="1"/>
  <c r="C105" i="5"/>
  <c r="D105" i="5" s="1"/>
  <c r="C39" i="5"/>
  <c r="D39" i="5" s="1"/>
  <c r="C54" i="5"/>
  <c r="D54" i="5" s="1"/>
  <c r="C120" i="5"/>
  <c r="D120" i="5" s="1"/>
  <c r="C10" i="5"/>
  <c r="D10" i="5" s="1"/>
  <c r="C27" i="5"/>
  <c r="D27" i="5" s="1"/>
  <c r="C9" i="5"/>
  <c r="D9" i="5" s="1"/>
  <c r="F66" i="5"/>
  <c r="G66" i="5" s="1"/>
  <c r="F10" i="5"/>
  <c r="G10" i="5" s="1"/>
  <c r="I80" i="5"/>
  <c r="J80" i="5" s="1"/>
  <c r="I16" i="5"/>
  <c r="J16" i="5" s="1"/>
  <c r="I64" i="5"/>
  <c r="J64" i="5" s="1"/>
  <c r="I65" i="5"/>
  <c r="J65" i="5" s="1"/>
  <c r="I113" i="5"/>
  <c r="J113" i="5" s="1"/>
  <c r="I18" i="5"/>
  <c r="J18" i="5" s="1"/>
  <c r="C90" i="5"/>
  <c r="D90" i="5" s="1"/>
  <c r="C6" i="5"/>
  <c r="D6" i="5" s="1"/>
  <c r="I24" i="5"/>
  <c r="J24" i="5" s="1"/>
  <c r="I102" i="5"/>
  <c r="J102" i="5" s="1"/>
  <c r="I92" i="5"/>
  <c r="J92" i="5" s="1"/>
  <c r="I20" i="5"/>
  <c r="J20" i="5" s="1"/>
  <c r="I26" i="5"/>
  <c r="J26" i="5" s="1"/>
  <c r="I50" i="5"/>
  <c r="J50" i="5" s="1"/>
  <c r="C25" i="5"/>
  <c r="D25" i="5" s="1"/>
  <c r="I37" i="5"/>
  <c r="J37" i="5" s="1"/>
  <c r="I72" i="5"/>
  <c r="J72" i="5" s="1"/>
  <c r="I75" i="5"/>
  <c r="J75" i="5" s="1"/>
  <c r="I127" i="5"/>
  <c r="J127" i="5" s="1"/>
  <c r="I7" i="5"/>
  <c r="J7" i="5" s="1"/>
  <c r="I67" i="5"/>
  <c r="J67" i="5" s="1"/>
  <c r="I126" i="5"/>
  <c r="J126" i="5" s="1"/>
  <c r="I13" i="5"/>
  <c r="J13" i="5" s="1"/>
  <c r="C99" i="5"/>
  <c r="D99" i="5" s="1"/>
  <c r="C56" i="5"/>
  <c r="D56" i="5" s="1"/>
  <c r="I4" i="5"/>
  <c r="J4" i="5" s="1"/>
  <c r="I112" i="5"/>
  <c r="J112" i="5" s="1"/>
  <c r="I17" i="5"/>
  <c r="J17" i="5" s="1"/>
  <c r="I88" i="5"/>
  <c r="J88" i="5" s="1"/>
  <c r="I30" i="5"/>
  <c r="J30" i="5" s="1"/>
  <c r="I73" i="5"/>
  <c r="J73" i="5" s="1"/>
  <c r="I83" i="5"/>
  <c r="J83" i="5" s="1"/>
  <c r="I115" i="5"/>
  <c r="J115" i="5" s="1"/>
  <c r="F122" i="5"/>
  <c r="G122" i="5" s="1"/>
  <c r="C107" i="5"/>
  <c r="D107" i="5" s="1"/>
  <c r="C128" i="5"/>
  <c r="D128" i="5" s="1"/>
  <c r="I31" i="5"/>
  <c r="J31" i="5" s="1"/>
  <c r="I97" i="5"/>
  <c r="J97" i="5" s="1"/>
  <c r="C22" i="5"/>
  <c r="D22" i="5" s="1"/>
  <c r="I54" i="5"/>
  <c r="J54" i="5" s="1"/>
  <c r="C110" i="5"/>
  <c r="D110" i="5" s="1"/>
  <c r="I78" i="5"/>
  <c r="J78" i="5" s="1"/>
  <c r="I69" i="5"/>
  <c r="J69" i="5" s="1"/>
  <c r="I42" i="5"/>
  <c r="J42" i="5" s="1"/>
  <c r="F19" i="5"/>
  <c r="G19" i="5" s="1"/>
  <c r="F97" i="5"/>
  <c r="G97" i="5" s="1"/>
  <c r="F36" i="5"/>
  <c r="G36" i="5" s="1"/>
  <c r="F73" i="5"/>
  <c r="G73" i="5" s="1"/>
  <c r="F14" i="5"/>
  <c r="G14" i="5" s="1"/>
  <c r="F109" i="5"/>
  <c r="G109" i="5" s="1"/>
  <c r="F7" i="5"/>
  <c r="G7" i="5" s="1"/>
  <c r="F15" i="5"/>
  <c r="G15" i="5" s="1"/>
  <c r="F69" i="5"/>
  <c r="G69" i="5" s="1"/>
  <c r="F32" i="5"/>
  <c r="G32" i="5" s="1"/>
  <c r="F61" i="5"/>
  <c r="G61" i="5" s="1"/>
  <c r="F72" i="5"/>
  <c r="G72" i="5" s="1"/>
  <c r="F70" i="5"/>
  <c r="G70" i="5" s="1"/>
  <c r="F129" i="5"/>
  <c r="G129" i="5" s="1"/>
  <c r="C101" i="5"/>
  <c r="D101" i="5" s="1"/>
  <c r="C88" i="5"/>
  <c r="C15" i="5"/>
  <c r="D15" i="5" s="1"/>
  <c r="C47" i="5"/>
  <c r="D47" i="5" s="1"/>
  <c r="C67" i="5"/>
  <c r="D67" i="5" s="1"/>
  <c r="C37" i="5"/>
  <c r="C55" i="5"/>
  <c r="D55" i="5" s="1"/>
  <c r="F83" i="5"/>
  <c r="G83" i="5" s="1"/>
  <c r="F42" i="5"/>
  <c r="G42" i="5" s="1"/>
  <c r="F124" i="5"/>
  <c r="G124" i="5" s="1"/>
  <c r="F105" i="5"/>
  <c r="G105" i="5" s="1"/>
  <c r="F44" i="5"/>
  <c r="G44" i="5" s="1"/>
  <c r="F28" i="5"/>
  <c r="G28" i="5" s="1"/>
  <c r="F31" i="5"/>
  <c r="G31" i="5" s="1"/>
  <c r="C108" i="5"/>
  <c r="D108" i="5" s="1"/>
  <c r="C7" i="5"/>
  <c r="D7" i="5" s="1"/>
  <c r="C31" i="5"/>
  <c r="D31" i="5" s="1"/>
  <c r="C40" i="5"/>
  <c r="D40" i="5" s="1"/>
  <c r="C68" i="5"/>
  <c r="D68" i="5" s="1"/>
  <c r="C125" i="5"/>
  <c r="D125" i="5" s="1"/>
  <c r="C13" i="5"/>
  <c r="D13" i="5" s="1"/>
  <c r="F27" i="5"/>
  <c r="G27" i="5" s="1"/>
  <c r="F121" i="5"/>
  <c r="G121" i="5" s="1"/>
  <c r="F52" i="5"/>
  <c r="G52" i="5" s="1"/>
  <c r="F77" i="5"/>
  <c r="G77" i="5" s="1"/>
  <c r="F130" i="5"/>
  <c r="G130" i="5" s="1"/>
  <c r="F107" i="5"/>
  <c r="G107" i="5" s="1"/>
  <c r="F110" i="5"/>
  <c r="G110" i="5" s="1"/>
  <c r="C63" i="5"/>
  <c r="D63" i="5" s="1"/>
  <c r="C50" i="5"/>
  <c r="D50" i="5" s="1"/>
  <c r="C77" i="5"/>
  <c r="D77" i="5" s="1"/>
  <c r="C70" i="5"/>
  <c r="D70" i="5" s="1"/>
  <c r="C87" i="5"/>
  <c r="D87" i="5" s="1"/>
  <c r="C79" i="5"/>
  <c r="D79" i="5" s="1"/>
  <c r="C38" i="5"/>
  <c r="D38" i="5" s="1"/>
  <c r="C66" i="5"/>
  <c r="D66" i="5" s="1"/>
  <c r="F26" i="5"/>
  <c r="G26" i="5" s="1"/>
  <c r="I46" i="5"/>
  <c r="J46" i="5" s="1"/>
  <c r="I94" i="5"/>
  <c r="J94" i="5" s="1"/>
  <c r="I114" i="5"/>
  <c r="J114" i="5" s="1"/>
  <c r="I45" i="5"/>
  <c r="J45" i="5" s="1"/>
  <c r="I29" i="5"/>
  <c r="J29" i="5" s="1"/>
  <c r="I57" i="5"/>
  <c r="J57" i="5" s="1"/>
  <c r="C11" i="5"/>
  <c r="D11" i="5" s="1"/>
  <c r="C21" i="5"/>
  <c r="D21" i="5" s="1"/>
  <c r="I103" i="5"/>
  <c r="J103" i="5" s="1"/>
  <c r="I60" i="5"/>
  <c r="J60" i="5" s="1"/>
  <c r="I62" i="5"/>
  <c r="J62" i="5" s="1"/>
  <c r="I110" i="5"/>
  <c r="J110" i="5" s="1"/>
  <c r="I25" i="5"/>
  <c r="J25" i="5" s="1"/>
  <c r="I108" i="5"/>
  <c r="J108" i="5" s="1"/>
  <c r="I47" i="5"/>
  <c r="J47" i="5" s="1"/>
  <c r="C43" i="5"/>
  <c r="D43" i="5" s="1"/>
  <c r="I33" i="5"/>
  <c r="J33" i="5" s="1"/>
  <c r="I104" i="5"/>
  <c r="J104" i="5" s="1"/>
  <c r="I48" i="5"/>
  <c r="J48" i="5" s="1"/>
  <c r="I105" i="5"/>
  <c r="J105" i="5" s="1"/>
  <c r="I39" i="5"/>
  <c r="J39" i="5" s="1"/>
  <c r="I40" i="5"/>
  <c r="J40" i="5" s="1"/>
  <c r="I32" i="5"/>
  <c r="J32" i="5" s="1"/>
  <c r="F98" i="5"/>
  <c r="G98" i="5" s="1"/>
  <c r="C126" i="5"/>
  <c r="D126" i="5" s="1"/>
  <c r="C64" i="5"/>
  <c r="D64" i="5" s="1"/>
  <c r="I53" i="5"/>
  <c r="J53" i="5" s="1"/>
  <c r="I98" i="5"/>
  <c r="J98" i="5" s="1"/>
  <c r="I44" i="5"/>
  <c r="J44" i="5" s="1"/>
  <c r="I36" i="5"/>
  <c r="J36" i="5" s="1"/>
  <c r="I68" i="5"/>
  <c r="J68" i="5" s="1"/>
  <c r="I121" i="5"/>
  <c r="J121" i="5" s="1"/>
  <c r="I58" i="5"/>
  <c r="J58" i="5" s="1"/>
  <c r="I22" i="5"/>
  <c r="J22" i="5" s="1"/>
  <c r="F51" i="5"/>
  <c r="G51" i="5" s="1"/>
  <c r="C26" i="5"/>
  <c r="D26" i="5" s="1"/>
  <c r="C81" i="5"/>
  <c r="D81" i="5" s="1"/>
  <c r="C46" i="5"/>
  <c r="D46" i="5" s="1"/>
  <c r="I38" i="5"/>
  <c r="J38" i="5" s="1"/>
  <c r="F58" i="5"/>
  <c r="G58" i="5" s="1"/>
  <c r="I19" i="5"/>
  <c r="J19" i="5" s="1"/>
  <c r="C19" i="5"/>
  <c r="D19" i="5" s="1"/>
  <c r="I116" i="5"/>
  <c r="J116" i="5" s="1"/>
  <c r="F67" i="5"/>
  <c r="G67" i="5" s="1"/>
  <c r="C12" i="5"/>
  <c r="D12" i="5" s="1"/>
  <c r="D100" i="5"/>
  <c r="D23" i="5"/>
  <c r="D62" i="5"/>
  <c r="D42" i="5"/>
  <c r="D103" i="5"/>
  <c r="D88" i="5"/>
  <c r="D124" i="5"/>
  <c r="D37" i="5"/>
  <c r="D69" i="5"/>
  <c r="D109" i="5"/>
  <c r="D17" i="5"/>
  <c r="C20" i="2"/>
  <c r="C4" i="2"/>
  <c r="C10" i="2"/>
  <c r="C16" i="2"/>
  <c r="C17" i="2"/>
  <c r="C74" i="2"/>
  <c r="C40" i="2"/>
  <c r="C90" i="2"/>
  <c r="C35" i="2"/>
  <c r="C92" i="2"/>
  <c r="C103" i="2"/>
  <c r="C53" i="2"/>
  <c r="C81" i="2"/>
  <c r="C47" i="2"/>
  <c r="C24" i="2"/>
  <c r="C14" i="2"/>
  <c r="C8" i="2"/>
  <c r="C68" i="2"/>
  <c r="C115" i="2"/>
  <c r="C128" i="2"/>
  <c r="C94" i="2"/>
  <c r="C31" i="2"/>
  <c r="C57" i="2"/>
  <c r="C65" i="2"/>
  <c r="C34" i="2"/>
  <c r="C32" i="2"/>
  <c r="C109" i="2"/>
  <c r="C64" i="2"/>
  <c r="C2" i="2"/>
  <c r="C13" i="2"/>
  <c r="C11" i="2"/>
  <c r="C114" i="2"/>
  <c r="C112" i="2"/>
  <c r="C60" i="2"/>
  <c r="C98" i="2"/>
  <c r="C102" i="2"/>
  <c r="C55" i="2"/>
  <c r="C87" i="2"/>
  <c r="C63" i="2"/>
  <c r="C121" i="2"/>
  <c r="C51" i="2"/>
  <c r="C70" i="2"/>
  <c r="C124" i="2"/>
  <c r="C123" i="2"/>
  <c r="C83" i="2"/>
  <c r="C23" i="2"/>
  <c r="C15" i="2"/>
  <c r="C25" i="2"/>
  <c r="C27" i="2"/>
  <c r="C3" i="2"/>
  <c r="C127" i="2"/>
  <c r="C42" i="2"/>
  <c r="C88" i="2"/>
  <c r="C67" i="2"/>
  <c r="C45" i="2"/>
  <c r="C50" i="2"/>
  <c r="C126" i="2"/>
  <c r="C12" i="2"/>
  <c r="C105" i="2"/>
  <c r="C80" i="2"/>
  <c r="C118" i="2"/>
  <c r="C84" i="2"/>
  <c r="C28" i="2"/>
  <c r="C75" i="2"/>
  <c r="C52" i="2"/>
  <c r="C44" i="2"/>
  <c r="C66" i="2"/>
  <c r="C54" i="2"/>
  <c r="C119" i="2"/>
  <c r="C37" i="2"/>
  <c r="C30" i="2"/>
  <c r="C117" i="2"/>
  <c r="C82" i="2"/>
  <c r="C100" i="2"/>
  <c r="C69" i="2"/>
  <c r="C33" i="2"/>
  <c r="C113" i="2"/>
  <c r="C62" i="2"/>
  <c r="C79" i="2"/>
  <c r="C56" i="2"/>
  <c r="C78" i="2"/>
  <c r="C97" i="2"/>
  <c r="C38" i="2"/>
  <c r="C101" i="2"/>
  <c r="C41" i="2"/>
  <c r="C122" i="2"/>
  <c r="C108" i="2"/>
  <c r="C48" i="2"/>
  <c r="C106" i="2"/>
  <c r="C107" i="2"/>
  <c r="C61" i="2"/>
  <c r="C93" i="2"/>
  <c r="C85" i="2"/>
  <c r="C86" i="2"/>
  <c r="C129" i="2"/>
  <c r="C104" i="2"/>
  <c r="C77" i="2"/>
  <c r="C99" i="2"/>
  <c r="C6" i="2"/>
  <c r="C18" i="2"/>
  <c r="C22" i="2"/>
  <c r="C7" i="2"/>
  <c r="C21" i="2"/>
  <c r="C9" i="2"/>
  <c r="C36" i="2"/>
  <c r="C72" i="2"/>
  <c r="C125" i="2"/>
  <c r="C76" i="2"/>
  <c r="C120" i="2"/>
  <c r="C71" i="2"/>
  <c r="C46" i="2"/>
  <c r="C73" i="2"/>
  <c r="C49" i="2"/>
  <c r="C58" i="2"/>
  <c r="C89" i="2"/>
  <c r="C91" i="2"/>
  <c r="C26" i="2"/>
  <c r="C5" i="2"/>
  <c r="C96" i="2"/>
  <c r="C59" i="2"/>
  <c r="C110" i="2"/>
  <c r="C111" i="2"/>
  <c r="C39" i="2"/>
  <c r="C43" i="2"/>
  <c r="C29" i="2"/>
  <c r="C116" i="2"/>
  <c r="C95" i="2"/>
  <c r="C19" i="2"/>
  <c r="C128" i="4" l="1"/>
  <c r="C127" i="4"/>
  <c r="C126" i="4"/>
  <c r="C124" i="4"/>
  <c r="C125" i="4"/>
  <c r="C121" i="4"/>
  <c r="C122" i="4"/>
  <c r="C123" i="4"/>
  <c r="C120" i="4"/>
  <c r="C116" i="4"/>
  <c r="C117" i="4"/>
  <c r="C118" i="4"/>
  <c r="C119" i="4"/>
  <c r="C112" i="4"/>
  <c r="C113" i="4"/>
  <c r="C114" i="4"/>
  <c r="C115" i="4"/>
  <c r="C111" i="4"/>
  <c r="C110" i="4"/>
  <c r="C109" i="4"/>
  <c r="C105" i="4"/>
  <c r="C106" i="4"/>
  <c r="C107" i="4"/>
  <c r="C108" i="4"/>
  <c r="C98" i="4"/>
  <c r="C99" i="4"/>
  <c r="C100" i="4"/>
  <c r="C101" i="4"/>
  <c r="C102" i="4"/>
  <c r="C103" i="4"/>
  <c r="C104" i="4"/>
  <c r="C96" i="4"/>
  <c r="C97" i="4"/>
  <c r="C94" i="4"/>
  <c r="C95" i="4"/>
  <c r="C93" i="4"/>
  <c r="C91" i="4"/>
  <c r="C92" i="4"/>
  <c r="C86" i="4"/>
  <c r="C87" i="4"/>
  <c r="C88" i="4"/>
  <c r="C89" i="4"/>
  <c r="C90" i="4"/>
  <c r="C84" i="4"/>
  <c r="C85" i="4"/>
  <c r="C79" i="4"/>
  <c r="C80" i="4"/>
  <c r="C81" i="4"/>
  <c r="C82" i="4"/>
  <c r="C83" i="4"/>
  <c r="C76" i="4"/>
  <c r="C77" i="4"/>
  <c r="C78" i="4"/>
  <c r="C75" i="4"/>
  <c r="C74" i="4"/>
  <c r="C71" i="4"/>
  <c r="C72" i="4"/>
  <c r="C73" i="4"/>
  <c r="C68" i="4"/>
  <c r="C69" i="4"/>
  <c r="C70" i="4"/>
  <c r="C67" i="4"/>
  <c r="C66" i="4"/>
  <c r="C65" i="4"/>
  <c r="C61" i="4"/>
  <c r="C62" i="4"/>
  <c r="C63" i="4"/>
  <c r="C64" i="4"/>
  <c r="C57" i="4"/>
  <c r="C58" i="4"/>
  <c r="C59" i="4"/>
  <c r="C60" i="4"/>
  <c r="C56" i="4"/>
  <c r="C55" i="4"/>
  <c r="C54" i="4"/>
  <c r="C52" i="4"/>
  <c r="C53" i="4"/>
  <c r="C50" i="4"/>
  <c r="C51" i="4"/>
  <c r="C48" i="4"/>
  <c r="C49" i="4"/>
  <c r="C47" i="4"/>
  <c r="C46" i="4"/>
  <c r="C43" i="4"/>
  <c r="C44" i="4"/>
  <c r="C45" i="4"/>
  <c r="C41" i="4"/>
  <c r="C42" i="4"/>
  <c r="C39" i="4"/>
  <c r="C40" i="4"/>
  <c r="C38" i="4"/>
  <c r="C37" i="4"/>
  <c r="C35" i="4"/>
  <c r="C36" i="4"/>
  <c r="C33" i="4"/>
  <c r="C34" i="4"/>
  <c r="C32" i="4"/>
  <c r="C30" i="4"/>
  <c r="C31" i="4"/>
  <c r="C29" i="4"/>
  <c r="C28" i="4"/>
  <c r="C25" i="4"/>
  <c r="C26" i="4"/>
  <c r="C27" i="4"/>
  <c r="C17" i="4"/>
  <c r="C18" i="4"/>
  <c r="C19" i="4"/>
  <c r="C20" i="4"/>
  <c r="C21" i="4"/>
  <c r="C22" i="4"/>
  <c r="C23" i="4"/>
  <c r="C24" i="4"/>
  <c r="C16" i="4"/>
  <c r="C12" i="4"/>
  <c r="C13" i="4"/>
  <c r="C14" i="4"/>
  <c r="C15" i="4"/>
  <c r="C11" i="4"/>
  <c r="C10" i="4"/>
  <c r="C9" i="4"/>
  <c r="C7" i="4"/>
  <c r="C8" i="4"/>
  <c r="C6" i="4"/>
  <c r="C4" i="4"/>
  <c r="C5" i="4"/>
  <c r="C3" i="4"/>
  <c r="C2" i="4"/>
  <c r="C129" i="4"/>
</calcChain>
</file>

<file path=xl/sharedStrings.xml><?xml version="1.0" encoding="utf-8"?>
<sst xmlns="http://schemas.openxmlformats.org/spreadsheetml/2006/main" count="1621" uniqueCount="278">
  <si>
    <t>Immortal King's Stone Crusher</t>
  </si>
  <si>
    <t>Dangoon's Teaching</t>
  </si>
  <si>
    <t>Laying of Hands</t>
  </si>
  <si>
    <t>Dark Adherent</t>
  </si>
  <si>
    <t>Natalya's Shadow</t>
  </si>
  <si>
    <t>Credendum</t>
  </si>
  <si>
    <t>Ondal's Almighty</t>
  </si>
  <si>
    <t>M'avina's Embrace</t>
  </si>
  <si>
    <t>Sazabi's Cobalt Redeemer</t>
  </si>
  <si>
    <t>Sazabi's Ghost Liberator</t>
  </si>
  <si>
    <t>Naj's Light Plate</t>
  </si>
  <si>
    <t>Naj's Puzzler</t>
  </si>
  <si>
    <t>Aldur's Deception</t>
  </si>
  <si>
    <t>Tal Rasha's Guardianship</t>
  </si>
  <si>
    <t>Trang-Oul's Girth</t>
  </si>
  <si>
    <t>Trang-Oul's Guise</t>
  </si>
  <si>
    <t>Taebaek's Glory</t>
  </si>
  <si>
    <t>M'avina's Caster</t>
  </si>
  <si>
    <t>Bul-Kathos' Sacred Charge</t>
  </si>
  <si>
    <t>Bul-Kathos' Tribal Guardian</t>
  </si>
  <si>
    <t>Natalya's Mark</t>
  </si>
  <si>
    <t>Griswold's Valor</t>
  </si>
  <si>
    <t>M'avina's True Sight</t>
  </si>
  <si>
    <t>Immortal King's Soul Cage</t>
  </si>
  <si>
    <t>Griswold's Honor</t>
  </si>
  <si>
    <t>Griswold's Redemption</t>
  </si>
  <si>
    <t>Wizardspike</t>
  </si>
  <si>
    <t>Arioc's Needle</t>
  </si>
  <si>
    <t>Bonehew</t>
  </si>
  <si>
    <t>Shadow Killer</t>
  </si>
  <si>
    <t>Windhammer</t>
  </si>
  <si>
    <t>Ethereal Edge</t>
  </si>
  <si>
    <t>Hellslayer</t>
  </si>
  <si>
    <t>Viperfork</t>
  </si>
  <si>
    <t>Hellrack</t>
  </si>
  <si>
    <t>Gimmershred</t>
  </si>
  <si>
    <t>Demon Limb</t>
  </si>
  <si>
    <t>Jade Talon</t>
  </si>
  <si>
    <t>Lightsabre</t>
  </si>
  <si>
    <t>Djinn Slayer</t>
  </si>
  <si>
    <t>Baranar's Star</t>
  </si>
  <si>
    <t>Rune Master</t>
  </si>
  <si>
    <t>Flamebellow</t>
  </si>
  <si>
    <t>Demon's Arch</t>
  </si>
  <si>
    <t>The Reaper's Toll</t>
  </si>
  <si>
    <t>Bloodmoon</t>
  </si>
  <si>
    <t>Nord's Tenderizer</t>
  </si>
  <si>
    <t>Razor's Edge</t>
  </si>
  <si>
    <t>Ormus' Robes</t>
  </si>
  <si>
    <t>Sandstorm Trek</t>
  </si>
  <si>
    <t>Harlequin Crest</t>
  </si>
  <si>
    <t>Andariel's Visage</t>
  </si>
  <si>
    <t>Verdungo's Hearty Cord</t>
  </si>
  <si>
    <t>Eschuta's Temper</t>
  </si>
  <si>
    <t>Thunderstroke</t>
  </si>
  <si>
    <t>Tomb Reaver</t>
  </si>
  <si>
    <t>Wraith Flight</t>
  </si>
  <si>
    <t>Cranebeak</t>
  </si>
  <si>
    <t>Widowmaker</t>
  </si>
  <si>
    <t>Lacerator</t>
  </si>
  <si>
    <t>The Gladiator's Bane</t>
  </si>
  <si>
    <t>Marrowwalk</t>
  </si>
  <si>
    <t>Stormshield</t>
  </si>
  <si>
    <t>Firelizard's Talons</t>
  </si>
  <si>
    <t>Doombringer</t>
  </si>
  <si>
    <t>Eaglehorn</t>
  </si>
  <si>
    <t>Warshrike</t>
  </si>
  <si>
    <t>Blackoak Shield</t>
  </si>
  <si>
    <t>Arachnid Mesh</t>
  </si>
  <si>
    <t>Dracul's Grasp</t>
  </si>
  <si>
    <t>Stoneraven</t>
  </si>
  <si>
    <t>Medusa's Gaze</t>
  </si>
  <si>
    <t>Leviathan</t>
  </si>
  <si>
    <t>Messerschmidt's Reaver</t>
  </si>
  <si>
    <t>Frostwind</t>
  </si>
  <si>
    <t>Fleshripper</t>
  </si>
  <si>
    <t>Gut Siphon</t>
  </si>
  <si>
    <t>Steel Shade</t>
  </si>
  <si>
    <t>Spike Thorn</t>
  </si>
  <si>
    <t>Nosferatu's Coil</t>
  </si>
  <si>
    <t>Soul Drainer</t>
  </si>
  <si>
    <t>Blood Raven's Charge</t>
  </si>
  <si>
    <t>Horizon's Tornado</t>
  </si>
  <si>
    <t>Wolfhowl</t>
  </si>
  <si>
    <t>Arkaine's Valor</t>
  </si>
  <si>
    <t>Head Hunter's Glory</t>
  </si>
  <si>
    <t>Ondal's Wisdom</t>
  </si>
  <si>
    <t>Boneshade</t>
  </si>
  <si>
    <t>Demonhorn's Edge</t>
  </si>
  <si>
    <t>Stone Crusher</t>
  </si>
  <si>
    <t>Alma Negra</t>
  </si>
  <si>
    <t>Cerebus' Bite</t>
  </si>
  <si>
    <t>Steel Carapace</t>
  </si>
  <si>
    <t>Giant Skull</t>
  </si>
  <si>
    <t>Spirit Ward</t>
  </si>
  <si>
    <t>Halaberd's Reign</t>
  </si>
  <si>
    <t>Boneflame</t>
  </si>
  <si>
    <t>Nightwing's Veil</t>
  </si>
  <si>
    <t>Veil of Steel</t>
  </si>
  <si>
    <t>Spirit Keeper</t>
  </si>
  <si>
    <t>Azurewrath</t>
  </si>
  <si>
    <t>Heaven's Light</t>
  </si>
  <si>
    <t>The Redeemer</t>
  </si>
  <si>
    <t>Ravenlore</t>
  </si>
  <si>
    <t>Dragonscale</t>
  </si>
  <si>
    <t>Schaefer's Hammer</t>
  </si>
  <si>
    <t>Stormlash</t>
  </si>
  <si>
    <t>Death Cleaver</t>
  </si>
  <si>
    <t>The Grandfather</t>
  </si>
  <si>
    <t>Stormspire</t>
  </si>
  <si>
    <t>Executioner's Justice</t>
  </si>
  <si>
    <t>Windforce</t>
  </si>
  <si>
    <t>Ghostflame</t>
  </si>
  <si>
    <t>Steel Pillar</t>
  </si>
  <si>
    <t>Gargoyle's Bite</t>
  </si>
  <si>
    <t>Crown of Ages</t>
  </si>
  <si>
    <t>Griffon's Eye</t>
  </si>
  <si>
    <t>Shadow Dancer</t>
  </si>
  <si>
    <t>Steelrend</t>
  </si>
  <si>
    <t>Templar's Might</t>
  </si>
  <si>
    <t>Death's Fathom</t>
  </si>
  <si>
    <t>Earth Shifter</t>
  </si>
  <si>
    <t>The Cranium Basher</t>
  </si>
  <si>
    <t>Darkforce Spawn</t>
  </si>
  <si>
    <t>Mang Song's Lesson</t>
  </si>
  <si>
    <t>Astreon's Iron Ward</t>
  </si>
  <si>
    <t>Death's Web</t>
  </si>
  <si>
    <t>Tyrael's Might</t>
  </si>
  <si>
    <t>Nihlathak</t>
  </si>
  <si>
    <t>Baal</t>
  </si>
  <si>
    <t>Item Name</t>
  </si>
  <si>
    <t>Base Item</t>
  </si>
  <si>
    <t>Treasure Class</t>
  </si>
  <si>
    <t>(TC 57)</t>
  </si>
  <si>
    <t>(TC 72)</t>
  </si>
  <si>
    <t>(TC 54)</t>
  </si>
  <si>
    <t>(TC 60)</t>
  </si>
  <si>
    <t>(TC 63)</t>
  </si>
  <si>
    <t>(TC 66)</t>
  </si>
  <si>
    <t>Shako</t>
  </si>
  <si>
    <t>Armet</t>
  </si>
  <si>
    <t>(TC 69)</t>
  </si>
  <si>
    <t>Demonhead</t>
  </si>
  <si>
    <t>(TC 75)</t>
  </si>
  <si>
    <t>Spired Helm</t>
  </si>
  <si>
    <t>(TC 81)</t>
  </si>
  <si>
    <t>Bone Visage</t>
  </si>
  <si>
    <t>(TC 84)</t>
  </si>
  <si>
    <t>Diadem</t>
  </si>
  <si>
    <t>(TC 87)</t>
  </si>
  <si>
    <t>Corona</t>
  </si>
  <si>
    <t>Dusk Shroud</t>
  </si>
  <si>
    <t>Wire Fleece</t>
  </si>
  <si>
    <t>Balrog Skin</t>
  </si>
  <si>
    <t>(TC 78)</t>
  </si>
  <si>
    <t>Kraken Shell</t>
  </si>
  <si>
    <t>Shadow Plate</t>
  </si>
  <si>
    <t>Sacred Armor</t>
  </si>
  <si>
    <t>Luna</t>
  </si>
  <si>
    <t>Blade Barrier</t>
  </si>
  <si>
    <t>Monarch</t>
  </si>
  <si>
    <t>Troll Nest</t>
  </si>
  <si>
    <t>Aegis</t>
  </si>
  <si>
    <t>Ward</t>
  </si>
  <si>
    <t>Vampirebone Gloves</t>
  </si>
  <si>
    <t>Vambraces</t>
  </si>
  <si>
    <t>Ogre Gauntlets</t>
  </si>
  <si>
    <t>Scarabshell Boots</t>
  </si>
  <si>
    <t>Boneweave Boots</t>
  </si>
  <si>
    <t>Myrmidon Greaves</t>
  </si>
  <si>
    <t>Spiderweb Sash</t>
  </si>
  <si>
    <t>Vampirefang Belt</t>
  </si>
  <si>
    <t>Mithril Coil</t>
  </si>
  <si>
    <t>Tomahawk</t>
  </si>
  <si>
    <t>Ettin Axe</t>
  </si>
  <si>
    <t>War Spike</t>
  </si>
  <si>
    <t>Silver-Edged Axe</t>
  </si>
  <si>
    <t>Decapitator</t>
  </si>
  <si>
    <t>Champion Axe</t>
  </si>
  <si>
    <t>Berserker Axe</t>
  </si>
  <si>
    <t>Glorious Axe</t>
  </si>
  <si>
    <t>Crusader Bow</t>
  </si>
  <si>
    <t>Ward Bow</t>
  </si>
  <si>
    <t>Hydra Bow</t>
  </si>
  <si>
    <t>Colossus Crossbow</t>
  </si>
  <si>
    <t>Demon Crossbow</t>
  </si>
  <si>
    <t>Bone Knife</t>
  </si>
  <si>
    <t>Fanged Knife</t>
  </si>
  <si>
    <t>Legend Spike</t>
  </si>
  <si>
    <t>Balrog Spear</t>
  </si>
  <si>
    <t>Ghost Glaive</t>
  </si>
  <si>
    <t>Winged Harpoon</t>
  </si>
  <si>
    <t>Truncheon</t>
  </si>
  <si>
    <t>Tyrant Club</t>
  </si>
  <si>
    <t>Devil Star</t>
  </si>
  <si>
    <t>Scourge</t>
  </si>
  <si>
    <t>Ogre Maul</t>
  </si>
  <si>
    <t>Legendary Mallet</t>
  </si>
  <si>
    <t>Thunder Maul</t>
  </si>
  <si>
    <t>Ogre Axe</t>
  </si>
  <si>
    <t>Thresher</t>
  </si>
  <si>
    <t>Cryptic Axe</t>
  </si>
  <si>
    <t>Giant Thresher</t>
  </si>
  <si>
    <t>Mighty Scepter</t>
  </si>
  <si>
    <t>Caduceus</t>
  </si>
  <si>
    <t>Hyperion Spear</t>
  </si>
  <si>
    <t>Mancatcher</t>
  </si>
  <si>
    <t>War Pike</t>
  </si>
  <si>
    <t>Elder Staff</t>
  </si>
  <si>
    <t>Archon Staff</t>
  </si>
  <si>
    <t>Ataghan</t>
  </si>
  <si>
    <t>Elegant Blade</t>
  </si>
  <si>
    <t>Phase Blade</t>
  </si>
  <si>
    <t>Cryptic Sword</t>
  </si>
  <si>
    <t>Balrog Blade</t>
  </si>
  <si>
    <t>Champion Sword</t>
  </si>
  <si>
    <t>Colossus Blade</t>
  </si>
  <si>
    <t>Flying Axe</t>
  </si>
  <si>
    <t>Winged Knife</t>
  </si>
  <si>
    <t>Winged Axe</t>
  </si>
  <si>
    <t>Lich Wand</t>
  </si>
  <si>
    <t>Unearthed Wand</t>
  </si>
  <si>
    <t>Matriarchal Bow</t>
  </si>
  <si>
    <t>Matriarchal Spear</t>
  </si>
  <si>
    <t>Matriarchal Javelin</t>
  </si>
  <si>
    <t>Wrist Sword</t>
  </si>
  <si>
    <t>Battle Cestus</t>
  </si>
  <si>
    <t>Feral Claws</t>
  </si>
  <si>
    <t>Eldritch Orb</t>
  </si>
  <si>
    <t>Dimensional Shard</t>
  </si>
  <si>
    <t>Fury Visor</t>
  </si>
  <si>
    <t>Destroyer Helm</t>
  </si>
  <si>
    <t>Conqueror Crown</t>
  </si>
  <si>
    <t>Blood Spirit</t>
  </si>
  <si>
    <t>Earth Spirit</t>
  </si>
  <si>
    <t>Sky Spirit</t>
  </si>
  <si>
    <t>Succubus Skull</t>
  </si>
  <si>
    <t>Bloodlord Skull</t>
  </si>
  <si>
    <t>Sacred Rondache</t>
  </si>
  <si>
    <t>Zakarum Shield</t>
  </si>
  <si>
    <t>Mythical Sword</t>
  </si>
  <si>
    <t>Bramble Mitts</t>
  </si>
  <si>
    <t>Vortex Shield</t>
  </si>
  <si>
    <t>Reinforced Mace</t>
  </si>
  <si>
    <t>Grand Matron Bow</t>
  </si>
  <si>
    <t>Scissors Suwayyah</t>
  </si>
  <si>
    <t>Loricated Mail</t>
  </si>
  <si>
    <t>Hellforge Plate</t>
  </si>
  <si>
    <t>Lacquered Plate</t>
  </si>
  <si>
    <t>Troll Belt</t>
  </si>
  <si>
    <t>Probability (1:X)</t>
  </si>
  <si>
    <t>Name</t>
  </si>
  <si>
    <t>Points (IKSC = 3592)</t>
  </si>
  <si>
    <t>Points (IKSC = 491)</t>
  </si>
  <si>
    <t>Points (IKSC = 11083)</t>
  </si>
  <si>
    <t>Difference</t>
  </si>
  <si>
    <t>ffs</t>
  </si>
  <si>
    <t>Item</t>
  </si>
  <si>
    <t>Score</t>
  </si>
  <si>
    <t>iou</t>
  </si>
  <si>
    <t>Comments</t>
  </si>
  <si>
    <t>Rounding error?</t>
  </si>
  <si>
    <t>ffs (orig: jjscud)</t>
  </si>
  <si>
    <t>Differences calculated as iou - ffs columns</t>
  </si>
  <si>
    <t>Steel Shade looks wrong on your data (ffs)</t>
  </si>
  <si>
    <t>A85 (Horror Mage WSK3)</t>
  </si>
  <si>
    <t>Count</t>
  </si>
  <si>
    <t>Item Quality</t>
  </si>
  <si>
    <t>Unique</t>
  </si>
  <si>
    <t>Set</t>
  </si>
  <si>
    <t>Concatenate</t>
  </si>
  <si>
    <t>Weighted Points</t>
  </si>
  <si>
    <t>Lookup</t>
  </si>
  <si>
    <t>Multiple Uniques for Base Item</t>
  </si>
  <si>
    <t>Multiple Uniques for Base Item - normalised to TC87 Armor = 97.7</t>
  </si>
  <si>
    <t>Multiple Uniques for Base Item - normalised to TC78 Weapon = 5.6</t>
  </si>
  <si>
    <t>Multiple Uniques for Base Item - normalised to TC75 Weapon = 2.6</t>
  </si>
  <si>
    <t>A85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</si>
</sst>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;\-0.0;\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8" xfId="0" applyNumberFormat="1" applyBorder="1"/>
    <xf numFmtId="0" fontId="0" fillId="0" borderId="0" xfId="0" applyFont="1" applyFill="1" applyBorder="1"/>
    <xf numFmtId="0" fontId="0" fillId="0" borderId="2" xfId="0" applyBorder="1"/>
    <xf numFmtId="0" fontId="1" fillId="0" borderId="9" xfId="0" applyFont="1" applyFill="1" applyBorder="1"/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 applyBorder="1"/>
    <xf numFmtId="164" fontId="0" fillId="0" borderId="0" xfId="0" applyNumberFormat="1" applyBorder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0CD3-A014-4F55-AC2E-025D6C88E3F8}">
  <sheetPr>
    <tabColor theme="9" tint="0.39997558519241921"/>
  </sheetPr>
  <dimension ref="A1:D12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8.140625" bestFit="1" customWidth="1"/>
    <col min="2" max="3" width="17.140625" bestFit="1" customWidth="1"/>
    <col min="4" max="4" width="15.7109375" customWidth="1"/>
  </cols>
  <sheetData>
    <row r="1" spans="1:4" x14ac:dyDescent="0.25">
      <c r="A1" s="20" t="s">
        <v>130</v>
      </c>
      <c r="B1" s="20" t="s">
        <v>277</v>
      </c>
      <c r="C1" s="20" t="s">
        <v>129</v>
      </c>
      <c r="D1" s="20" t="s">
        <v>128</v>
      </c>
    </row>
    <row r="2" spans="1:4" x14ac:dyDescent="0.25">
      <c r="A2" s="6" t="s">
        <v>50</v>
      </c>
      <c r="B2" s="21">
        <v>4.0999999999999996</v>
      </c>
      <c r="C2" s="21">
        <v>3.9</v>
      </c>
      <c r="D2" s="21">
        <v>4.0999999999999996</v>
      </c>
    </row>
    <row r="3" spans="1:4" x14ac:dyDescent="0.25">
      <c r="A3" s="6" t="s">
        <v>77</v>
      </c>
      <c r="B3" s="21">
        <v>6.6</v>
      </c>
      <c r="C3" s="21">
        <v>6.3</v>
      </c>
      <c r="D3" s="21">
        <v>6.6</v>
      </c>
    </row>
    <row r="4" spans="1:4" x14ac:dyDescent="0.25">
      <c r="A4" s="6" t="s">
        <v>51</v>
      </c>
      <c r="B4" s="21">
        <v>4.3</v>
      </c>
      <c r="C4" s="21">
        <v>4.0999999999999996</v>
      </c>
      <c r="D4" s="21">
        <v>4.3</v>
      </c>
    </row>
    <row r="5" spans="1:4" x14ac:dyDescent="0.25">
      <c r="A5" s="6" t="s">
        <v>98</v>
      </c>
      <c r="B5" s="21">
        <v>5.7</v>
      </c>
      <c r="C5" s="21">
        <v>6</v>
      </c>
      <c r="D5" s="21">
        <v>6.2</v>
      </c>
    </row>
    <row r="6" spans="1:4" x14ac:dyDescent="0.25">
      <c r="A6" s="6" t="s">
        <v>97</v>
      </c>
      <c r="B6" s="21">
        <v>5.7</v>
      </c>
      <c r="C6" s="21">
        <v>6</v>
      </c>
      <c r="D6" s="21">
        <v>6.2</v>
      </c>
    </row>
    <row r="7" spans="1:4" x14ac:dyDescent="0.25">
      <c r="A7" s="6" t="s">
        <v>93</v>
      </c>
      <c r="B7" s="21">
        <v>8.1</v>
      </c>
      <c r="C7" s="21">
        <v>10.7</v>
      </c>
      <c r="D7" s="21">
        <v>11.1</v>
      </c>
    </row>
    <row r="8" spans="1:4" x14ac:dyDescent="0.25">
      <c r="A8" s="6" t="s">
        <v>116</v>
      </c>
      <c r="B8" s="21">
        <v>10.7</v>
      </c>
      <c r="C8" s="21">
        <v>93.9</v>
      </c>
      <c r="D8" s="21">
        <v>97.7</v>
      </c>
    </row>
    <row r="9" spans="1:4" x14ac:dyDescent="0.25">
      <c r="A9" s="6" t="s">
        <v>115</v>
      </c>
      <c r="B9" s="21">
        <v>10.7</v>
      </c>
      <c r="C9" s="21">
        <v>93.9</v>
      </c>
      <c r="D9" s="21">
        <v>97.7</v>
      </c>
    </row>
    <row r="10" spans="1:4" x14ac:dyDescent="0.25">
      <c r="A10" s="6" t="s">
        <v>48</v>
      </c>
      <c r="B10" s="21">
        <v>3.9</v>
      </c>
      <c r="C10" s="21">
        <v>3.7</v>
      </c>
      <c r="D10" s="21">
        <v>3.9</v>
      </c>
    </row>
    <row r="11" spans="1:4" x14ac:dyDescent="0.25">
      <c r="A11" s="6" t="s">
        <v>60</v>
      </c>
      <c r="B11" s="21">
        <v>4.9000000000000004</v>
      </c>
      <c r="C11" s="21">
        <v>4.7</v>
      </c>
      <c r="D11" s="21">
        <v>4.9000000000000004</v>
      </c>
    </row>
    <row r="12" spans="1:4" x14ac:dyDescent="0.25">
      <c r="A12" s="6" t="s">
        <v>84</v>
      </c>
      <c r="B12" s="21">
        <v>7.8</v>
      </c>
      <c r="C12" s="21">
        <v>7.4</v>
      </c>
      <c r="D12" s="21">
        <v>7.7</v>
      </c>
    </row>
    <row r="13" spans="1:4" x14ac:dyDescent="0.25">
      <c r="A13" s="6" t="s">
        <v>72</v>
      </c>
      <c r="B13" s="21">
        <v>5.7</v>
      </c>
      <c r="C13" s="21">
        <v>6</v>
      </c>
      <c r="D13" s="21">
        <v>6.3</v>
      </c>
    </row>
    <row r="14" spans="1:4" x14ac:dyDescent="0.25">
      <c r="A14" s="6" t="s">
        <v>92</v>
      </c>
      <c r="B14" s="21">
        <v>8.1</v>
      </c>
      <c r="C14" s="21">
        <v>10.6</v>
      </c>
      <c r="D14" s="21">
        <v>11.1</v>
      </c>
    </row>
    <row r="15" spans="1:4" x14ac:dyDescent="0.25">
      <c r="A15" s="6" t="s">
        <v>119</v>
      </c>
      <c r="B15" s="21">
        <v>10.7</v>
      </c>
      <c r="C15" s="21">
        <v>93.9</v>
      </c>
      <c r="D15" s="21">
        <v>97.7</v>
      </c>
    </row>
    <row r="16" spans="1:4" x14ac:dyDescent="0.25">
      <c r="A16" s="6" t="s">
        <v>127</v>
      </c>
      <c r="B16" s="21">
        <v>48.2</v>
      </c>
      <c r="C16" s="21">
        <v>422.5</v>
      </c>
      <c r="D16" s="21">
        <v>439.7</v>
      </c>
    </row>
    <row r="17" spans="1:4" x14ac:dyDescent="0.25">
      <c r="A17" s="6" t="s">
        <v>67</v>
      </c>
      <c r="B17" s="21">
        <v>5.9</v>
      </c>
      <c r="C17" s="21">
        <v>5.6</v>
      </c>
      <c r="D17" s="21">
        <v>5.9</v>
      </c>
    </row>
    <row r="18" spans="1:4" x14ac:dyDescent="0.25">
      <c r="A18" s="6" t="s">
        <v>78</v>
      </c>
      <c r="B18" s="21">
        <v>6.6</v>
      </c>
      <c r="C18" s="21">
        <v>6.3</v>
      </c>
      <c r="D18" s="21">
        <v>6.6</v>
      </c>
    </row>
    <row r="19" spans="1:4" x14ac:dyDescent="0.25">
      <c r="A19" s="6" t="s">
        <v>62</v>
      </c>
      <c r="B19" s="21">
        <v>5</v>
      </c>
      <c r="C19" s="21">
        <v>4.7</v>
      </c>
      <c r="D19" s="21">
        <v>4.9000000000000004</v>
      </c>
    </row>
    <row r="20" spans="1:4" x14ac:dyDescent="0.25">
      <c r="A20" s="6" t="s">
        <v>85</v>
      </c>
      <c r="B20" s="21">
        <v>7.8</v>
      </c>
      <c r="C20" s="21">
        <v>7.4</v>
      </c>
      <c r="D20" s="21">
        <v>7.7</v>
      </c>
    </row>
    <row r="21" spans="1:4" x14ac:dyDescent="0.25">
      <c r="A21" s="6" t="s">
        <v>71</v>
      </c>
      <c r="B21" s="21">
        <v>5.7</v>
      </c>
      <c r="C21" s="21">
        <v>6</v>
      </c>
      <c r="D21" s="21">
        <v>6.2</v>
      </c>
    </row>
    <row r="22" spans="1:4" x14ac:dyDescent="0.25">
      <c r="A22" s="6" t="s">
        <v>94</v>
      </c>
      <c r="B22" s="21">
        <v>8.1</v>
      </c>
      <c r="C22" s="21">
        <v>10.7</v>
      </c>
      <c r="D22" s="21">
        <v>11.1</v>
      </c>
    </row>
    <row r="23" spans="1:4" x14ac:dyDescent="0.25">
      <c r="A23" s="6" t="s">
        <v>69</v>
      </c>
      <c r="B23" s="21">
        <v>5.9</v>
      </c>
      <c r="C23" s="21">
        <v>5.7</v>
      </c>
      <c r="D23" s="21">
        <v>5.9</v>
      </c>
    </row>
    <row r="24" spans="1:4" x14ac:dyDescent="0.25">
      <c r="A24" s="6" t="s">
        <v>80</v>
      </c>
      <c r="B24" s="21">
        <v>6.6</v>
      </c>
      <c r="C24" s="21">
        <v>6.3</v>
      </c>
      <c r="D24" s="21">
        <v>6.6</v>
      </c>
    </row>
    <row r="25" spans="1:4" x14ac:dyDescent="0.25">
      <c r="A25" s="6" t="s">
        <v>118</v>
      </c>
      <c r="B25" s="21">
        <v>10.7</v>
      </c>
      <c r="C25" s="21">
        <v>93.9</v>
      </c>
      <c r="D25" s="21">
        <v>97.7</v>
      </c>
    </row>
    <row r="26" spans="1:4" x14ac:dyDescent="0.25">
      <c r="A26" s="6" t="s">
        <v>49</v>
      </c>
      <c r="B26" s="21">
        <v>3.9</v>
      </c>
      <c r="C26" s="21">
        <v>3.7</v>
      </c>
      <c r="D26" s="21">
        <v>3.9</v>
      </c>
    </row>
    <row r="27" spans="1:4" x14ac:dyDescent="0.25">
      <c r="A27" s="6" t="s">
        <v>61</v>
      </c>
      <c r="B27" s="21">
        <v>5</v>
      </c>
      <c r="C27" s="21">
        <v>4.7</v>
      </c>
      <c r="D27" s="21">
        <v>4.9000000000000004</v>
      </c>
    </row>
    <row r="28" spans="1:4" x14ac:dyDescent="0.25">
      <c r="A28" s="6" t="s">
        <v>117</v>
      </c>
      <c r="B28" s="21">
        <v>10.7</v>
      </c>
      <c r="C28" s="21">
        <v>93.9</v>
      </c>
      <c r="D28" s="21">
        <v>97.7</v>
      </c>
    </row>
    <row r="29" spans="1:4" x14ac:dyDescent="0.25">
      <c r="A29" s="6" t="s">
        <v>68</v>
      </c>
      <c r="B29" s="21">
        <v>5.9</v>
      </c>
      <c r="C29" s="21">
        <v>5.6</v>
      </c>
      <c r="D29" s="21">
        <v>5.9</v>
      </c>
    </row>
    <row r="30" spans="1:4" x14ac:dyDescent="0.25">
      <c r="A30" s="6" t="s">
        <v>79</v>
      </c>
      <c r="B30" s="21">
        <v>6.6</v>
      </c>
      <c r="C30" s="21">
        <v>6.3</v>
      </c>
      <c r="D30" s="21">
        <v>6.6</v>
      </c>
    </row>
    <row r="31" spans="1:4" x14ac:dyDescent="0.25">
      <c r="A31" s="6" t="s">
        <v>52</v>
      </c>
      <c r="B31" s="21">
        <v>4.3</v>
      </c>
      <c r="C31" s="21">
        <v>4.0999999999999996</v>
      </c>
      <c r="D31" s="21">
        <v>4.3</v>
      </c>
    </row>
    <row r="32" spans="1:4" x14ac:dyDescent="0.25">
      <c r="A32" s="6" t="s">
        <v>47</v>
      </c>
      <c r="B32" s="21">
        <v>3.6</v>
      </c>
      <c r="C32" s="21">
        <v>3.4</v>
      </c>
      <c r="D32" s="21">
        <v>3.5</v>
      </c>
    </row>
    <row r="33" spans="1:4" x14ac:dyDescent="0.25">
      <c r="A33" s="6" t="s">
        <v>41</v>
      </c>
      <c r="B33" s="21">
        <v>3.2</v>
      </c>
      <c r="C33" s="21">
        <v>3.1</v>
      </c>
      <c r="D33" s="21">
        <v>3.2</v>
      </c>
    </row>
    <row r="34" spans="1:4" x14ac:dyDescent="0.25">
      <c r="A34" s="6" t="s">
        <v>57</v>
      </c>
      <c r="B34" s="21">
        <v>4.3</v>
      </c>
      <c r="C34" s="21">
        <v>4.5</v>
      </c>
      <c r="D34" s="21">
        <v>4.7</v>
      </c>
    </row>
    <row r="35" spans="1:4" x14ac:dyDescent="0.25">
      <c r="A35" s="6" t="s">
        <v>31</v>
      </c>
      <c r="B35" s="21">
        <v>2.5</v>
      </c>
      <c r="C35" s="21">
        <v>2.4</v>
      </c>
      <c r="D35" s="21">
        <v>2.5</v>
      </c>
    </row>
    <row r="36" spans="1:4" x14ac:dyDescent="0.25">
      <c r="A36" s="6" t="s">
        <v>32</v>
      </c>
      <c r="B36" s="21">
        <v>2.6</v>
      </c>
      <c r="C36" s="21">
        <v>2.5</v>
      </c>
      <c r="D36" s="21">
        <v>2.6</v>
      </c>
    </row>
    <row r="37" spans="1:4" x14ac:dyDescent="0.25">
      <c r="A37" s="6" t="s">
        <v>73</v>
      </c>
      <c r="B37" s="21">
        <v>4.5999999999999996</v>
      </c>
      <c r="C37" s="21">
        <v>6.1</v>
      </c>
      <c r="D37" s="21">
        <v>6.4</v>
      </c>
    </row>
    <row r="38" spans="1:4" x14ac:dyDescent="0.25">
      <c r="A38" s="6" t="s">
        <v>107</v>
      </c>
      <c r="B38" s="21">
        <v>9.3000000000000007</v>
      </c>
      <c r="C38" s="21">
        <v>76.8</v>
      </c>
      <c r="D38" s="21">
        <v>79.900000000000006</v>
      </c>
    </row>
    <row r="39" spans="1:4" x14ac:dyDescent="0.25">
      <c r="A39" s="6" t="s">
        <v>110</v>
      </c>
      <c r="B39" s="21">
        <v>9.3000000000000007</v>
      </c>
      <c r="C39" s="21">
        <v>76.8</v>
      </c>
      <c r="D39" s="21">
        <v>79.900000000000006</v>
      </c>
    </row>
    <row r="40" spans="1:4" x14ac:dyDescent="0.25">
      <c r="A40" s="6" t="s">
        <v>65</v>
      </c>
      <c r="B40" s="21">
        <v>5.7</v>
      </c>
      <c r="C40" s="21">
        <v>5.4</v>
      </c>
      <c r="D40" s="21">
        <v>5.6</v>
      </c>
    </row>
    <row r="41" spans="1:4" x14ac:dyDescent="0.25">
      <c r="A41" s="6" t="s">
        <v>58</v>
      </c>
      <c r="B41" s="21">
        <v>4.3</v>
      </c>
      <c r="C41" s="21">
        <v>4.5</v>
      </c>
      <c r="D41" s="21">
        <v>4.7</v>
      </c>
    </row>
    <row r="42" spans="1:4" x14ac:dyDescent="0.25">
      <c r="A42" s="6" t="s">
        <v>111</v>
      </c>
      <c r="B42" s="21">
        <v>9.3000000000000007</v>
      </c>
      <c r="C42" s="21">
        <v>76.8</v>
      </c>
      <c r="D42" s="21">
        <v>79.900000000000006</v>
      </c>
    </row>
    <row r="43" spans="1:4" x14ac:dyDescent="0.25">
      <c r="A43" s="6" t="s">
        <v>34</v>
      </c>
      <c r="B43" s="21">
        <v>2.6</v>
      </c>
      <c r="C43" s="21">
        <v>2.5</v>
      </c>
      <c r="D43" s="21">
        <v>2.6</v>
      </c>
    </row>
    <row r="44" spans="1:4" x14ac:dyDescent="0.25">
      <c r="A44" s="6" t="s">
        <v>76</v>
      </c>
      <c r="B44" s="21">
        <v>4.5999999999999996</v>
      </c>
      <c r="C44" s="21">
        <v>6.1</v>
      </c>
      <c r="D44" s="21">
        <v>6.4</v>
      </c>
    </row>
    <row r="45" spans="1:4" x14ac:dyDescent="0.25">
      <c r="A45" s="6" t="s">
        <v>26</v>
      </c>
      <c r="B45" s="21">
        <v>2.2999999999999998</v>
      </c>
      <c r="C45" s="21">
        <v>2.2000000000000002</v>
      </c>
      <c r="D45" s="21">
        <v>2.2999999999999998</v>
      </c>
    </row>
    <row r="46" spans="1:4" x14ac:dyDescent="0.25">
      <c r="A46" s="6" t="s">
        <v>75</v>
      </c>
      <c r="B46" s="21">
        <v>4.5999999999999996</v>
      </c>
      <c r="C46" s="21">
        <v>6.1</v>
      </c>
      <c r="D46" s="21">
        <v>6.4</v>
      </c>
    </row>
    <row r="47" spans="1:4" x14ac:dyDescent="0.25">
      <c r="A47" s="6" t="s">
        <v>112</v>
      </c>
      <c r="B47" s="21">
        <v>9.3000000000000007</v>
      </c>
      <c r="C47" s="21">
        <v>76.8</v>
      </c>
      <c r="D47" s="21">
        <v>79.900000000000006</v>
      </c>
    </row>
    <row r="48" spans="1:4" x14ac:dyDescent="0.25">
      <c r="A48" s="6" t="s">
        <v>43</v>
      </c>
      <c r="B48" s="21">
        <v>3.3</v>
      </c>
      <c r="C48" s="21">
        <v>3.1</v>
      </c>
      <c r="D48" s="21">
        <v>3.2</v>
      </c>
    </row>
    <row r="49" spans="1:4" x14ac:dyDescent="0.25">
      <c r="A49" s="6" t="s">
        <v>56</v>
      </c>
      <c r="B49" s="21">
        <v>4.3</v>
      </c>
      <c r="C49" s="21">
        <v>4.5</v>
      </c>
      <c r="D49" s="21">
        <v>4.7</v>
      </c>
    </row>
    <row r="50" spans="1:4" x14ac:dyDescent="0.25">
      <c r="A50" s="6" t="s">
        <v>114</v>
      </c>
      <c r="B50" s="21">
        <v>9.3000000000000007</v>
      </c>
      <c r="C50" s="21">
        <v>76.8</v>
      </c>
      <c r="D50" s="21">
        <v>79.900000000000006</v>
      </c>
    </row>
    <row r="51" spans="1:4" x14ac:dyDescent="0.25">
      <c r="A51" s="6" t="s">
        <v>46</v>
      </c>
      <c r="B51" s="21">
        <v>3.5</v>
      </c>
      <c r="C51" s="21">
        <v>3.4</v>
      </c>
      <c r="D51" s="21">
        <v>3.5</v>
      </c>
    </row>
    <row r="52" spans="1:4" x14ac:dyDescent="0.25">
      <c r="A52" s="6" t="s">
        <v>36</v>
      </c>
      <c r="B52" s="21">
        <v>2.8</v>
      </c>
      <c r="C52" s="21">
        <v>2.6</v>
      </c>
      <c r="D52" s="21">
        <v>2.8</v>
      </c>
    </row>
    <row r="53" spans="1:4" x14ac:dyDescent="0.25">
      <c r="A53" s="6" t="s">
        <v>40</v>
      </c>
      <c r="B53" s="21">
        <v>3.2</v>
      </c>
      <c r="C53" s="21">
        <v>3.1</v>
      </c>
      <c r="D53" s="21">
        <v>3.2</v>
      </c>
    </row>
    <row r="54" spans="1:4" x14ac:dyDescent="0.25">
      <c r="A54" s="6" t="s">
        <v>82</v>
      </c>
      <c r="B54" s="21">
        <v>5.7</v>
      </c>
      <c r="C54" s="21">
        <v>5.4</v>
      </c>
      <c r="D54" s="21">
        <v>5.6</v>
      </c>
    </row>
    <row r="55" spans="1:4" x14ac:dyDescent="0.25">
      <c r="A55" s="6" t="s">
        <v>106</v>
      </c>
      <c r="B55" s="21">
        <v>17</v>
      </c>
      <c r="C55" s="21">
        <v>16.2</v>
      </c>
      <c r="D55" s="21">
        <v>16.899999999999999</v>
      </c>
    </row>
    <row r="56" spans="1:4" x14ac:dyDescent="0.25">
      <c r="A56" s="6" t="s">
        <v>30</v>
      </c>
      <c r="B56" s="21">
        <v>2.5</v>
      </c>
      <c r="C56" s="21">
        <v>2.4</v>
      </c>
      <c r="D56" s="21">
        <v>2.5</v>
      </c>
    </row>
    <row r="57" spans="1:4" x14ac:dyDescent="0.25">
      <c r="A57" s="6" t="s">
        <v>89</v>
      </c>
      <c r="B57" s="21">
        <v>2.9</v>
      </c>
      <c r="C57" s="21">
        <v>3.8</v>
      </c>
      <c r="D57" s="21">
        <v>4</v>
      </c>
    </row>
    <row r="58" spans="1:4" x14ac:dyDescent="0.25">
      <c r="A58" s="6" t="s">
        <v>105</v>
      </c>
      <c r="B58" s="21">
        <v>11.6</v>
      </c>
      <c r="C58" s="21">
        <v>15.3</v>
      </c>
      <c r="D58" s="21">
        <v>15.9</v>
      </c>
    </row>
    <row r="59" spans="1:4" x14ac:dyDescent="0.25">
      <c r="A59" s="6" t="s">
        <v>122</v>
      </c>
      <c r="B59" s="21">
        <v>9.3000000000000007</v>
      </c>
      <c r="C59" s="21">
        <v>76.8</v>
      </c>
      <c r="D59" s="21">
        <v>79.900000000000006</v>
      </c>
    </row>
    <row r="60" spans="1:4" x14ac:dyDescent="0.25">
      <c r="A60" s="6" t="s">
        <v>121</v>
      </c>
      <c r="B60" s="21">
        <v>9.3000000000000007</v>
      </c>
      <c r="C60" s="21">
        <v>76.8</v>
      </c>
      <c r="D60" s="21">
        <v>79.900000000000006</v>
      </c>
    </row>
    <row r="61" spans="1:4" x14ac:dyDescent="0.25">
      <c r="A61" s="6" t="s">
        <v>28</v>
      </c>
      <c r="B61" s="21">
        <v>2.2999999999999998</v>
      </c>
      <c r="C61" s="21">
        <v>2.2000000000000002</v>
      </c>
      <c r="D61" s="21">
        <v>2.2999999999999998</v>
      </c>
    </row>
    <row r="62" spans="1:4" x14ac:dyDescent="0.25">
      <c r="A62" s="6" t="s">
        <v>44</v>
      </c>
      <c r="B62" s="21">
        <v>3.3</v>
      </c>
      <c r="C62" s="21">
        <v>3.1</v>
      </c>
      <c r="D62" s="21">
        <v>3.2</v>
      </c>
    </row>
    <row r="63" spans="1:4" x14ac:dyDescent="0.25">
      <c r="A63" s="6" t="s">
        <v>55</v>
      </c>
      <c r="B63" s="21">
        <v>4.3</v>
      </c>
      <c r="C63" s="21">
        <v>4.5</v>
      </c>
      <c r="D63" s="21">
        <v>4.7</v>
      </c>
    </row>
    <row r="64" spans="1:4" x14ac:dyDescent="0.25">
      <c r="A64" s="6" t="s">
        <v>109</v>
      </c>
      <c r="B64" s="21">
        <v>9.3000000000000007</v>
      </c>
      <c r="C64" s="21">
        <v>76.8</v>
      </c>
      <c r="D64" s="21">
        <v>79.900000000000006</v>
      </c>
    </row>
    <row r="65" spans="1:4" x14ac:dyDescent="0.25">
      <c r="A65" s="6" t="s">
        <v>101</v>
      </c>
      <c r="B65" s="21">
        <v>9.8000000000000007</v>
      </c>
      <c r="C65" s="21">
        <v>9.3000000000000007</v>
      </c>
      <c r="D65" s="21">
        <v>9.6999999999999993</v>
      </c>
    </row>
    <row r="66" spans="1:4" x14ac:dyDescent="0.25">
      <c r="A66" s="6" t="s">
        <v>102</v>
      </c>
      <c r="B66" s="21">
        <v>9.8000000000000007</v>
      </c>
      <c r="C66" s="21">
        <v>9.3000000000000007</v>
      </c>
      <c r="D66" s="21">
        <v>9.6999999999999993</v>
      </c>
    </row>
    <row r="67" spans="1:4" x14ac:dyDescent="0.25">
      <c r="A67" s="6" t="s">
        <v>125</v>
      </c>
      <c r="B67" s="21">
        <v>27.8</v>
      </c>
      <c r="C67" s="21">
        <v>230.4</v>
      </c>
      <c r="D67" s="21">
        <v>239.8</v>
      </c>
    </row>
    <row r="68" spans="1:4" x14ac:dyDescent="0.25">
      <c r="A68" s="6" t="s">
        <v>27</v>
      </c>
      <c r="B68" s="21">
        <v>2.2999999999999998</v>
      </c>
      <c r="C68" s="21">
        <v>2.2000000000000002</v>
      </c>
      <c r="D68" s="21">
        <v>2.2999999999999998</v>
      </c>
    </row>
    <row r="69" spans="1:4" x14ac:dyDescent="0.25">
      <c r="A69" s="6" t="s">
        <v>33</v>
      </c>
      <c r="B69" s="21">
        <v>2.6</v>
      </c>
      <c r="C69" s="21">
        <v>2.5</v>
      </c>
      <c r="D69" s="21">
        <v>2.6</v>
      </c>
    </row>
    <row r="70" spans="1:4" x14ac:dyDescent="0.25">
      <c r="A70" s="6" t="s">
        <v>113</v>
      </c>
      <c r="B70" s="21">
        <v>9.3000000000000007</v>
      </c>
      <c r="C70" s="21">
        <v>76.8</v>
      </c>
      <c r="D70" s="21">
        <v>79.900000000000006</v>
      </c>
    </row>
    <row r="71" spans="1:4" x14ac:dyDescent="0.25">
      <c r="A71" s="6" t="s">
        <v>86</v>
      </c>
      <c r="B71" s="21">
        <v>7.8</v>
      </c>
      <c r="C71" s="21">
        <v>7.5</v>
      </c>
      <c r="D71" s="21">
        <v>7.8</v>
      </c>
    </row>
    <row r="72" spans="1:4" x14ac:dyDescent="0.25">
      <c r="A72" s="6" t="s">
        <v>124</v>
      </c>
      <c r="B72" s="21">
        <v>27.8</v>
      </c>
      <c r="C72" s="21">
        <v>230.4</v>
      </c>
      <c r="D72" s="21">
        <v>239.8</v>
      </c>
    </row>
    <row r="73" spans="1:4" x14ac:dyDescent="0.25">
      <c r="A73" s="6" t="s">
        <v>39</v>
      </c>
      <c r="B73" s="21">
        <v>3.2</v>
      </c>
      <c r="C73" s="21">
        <v>3.1</v>
      </c>
      <c r="D73" s="21">
        <v>3.2</v>
      </c>
    </row>
    <row r="74" spans="1:4" x14ac:dyDescent="0.25">
      <c r="A74" s="6" t="s">
        <v>45</v>
      </c>
      <c r="B74" s="21">
        <v>3.3</v>
      </c>
      <c r="C74" s="21">
        <v>3.1</v>
      </c>
      <c r="D74" s="21">
        <v>3.2</v>
      </c>
    </row>
    <row r="75" spans="1:4" x14ac:dyDescent="0.25">
      <c r="A75" s="6" t="s">
        <v>38</v>
      </c>
      <c r="B75" s="21">
        <v>2.6</v>
      </c>
      <c r="C75" s="21">
        <v>2.5</v>
      </c>
      <c r="D75" s="21">
        <v>2.6</v>
      </c>
    </row>
    <row r="76" spans="1:4" x14ac:dyDescent="0.25">
      <c r="A76" s="6" t="s">
        <v>100</v>
      </c>
      <c r="B76" s="21">
        <v>7.8</v>
      </c>
      <c r="C76" s="21">
        <v>7.5</v>
      </c>
      <c r="D76" s="21">
        <v>7.8</v>
      </c>
    </row>
    <row r="77" spans="1:4" x14ac:dyDescent="0.25">
      <c r="A77" s="6" t="s">
        <v>74</v>
      </c>
      <c r="B77" s="21">
        <v>4.5999999999999996</v>
      </c>
      <c r="C77" s="21">
        <v>6.1</v>
      </c>
      <c r="D77" s="21">
        <v>6.4</v>
      </c>
    </row>
    <row r="78" spans="1:4" x14ac:dyDescent="0.25">
      <c r="A78" s="6" t="s">
        <v>42</v>
      </c>
      <c r="B78" s="21">
        <v>3.3</v>
      </c>
      <c r="C78" s="21">
        <v>3.1</v>
      </c>
      <c r="D78" s="21">
        <v>3.2</v>
      </c>
    </row>
    <row r="79" spans="1:4" x14ac:dyDescent="0.25">
      <c r="A79" s="6" t="s">
        <v>64</v>
      </c>
      <c r="B79" s="21">
        <v>5.7</v>
      </c>
      <c r="C79" s="21">
        <v>5.4</v>
      </c>
      <c r="D79" s="21">
        <v>5.6</v>
      </c>
    </row>
    <row r="80" spans="1:4" x14ac:dyDescent="0.25">
      <c r="A80" s="6" t="s">
        <v>108</v>
      </c>
      <c r="B80" s="21">
        <v>9.3000000000000007</v>
      </c>
      <c r="C80" s="21">
        <v>76.8</v>
      </c>
      <c r="D80" s="21">
        <v>79.900000000000006</v>
      </c>
    </row>
    <row r="81" spans="1:4" x14ac:dyDescent="0.25">
      <c r="A81" s="6" t="s">
        <v>35</v>
      </c>
      <c r="B81" s="21">
        <v>2.8</v>
      </c>
      <c r="C81" s="21">
        <v>2.6</v>
      </c>
      <c r="D81" s="21">
        <v>2.7</v>
      </c>
    </row>
    <row r="82" spans="1:4" x14ac:dyDescent="0.25">
      <c r="A82" s="6" t="s">
        <v>66</v>
      </c>
      <c r="B82" s="21">
        <v>5.7</v>
      </c>
      <c r="C82" s="21">
        <v>5.4</v>
      </c>
      <c r="D82" s="21">
        <v>5.6</v>
      </c>
    </row>
    <row r="83" spans="1:4" x14ac:dyDescent="0.25">
      <c r="A83" s="6" t="s">
        <v>59</v>
      </c>
      <c r="B83" s="21">
        <v>4.3</v>
      </c>
      <c r="C83" s="21">
        <v>4.5</v>
      </c>
      <c r="D83" s="21">
        <v>4.7</v>
      </c>
    </row>
    <row r="84" spans="1:4" x14ac:dyDescent="0.25">
      <c r="A84" s="6" t="s">
        <v>87</v>
      </c>
      <c r="B84" s="21">
        <v>7.9</v>
      </c>
      <c r="C84" s="21">
        <v>7.5</v>
      </c>
      <c r="D84" s="21">
        <v>7.8</v>
      </c>
    </row>
    <row r="85" spans="1:4" x14ac:dyDescent="0.25">
      <c r="A85" s="6" t="s">
        <v>126</v>
      </c>
      <c r="B85" s="21">
        <v>27.9</v>
      </c>
      <c r="C85" s="21">
        <v>231</v>
      </c>
      <c r="D85" s="21">
        <v>240.4</v>
      </c>
    </row>
    <row r="86" spans="1:4" x14ac:dyDescent="0.25">
      <c r="A86" s="6" t="s">
        <v>81</v>
      </c>
      <c r="B86" s="21">
        <v>6.7</v>
      </c>
      <c r="C86" s="21">
        <v>6.5</v>
      </c>
      <c r="D86" s="21">
        <v>6.7</v>
      </c>
    </row>
    <row r="87" spans="1:4" x14ac:dyDescent="0.25">
      <c r="A87" s="6" t="s">
        <v>70</v>
      </c>
      <c r="B87" s="21">
        <v>6</v>
      </c>
      <c r="C87" s="21">
        <v>5.8</v>
      </c>
      <c r="D87" s="21">
        <v>6</v>
      </c>
    </row>
    <row r="88" spans="1:4" x14ac:dyDescent="0.25">
      <c r="A88" s="6" t="s">
        <v>54</v>
      </c>
      <c r="B88" s="21">
        <v>4.7</v>
      </c>
      <c r="C88" s="21">
        <v>4.5</v>
      </c>
      <c r="D88" s="21">
        <v>4.5999999999999996</v>
      </c>
    </row>
    <row r="89" spans="1:4" x14ac:dyDescent="0.25">
      <c r="A89" s="6" t="s">
        <v>37</v>
      </c>
      <c r="B89" s="21">
        <v>3</v>
      </c>
      <c r="C89" s="21">
        <v>2.9</v>
      </c>
      <c r="D89" s="21">
        <v>3</v>
      </c>
    </row>
    <row r="90" spans="1:4" x14ac:dyDescent="0.25">
      <c r="A90" s="6" t="s">
        <v>29</v>
      </c>
      <c r="B90" s="21">
        <v>2.4</v>
      </c>
      <c r="C90" s="21">
        <v>2.2999999999999998</v>
      </c>
      <c r="D90" s="21">
        <v>2.4</v>
      </c>
    </row>
    <row r="91" spans="1:4" x14ac:dyDescent="0.25">
      <c r="A91" s="6" t="s">
        <v>63</v>
      </c>
      <c r="B91" s="21">
        <v>5.2</v>
      </c>
      <c r="C91" s="21">
        <v>5</v>
      </c>
      <c r="D91" s="21">
        <v>5.2</v>
      </c>
    </row>
    <row r="92" spans="1:4" x14ac:dyDescent="0.25">
      <c r="A92" s="6" t="s">
        <v>53</v>
      </c>
      <c r="B92" s="21">
        <v>4.5999999999999996</v>
      </c>
      <c r="C92" s="21">
        <v>4.4000000000000004</v>
      </c>
      <c r="D92" s="21">
        <v>4.5999999999999996</v>
      </c>
    </row>
    <row r="93" spans="1:4" x14ac:dyDescent="0.25">
      <c r="A93" s="6" t="s">
        <v>120</v>
      </c>
      <c r="B93" s="21">
        <v>16.8</v>
      </c>
      <c r="C93" s="21">
        <v>140.9</v>
      </c>
      <c r="D93" s="21">
        <v>145.19999999999999</v>
      </c>
    </row>
    <row r="94" spans="1:4" x14ac:dyDescent="0.25">
      <c r="A94" s="6" t="s">
        <v>83</v>
      </c>
      <c r="B94" s="21">
        <v>7.3</v>
      </c>
      <c r="C94" s="21">
        <v>7</v>
      </c>
      <c r="D94" s="21">
        <v>7.2</v>
      </c>
    </row>
    <row r="95" spans="1:4" x14ac:dyDescent="0.25">
      <c r="A95" s="6" t="s">
        <v>88</v>
      </c>
      <c r="B95" s="21">
        <v>7.9</v>
      </c>
      <c r="C95" s="21">
        <v>7.6</v>
      </c>
      <c r="D95" s="21">
        <v>7.9</v>
      </c>
    </row>
    <row r="96" spans="1:4" x14ac:dyDescent="0.25">
      <c r="A96" s="6" t="s">
        <v>95</v>
      </c>
      <c r="B96" s="21">
        <v>10.4</v>
      </c>
      <c r="C96" s="21">
        <v>11</v>
      </c>
      <c r="D96" s="21">
        <v>11.4</v>
      </c>
    </row>
    <row r="97" spans="1:4" x14ac:dyDescent="0.25">
      <c r="A97" s="6" t="s">
        <v>91</v>
      </c>
      <c r="B97" s="21">
        <v>11</v>
      </c>
      <c r="C97" s="21">
        <v>10.6</v>
      </c>
      <c r="D97" s="21">
        <v>11</v>
      </c>
    </row>
    <row r="98" spans="1:4" x14ac:dyDescent="0.25">
      <c r="A98" s="6" t="s">
        <v>99</v>
      </c>
      <c r="B98" s="21">
        <v>14.2</v>
      </c>
      <c r="C98" s="21">
        <v>13.7</v>
      </c>
      <c r="D98" s="21">
        <v>14.2</v>
      </c>
    </row>
    <row r="99" spans="1:4" x14ac:dyDescent="0.25">
      <c r="A99" s="6" t="s">
        <v>103</v>
      </c>
      <c r="B99" s="21">
        <v>14.6</v>
      </c>
      <c r="C99" s="21">
        <v>19.5</v>
      </c>
      <c r="D99" s="21">
        <v>20.100000000000001</v>
      </c>
    </row>
    <row r="100" spans="1:4" x14ac:dyDescent="0.25">
      <c r="A100" s="6" t="s">
        <v>96</v>
      </c>
      <c r="B100" s="21">
        <v>10.4</v>
      </c>
      <c r="C100" s="21">
        <v>11</v>
      </c>
      <c r="D100" s="21">
        <v>11.4</v>
      </c>
    </row>
    <row r="101" spans="1:4" x14ac:dyDescent="0.25">
      <c r="A101" s="6" t="s">
        <v>123</v>
      </c>
      <c r="B101" s="21">
        <v>19.3</v>
      </c>
      <c r="C101" s="21">
        <v>172.2</v>
      </c>
      <c r="D101" s="21">
        <v>177.5</v>
      </c>
    </row>
    <row r="102" spans="1:4" x14ac:dyDescent="0.25">
      <c r="A102" s="6" t="s">
        <v>90</v>
      </c>
      <c r="B102" s="21">
        <v>9.1</v>
      </c>
      <c r="C102" s="21">
        <v>8.8000000000000007</v>
      </c>
      <c r="D102" s="21">
        <v>9.1</v>
      </c>
    </row>
    <row r="103" spans="1:4" x14ac:dyDescent="0.25">
      <c r="A103" s="6" t="s">
        <v>104</v>
      </c>
      <c r="B103" s="21">
        <v>14.6</v>
      </c>
      <c r="C103" s="21">
        <v>19.5</v>
      </c>
      <c r="D103" s="21">
        <v>20.100000000000001</v>
      </c>
    </row>
    <row r="104" spans="1:4" x14ac:dyDescent="0.25">
      <c r="A104" s="6" t="s">
        <v>12</v>
      </c>
      <c r="B104" s="21">
        <v>3.3</v>
      </c>
      <c r="C104" s="21">
        <v>4.5</v>
      </c>
      <c r="D104" s="21">
        <v>4.5</v>
      </c>
    </row>
    <row r="105" spans="1:4" x14ac:dyDescent="0.25">
      <c r="A105" s="6" t="s">
        <v>18</v>
      </c>
      <c r="B105" s="21">
        <v>3.8</v>
      </c>
      <c r="C105" s="21">
        <v>32.6</v>
      </c>
      <c r="D105" s="21">
        <v>32.6</v>
      </c>
    </row>
    <row r="106" spans="1:4" x14ac:dyDescent="0.25">
      <c r="A106" s="6" t="s">
        <v>19</v>
      </c>
      <c r="B106" s="21">
        <v>3.8</v>
      </c>
      <c r="C106" s="21">
        <v>32.6</v>
      </c>
      <c r="D106" s="21">
        <v>32.6</v>
      </c>
    </row>
    <row r="107" spans="1:4" x14ac:dyDescent="0.25">
      <c r="A107" s="6" t="s">
        <v>2</v>
      </c>
      <c r="B107" s="21">
        <v>1.4</v>
      </c>
      <c r="C107" s="21">
        <v>1.4</v>
      </c>
      <c r="D107" s="21">
        <v>1.4</v>
      </c>
    </row>
    <row r="108" spans="1:4" x14ac:dyDescent="0.25">
      <c r="A108" s="6" t="s">
        <v>3</v>
      </c>
      <c r="B108" s="21">
        <v>1.6</v>
      </c>
      <c r="C108" s="21">
        <v>1.6</v>
      </c>
      <c r="D108" s="21">
        <v>1.6</v>
      </c>
    </row>
    <row r="109" spans="1:4" x14ac:dyDescent="0.25">
      <c r="A109" s="6" t="s">
        <v>5</v>
      </c>
      <c r="B109" s="21">
        <v>1.7</v>
      </c>
      <c r="C109" s="21">
        <v>1.7</v>
      </c>
      <c r="D109" s="21">
        <v>1.7</v>
      </c>
    </row>
    <row r="110" spans="1:4" x14ac:dyDescent="0.25">
      <c r="A110" s="6" t="s">
        <v>21</v>
      </c>
      <c r="B110" s="21">
        <v>4.3</v>
      </c>
      <c r="C110" s="21">
        <v>39.799999999999997</v>
      </c>
      <c r="D110" s="21">
        <v>39.9</v>
      </c>
    </row>
    <row r="111" spans="1:4" x14ac:dyDescent="0.25">
      <c r="A111" s="6" t="s">
        <v>25</v>
      </c>
      <c r="B111" s="21">
        <v>11.3</v>
      </c>
      <c r="C111" s="21">
        <v>97.7</v>
      </c>
      <c r="D111" s="21">
        <v>97.9</v>
      </c>
    </row>
    <row r="112" spans="1:4" x14ac:dyDescent="0.25">
      <c r="A112" s="6" t="s">
        <v>24</v>
      </c>
      <c r="B112" s="21">
        <v>9.8000000000000007</v>
      </c>
      <c r="C112" s="21">
        <v>94.7</v>
      </c>
      <c r="D112" s="21">
        <v>91.2</v>
      </c>
    </row>
    <row r="113" spans="1:4" x14ac:dyDescent="0.25">
      <c r="A113" s="6" t="s">
        <v>1</v>
      </c>
      <c r="B113" s="21">
        <v>1.3</v>
      </c>
      <c r="C113" s="21">
        <v>1.3</v>
      </c>
      <c r="D113" s="21">
        <v>1.3</v>
      </c>
    </row>
    <row r="114" spans="1:4" x14ac:dyDescent="0.25">
      <c r="A114" s="6" t="s">
        <v>16</v>
      </c>
      <c r="B114" s="21">
        <v>3.3</v>
      </c>
      <c r="C114" s="21">
        <v>4.5</v>
      </c>
      <c r="D114" s="21">
        <v>4.5</v>
      </c>
    </row>
    <row r="115" spans="1:4" x14ac:dyDescent="0.25">
      <c r="A115" s="6" t="s">
        <v>6</v>
      </c>
      <c r="B115" s="21">
        <v>2.2999999999999998</v>
      </c>
      <c r="C115" s="21">
        <v>2.5</v>
      </c>
      <c r="D115" s="21">
        <v>2.5</v>
      </c>
    </row>
    <row r="116" spans="1:4" x14ac:dyDescent="0.25">
      <c r="A116" s="6" t="s">
        <v>0</v>
      </c>
      <c r="B116" s="21">
        <v>1</v>
      </c>
      <c r="C116" s="21">
        <v>1</v>
      </c>
      <c r="D116" s="21">
        <v>1</v>
      </c>
    </row>
    <row r="117" spans="1:4" x14ac:dyDescent="0.25">
      <c r="A117" s="6" t="s">
        <v>23</v>
      </c>
      <c r="B117" s="21">
        <v>4.3</v>
      </c>
      <c r="C117" s="21">
        <v>39.799999999999997</v>
      </c>
      <c r="D117" s="21">
        <v>39.9</v>
      </c>
    </row>
    <row r="118" spans="1:4" x14ac:dyDescent="0.25">
      <c r="A118" s="6" t="s">
        <v>22</v>
      </c>
      <c r="B118" s="21">
        <v>4.3</v>
      </c>
      <c r="C118" s="21">
        <v>39.799999999999997</v>
      </c>
      <c r="D118" s="21">
        <v>39.9</v>
      </c>
    </row>
    <row r="119" spans="1:4" x14ac:dyDescent="0.25">
      <c r="A119" s="6" t="s">
        <v>17</v>
      </c>
      <c r="B119" s="21">
        <v>5.2</v>
      </c>
      <c r="C119" s="21">
        <v>5.5</v>
      </c>
      <c r="D119" s="21">
        <v>5.3</v>
      </c>
    </row>
    <row r="120" spans="1:4" x14ac:dyDescent="0.25">
      <c r="A120" s="6" t="s">
        <v>7</v>
      </c>
      <c r="B120" s="21">
        <v>2.2999999999999998</v>
      </c>
      <c r="C120" s="21">
        <v>2.5</v>
      </c>
      <c r="D120" s="21">
        <v>2.5</v>
      </c>
    </row>
    <row r="121" spans="1:4" x14ac:dyDescent="0.25">
      <c r="A121" s="6" t="s">
        <v>20</v>
      </c>
      <c r="B121" s="21">
        <v>4.3</v>
      </c>
      <c r="C121" s="21">
        <v>38.700000000000003</v>
      </c>
      <c r="D121" s="21">
        <v>37.299999999999997</v>
      </c>
    </row>
    <row r="122" spans="1:4" x14ac:dyDescent="0.25">
      <c r="A122" s="6" t="s">
        <v>4</v>
      </c>
      <c r="B122" s="21">
        <v>1.7</v>
      </c>
      <c r="C122" s="21">
        <v>1.7</v>
      </c>
      <c r="D122" s="21">
        <v>1.7</v>
      </c>
    </row>
    <row r="123" spans="1:4" x14ac:dyDescent="0.25">
      <c r="A123" s="6" t="s">
        <v>10</v>
      </c>
      <c r="B123" s="21">
        <v>3.1</v>
      </c>
      <c r="C123" s="21">
        <v>3.2</v>
      </c>
      <c r="D123" s="21">
        <v>3.1</v>
      </c>
    </row>
    <row r="124" spans="1:4" x14ac:dyDescent="0.25">
      <c r="A124" s="6" t="s">
        <v>11</v>
      </c>
      <c r="B124" s="21">
        <v>3.1</v>
      </c>
      <c r="C124" s="21">
        <v>3.2</v>
      </c>
      <c r="D124" s="21">
        <v>3.1</v>
      </c>
    </row>
    <row r="125" spans="1:4" x14ac:dyDescent="0.25">
      <c r="A125" s="6" t="s">
        <v>8</v>
      </c>
      <c r="B125" s="21">
        <v>1.9</v>
      </c>
      <c r="C125" s="21">
        <v>2.6</v>
      </c>
      <c r="D125" s="21">
        <v>2.6</v>
      </c>
    </row>
    <row r="126" spans="1:4" x14ac:dyDescent="0.25">
      <c r="A126" s="6" t="s">
        <v>9</v>
      </c>
      <c r="B126" s="21">
        <v>3.1</v>
      </c>
      <c r="C126" s="21">
        <v>3.1</v>
      </c>
      <c r="D126" s="21">
        <v>3.1</v>
      </c>
    </row>
    <row r="127" spans="1:4" x14ac:dyDescent="0.25">
      <c r="A127" s="6" t="s">
        <v>13</v>
      </c>
      <c r="B127" s="21">
        <v>3.2</v>
      </c>
      <c r="C127" s="21">
        <v>4.5</v>
      </c>
      <c r="D127" s="21">
        <v>4.5</v>
      </c>
    </row>
    <row r="128" spans="1:4" x14ac:dyDescent="0.25">
      <c r="A128" s="6" t="s">
        <v>15</v>
      </c>
      <c r="B128" s="21">
        <v>3.3</v>
      </c>
      <c r="C128" s="21">
        <v>4.5</v>
      </c>
      <c r="D128" s="21">
        <v>4.5</v>
      </c>
    </row>
    <row r="129" spans="1:4" x14ac:dyDescent="0.25">
      <c r="A129" s="6" t="s">
        <v>14</v>
      </c>
      <c r="B129" s="21">
        <v>3.2</v>
      </c>
      <c r="C129" s="21">
        <v>4.5</v>
      </c>
      <c r="D129" s="21">
        <v>4.5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40F4-8C32-47A5-8C1B-1EB7EFBBF94B}">
  <sheetPr>
    <tabColor theme="5" tint="0.39997558519241921"/>
  </sheetPr>
  <dimension ref="A1:L130"/>
  <sheetViews>
    <sheetView workbookViewId="0">
      <pane ySplit="2" topLeftCell="A3" activePane="bottomLeft" state="frozen"/>
      <selection pane="bottomLeft" activeCell="B125" sqref="B125"/>
    </sheetView>
  </sheetViews>
  <sheetFormatPr defaultRowHeight="15" x14ac:dyDescent="0.25"/>
  <cols>
    <col min="1" max="1" width="28.140625" bestFit="1" customWidth="1"/>
    <col min="2" max="2" width="17.140625" bestFit="1" customWidth="1"/>
    <col min="3" max="4" width="15.7109375" customWidth="1"/>
    <col min="5" max="5" width="17.140625" bestFit="1" customWidth="1"/>
    <col min="6" max="10" width="15.7109375" customWidth="1"/>
    <col min="11" max="11" width="60.85546875" bestFit="1" customWidth="1"/>
  </cols>
  <sheetData>
    <row r="1" spans="1:12" ht="19.5" thickBot="1" x14ac:dyDescent="0.35">
      <c r="A1" s="6"/>
      <c r="B1" s="17" t="s">
        <v>265</v>
      </c>
      <c r="C1" s="18"/>
      <c r="D1" s="19"/>
      <c r="E1" s="17" t="s">
        <v>129</v>
      </c>
      <c r="F1" s="18"/>
      <c r="G1" s="19"/>
      <c r="H1" s="17" t="s">
        <v>128</v>
      </c>
      <c r="I1" s="18"/>
      <c r="J1" s="19"/>
      <c r="L1" t="s">
        <v>263</v>
      </c>
    </row>
    <row r="2" spans="1:12" ht="15.75" thickBot="1" x14ac:dyDescent="0.3">
      <c r="A2" s="7" t="s">
        <v>130</v>
      </c>
      <c r="B2" s="8" t="s">
        <v>262</v>
      </c>
      <c r="C2" s="10" t="s">
        <v>259</v>
      </c>
      <c r="D2" s="9" t="s">
        <v>255</v>
      </c>
      <c r="E2" s="8" t="s">
        <v>262</v>
      </c>
      <c r="F2" s="10" t="s">
        <v>259</v>
      </c>
      <c r="G2" s="9" t="s">
        <v>255</v>
      </c>
      <c r="H2" s="8" t="s">
        <v>256</v>
      </c>
      <c r="I2" s="10" t="s">
        <v>259</v>
      </c>
      <c r="J2" s="9" t="s">
        <v>255</v>
      </c>
      <c r="K2" s="16" t="s">
        <v>260</v>
      </c>
      <c r="L2" s="14"/>
    </row>
    <row r="3" spans="1:12" x14ac:dyDescent="0.25">
      <c r="A3" t="s">
        <v>50</v>
      </c>
      <c r="B3" s="12">
        <f t="shared" ref="B3:B34" si="0">VLOOKUP(A3,ffs_A85_List,2,FALSE)</f>
        <v>4.0999999999999996</v>
      </c>
      <c r="C3" s="13">
        <f>VLOOKUP(A3,iou_A85_List,5,FALSE)</f>
        <v>4.0999999999999996</v>
      </c>
      <c r="D3" s="11">
        <f>C3-B3</f>
        <v>0</v>
      </c>
      <c r="E3" s="12">
        <f t="shared" ref="E3:E34" si="1">VLOOKUP(A3,ffs_Baal_List,2,FALSE)</f>
        <v>3.9</v>
      </c>
      <c r="F3" s="13">
        <f>VLOOKUP(A3,iou_Baal_List,5,FALSE)</f>
        <v>3.9</v>
      </c>
      <c r="G3" s="11">
        <f>F3-E3</f>
        <v>0</v>
      </c>
      <c r="H3" s="12">
        <f t="shared" ref="H3:H34" si="2">VLOOKUP(A3,ffs_Nihlathak_List,2,FALSE)</f>
        <v>4.0999999999999996</v>
      </c>
      <c r="I3" s="13">
        <f>VLOOKUP(A3,iou_Nihlathak_List,5,FALSE)</f>
        <v>4.0999999999999996</v>
      </c>
      <c r="J3" s="11">
        <f>I3-H3</f>
        <v>0</v>
      </c>
      <c r="K3" s="15"/>
    </row>
    <row r="4" spans="1:12" x14ac:dyDescent="0.25">
      <c r="A4" t="s">
        <v>77</v>
      </c>
      <c r="B4" s="12">
        <f t="shared" si="0"/>
        <v>6.6</v>
      </c>
      <c r="C4" s="13">
        <f>VLOOKUP(A4,iou_A85_List,5,FALSE)</f>
        <v>6.6</v>
      </c>
      <c r="D4" s="11">
        <f t="shared" ref="D4:D67" si="3">C4-B4</f>
        <v>0</v>
      </c>
      <c r="E4" s="12">
        <f t="shared" si="1"/>
        <v>6.3</v>
      </c>
      <c r="F4" s="13">
        <f>VLOOKUP(A4,iou_Baal_List,5,FALSE)</f>
        <v>6.3</v>
      </c>
      <c r="G4" s="11">
        <f t="shared" ref="G4:G67" si="4">F4-E4</f>
        <v>0</v>
      </c>
      <c r="H4" s="12">
        <f t="shared" si="2"/>
        <v>80</v>
      </c>
      <c r="I4" s="13">
        <f>VLOOKUP(A4,iou_Nihlathak_List,5,FALSE)</f>
        <v>6.6</v>
      </c>
      <c r="J4" s="11">
        <f t="shared" ref="J4:J67" si="5">I4-H4</f>
        <v>-73.400000000000006</v>
      </c>
      <c r="K4" s="15" t="s">
        <v>264</v>
      </c>
    </row>
    <row r="5" spans="1:12" x14ac:dyDescent="0.25">
      <c r="A5" t="s">
        <v>51</v>
      </c>
      <c r="B5" s="12">
        <f t="shared" si="0"/>
        <v>4.3</v>
      </c>
      <c r="C5" s="13">
        <f>VLOOKUP(A5,iou_A85_List,5,FALSE)</f>
        <v>4.3</v>
      </c>
      <c r="D5" s="11">
        <f t="shared" si="3"/>
        <v>0</v>
      </c>
      <c r="E5" s="12">
        <f t="shared" si="1"/>
        <v>4.0999999999999996</v>
      </c>
      <c r="F5" s="13">
        <f>VLOOKUP(A5,iou_Baal_List,5,FALSE)</f>
        <v>4.0999999999999996</v>
      </c>
      <c r="G5" s="11">
        <f t="shared" si="4"/>
        <v>0</v>
      </c>
      <c r="H5" s="12">
        <f t="shared" si="2"/>
        <v>4.3</v>
      </c>
      <c r="I5" s="13">
        <f>VLOOKUP(A5,iou_Nihlathak_List,5,FALSE)</f>
        <v>4.3</v>
      </c>
      <c r="J5" s="11">
        <f t="shared" si="5"/>
        <v>0</v>
      </c>
      <c r="K5" s="15"/>
    </row>
    <row r="6" spans="1:12" x14ac:dyDescent="0.25">
      <c r="A6" t="s">
        <v>98</v>
      </c>
      <c r="B6" s="12">
        <f t="shared" si="0"/>
        <v>5.7</v>
      </c>
      <c r="C6" s="13">
        <f>VLOOKUP(A6,iou_A85_List,5,FALSE)</f>
        <v>5.7</v>
      </c>
      <c r="D6" s="11">
        <f t="shared" si="3"/>
        <v>0</v>
      </c>
      <c r="E6" s="12">
        <f t="shared" si="1"/>
        <v>6</v>
      </c>
      <c r="F6" s="13">
        <f>VLOOKUP(A6,iou_Baal_List,5,FALSE)</f>
        <v>6</v>
      </c>
      <c r="G6" s="11">
        <f t="shared" si="4"/>
        <v>0</v>
      </c>
      <c r="H6" s="12">
        <f t="shared" si="2"/>
        <v>12.5</v>
      </c>
      <c r="I6" s="13">
        <f>VLOOKUP(A6,iou_Nihlathak_List,5,FALSE)</f>
        <v>6.2</v>
      </c>
      <c r="J6" s="11">
        <f t="shared" si="5"/>
        <v>-6.3</v>
      </c>
      <c r="K6" s="15" t="s">
        <v>273</v>
      </c>
    </row>
    <row r="7" spans="1:12" x14ac:dyDescent="0.25">
      <c r="A7" t="s">
        <v>97</v>
      </c>
      <c r="B7" s="12">
        <f t="shared" si="0"/>
        <v>5.7</v>
      </c>
      <c r="C7" s="13">
        <f>VLOOKUP(A7,iou_A85_List,5,FALSE)</f>
        <v>5.7</v>
      </c>
      <c r="D7" s="11">
        <f t="shared" si="3"/>
        <v>0</v>
      </c>
      <c r="E7" s="12">
        <f t="shared" si="1"/>
        <v>6</v>
      </c>
      <c r="F7" s="13">
        <f>VLOOKUP(A7,iou_Baal_List,5,FALSE)</f>
        <v>6</v>
      </c>
      <c r="G7" s="11">
        <f t="shared" si="4"/>
        <v>0</v>
      </c>
      <c r="H7" s="12">
        <f t="shared" si="2"/>
        <v>12.5</v>
      </c>
      <c r="I7" s="13">
        <f>VLOOKUP(A7,iou_Nihlathak_List,5,FALSE)</f>
        <v>6.2</v>
      </c>
      <c r="J7" s="11">
        <f t="shared" si="5"/>
        <v>-6.3</v>
      </c>
      <c r="K7" s="15" t="s">
        <v>273</v>
      </c>
    </row>
    <row r="8" spans="1:12" x14ac:dyDescent="0.25">
      <c r="A8" t="s">
        <v>93</v>
      </c>
      <c r="B8" s="12">
        <f t="shared" si="0"/>
        <v>8.1</v>
      </c>
      <c r="C8" s="13">
        <f>VLOOKUP(A8,iou_A85_List,5,FALSE)</f>
        <v>8.1</v>
      </c>
      <c r="D8" s="11">
        <f t="shared" si="3"/>
        <v>0</v>
      </c>
      <c r="E8" s="12">
        <f t="shared" si="1"/>
        <v>10.7</v>
      </c>
      <c r="F8" s="13">
        <f>VLOOKUP(A8,iou_Baal_List,5,FALSE)</f>
        <v>10.7</v>
      </c>
      <c r="G8" s="11">
        <f t="shared" si="4"/>
        <v>0</v>
      </c>
      <c r="H8" s="12">
        <f t="shared" si="2"/>
        <v>11.1</v>
      </c>
      <c r="I8" s="13">
        <f>VLOOKUP(A8,iou_Nihlathak_List,5,FALSE)</f>
        <v>11.1</v>
      </c>
      <c r="J8" s="11">
        <f t="shared" si="5"/>
        <v>0</v>
      </c>
      <c r="K8" s="15"/>
    </row>
    <row r="9" spans="1:12" x14ac:dyDescent="0.25">
      <c r="A9" t="s">
        <v>116</v>
      </c>
      <c r="B9" s="12">
        <f t="shared" si="0"/>
        <v>10.7</v>
      </c>
      <c r="C9" s="13">
        <f>VLOOKUP(A9,iou_A85_List,5,FALSE)</f>
        <v>10.7</v>
      </c>
      <c r="D9" s="11">
        <f t="shared" si="3"/>
        <v>0</v>
      </c>
      <c r="E9" s="12">
        <f t="shared" si="1"/>
        <v>93.9</v>
      </c>
      <c r="F9" s="13">
        <f>VLOOKUP(A9,iou_Baal_List,5,FALSE)</f>
        <v>93.9</v>
      </c>
      <c r="G9" s="11">
        <f t="shared" si="4"/>
        <v>0</v>
      </c>
      <c r="H9" s="12">
        <f t="shared" si="2"/>
        <v>98</v>
      </c>
      <c r="I9" s="13">
        <f>VLOOKUP(A9,iou_Nihlathak_List,5,FALSE)</f>
        <v>97.7</v>
      </c>
      <c r="J9" s="11">
        <f t="shared" si="5"/>
        <v>-0.29999999999999716</v>
      </c>
      <c r="K9" s="15" t="s">
        <v>261</v>
      </c>
    </row>
    <row r="10" spans="1:12" x14ac:dyDescent="0.25">
      <c r="A10" t="s">
        <v>115</v>
      </c>
      <c r="B10" s="12">
        <f t="shared" si="0"/>
        <v>10.7</v>
      </c>
      <c r="C10" s="13">
        <f>VLOOKUP(A10,iou_A85_List,5,FALSE)</f>
        <v>10.7</v>
      </c>
      <c r="D10" s="11">
        <f t="shared" si="3"/>
        <v>0</v>
      </c>
      <c r="E10" s="12">
        <f t="shared" si="1"/>
        <v>93.9</v>
      </c>
      <c r="F10" s="13">
        <f>VLOOKUP(A10,iou_Baal_List,5,FALSE)</f>
        <v>93.9</v>
      </c>
      <c r="G10" s="11">
        <f t="shared" si="4"/>
        <v>0</v>
      </c>
      <c r="H10" s="12">
        <f t="shared" si="2"/>
        <v>98</v>
      </c>
      <c r="I10" s="13">
        <f>VLOOKUP(A10,iou_Nihlathak_List,5,FALSE)</f>
        <v>97.7</v>
      </c>
      <c r="J10" s="11">
        <f t="shared" si="5"/>
        <v>-0.29999999999999716</v>
      </c>
      <c r="K10" s="15" t="s">
        <v>261</v>
      </c>
    </row>
    <row r="11" spans="1:12" x14ac:dyDescent="0.25">
      <c r="A11" t="s">
        <v>48</v>
      </c>
      <c r="B11" s="12">
        <f t="shared" si="0"/>
        <v>3.9</v>
      </c>
      <c r="C11" s="13">
        <f>VLOOKUP(A11,iou_A85_List,5,FALSE)</f>
        <v>3.9</v>
      </c>
      <c r="D11" s="11">
        <f t="shared" si="3"/>
        <v>0</v>
      </c>
      <c r="E11" s="12">
        <f t="shared" si="1"/>
        <v>3.7</v>
      </c>
      <c r="F11" s="13">
        <f>VLOOKUP(A11,iou_Baal_List,5,FALSE)</f>
        <v>3.7</v>
      </c>
      <c r="G11" s="11">
        <f t="shared" si="4"/>
        <v>0</v>
      </c>
      <c r="H11" s="12">
        <f t="shared" si="2"/>
        <v>3.9</v>
      </c>
      <c r="I11" s="13">
        <f>VLOOKUP(A11,iou_Nihlathak_List,5,FALSE)</f>
        <v>3.9</v>
      </c>
      <c r="J11" s="11">
        <f t="shared" si="5"/>
        <v>0</v>
      </c>
      <c r="K11" s="15"/>
    </row>
    <row r="12" spans="1:12" x14ac:dyDescent="0.25">
      <c r="A12" t="s">
        <v>60</v>
      </c>
      <c r="B12" s="12">
        <f t="shared" si="0"/>
        <v>4.9000000000000004</v>
      </c>
      <c r="C12" s="13">
        <f>VLOOKUP(A12,iou_A85_List,5,FALSE)</f>
        <v>4.9000000000000004</v>
      </c>
      <c r="D12" s="11">
        <f t="shared" si="3"/>
        <v>0</v>
      </c>
      <c r="E12" s="12">
        <f t="shared" si="1"/>
        <v>4.7</v>
      </c>
      <c r="F12" s="13">
        <f>VLOOKUP(A12,iou_Baal_List,5,FALSE)</f>
        <v>4.7</v>
      </c>
      <c r="G12" s="11">
        <f t="shared" si="4"/>
        <v>0</v>
      </c>
      <c r="H12" s="12">
        <f t="shared" si="2"/>
        <v>4.9000000000000004</v>
      </c>
      <c r="I12" s="13">
        <f>VLOOKUP(A12,iou_Nihlathak_List,5,FALSE)</f>
        <v>4.9000000000000004</v>
      </c>
      <c r="J12" s="11">
        <f t="shared" si="5"/>
        <v>0</v>
      </c>
      <c r="K12" s="15"/>
    </row>
    <row r="13" spans="1:12" x14ac:dyDescent="0.25">
      <c r="A13" t="s">
        <v>84</v>
      </c>
      <c r="B13" s="12">
        <f t="shared" si="0"/>
        <v>7.8</v>
      </c>
      <c r="C13" s="13">
        <f>VLOOKUP(A13,iou_A85_List,5,FALSE)</f>
        <v>7.8</v>
      </c>
      <c r="D13" s="11">
        <f t="shared" si="3"/>
        <v>0</v>
      </c>
      <c r="E13" s="12">
        <f t="shared" si="1"/>
        <v>7.4</v>
      </c>
      <c r="F13" s="13">
        <f>VLOOKUP(A13,iou_Baal_List,5,FALSE)</f>
        <v>7.4</v>
      </c>
      <c r="G13" s="11">
        <f t="shared" si="4"/>
        <v>0</v>
      </c>
      <c r="H13" s="12">
        <f t="shared" si="2"/>
        <v>7.7</v>
      </c>
      <c r="I13" s="13">
        <f>VLOOKUP(A13,iou_Nihlathak_List,5,FALSE)</f>
        <v>7.7</v>
      </c>
      <c r="J13" s="11">
        <f t="shared" si="5"/>
        <v>0</v>
      </c>
      <c r="K13" s="15"/>
    </row>
    <row r="14" spans="1:12" x14ac:dyDescent="0.25">
      <c r="A14" t="s">
        <v>72</v>
      </c>
      <c r="B14" s="12">
        <f t="shared" si="0"/>
        <v>5.7</v>
      </c>
      <c r="C14" s="13">
        <f>VLOOKUP(A14,iou_A85_List,5,FALSE)</f>
        <v>5.7</v>
      </c>
      <c r="D14" s="11">
        <f t="shared" si="3"/>
        <v>0</v>
      </c>
      <c r="E14" s="12">
        <f t="shared" si="1"/>
        <v>6</v>
      </c>
      <c r="F14" s="13">
        <f>VLOOKUP(A14,iou_Baal_List,5,FALSE)</f>
        <v>6</v>
      </c>
      <c r="G14" s="11">
        <f t="shared" si="4"/>
        <v>0</v>
      </c>
      <c r="H14" s="12">
        <f t="shared" si="2"/>
        <v>6.3</v>
      </c>
      <c r="I14" s="13">
        <f>VLOOKUP(A14,iou_Nihlathak_List,5,FALSE)</f>
        <v>6.3</v>
      </c>
      <c r="J14" s="11">
        <f t="shared" si="5"/>
        <v>0</v>
      </c>
      <c r="K14" s="15"/>
    </row>
    <row r="15" spans="1:12" x14ac:dyDescent="0.25">
      <c r="A15" t="s">
        <v>92</v>
      </c>
      <c r="B15" s="12">
        <f t="shared" si="0"/>
        <v>8.1</v>
      </c>
      <c r="C15" s="13">
        <f>VLOOKUP(A15,iou_A85_List,5,FALSE)</f>
        <v>8.1</v>
      </c>
      <c r="D15" s="11">
        <f t="shared" si="3"/>
        <v>0</v>
      </c>
      <c r="E15" s="12">
        <f t="shared" si="1"/>
        <v>10.6</v>
      </c>
      <c r="F15" s="13">
        <f>VLOOKUP(A15,iou_Baal_List,5,FALSE)</f>
        <v>10.6</v>
      </c>
      <c r="G15" s="11">
        <f t="shared" si="4"/>
        <v>0</v>
      </c>
      <c r="H15" s="12">
        <f t="shared" si="2"/>
        <v>11.1</v>
      </c>
      <c r="I15" s="13">
        <f>VLOOKUP(A15,iou_Nihlathak_List,5,FALSE)</f>
        <v>11.1</v>
      </c>
      <c r="J15" s="11">
        <f t="shared" si="5"/>
        <v>0</v>
      </c>
      <c r="K15" s="15"/>
    </row>
    <row r="16" spans="1:12" x14ac:dyDescent="0.25">
      <c r="A16" t="s">
        <v>119</v>
      </c>
      <c r="B16" s="12">
        <f t="shared" si="0"/>
        <v>10.7</v>
      </c>
      <c r="C16" s="13">
        <f>VLOOKUP(A16,iou_A85_List,5,FALSE)</f>
        <v>6</v>
      </c>
      <c r="D16" s="11">
        <f t="shared" si="3"/>
        <v>-4.6999999999999993</v>
      </c>
      <c r="E16" s="12">
        <f t="shared" si="1"/>
        <v>93.9</v>
      </c>
      <c r="F16" s="13">
        <f>VLOOKUP(A16,iou_Baal_List,5,FALSE)</f>
        <v>52.8</v>
      </c>
      <c r="G16" s="11">
        <f t="shared" si="4"/>
        <v>-41.100000000000009</v>
      </c>
      <c r="H16" s="12">
        <f t="shared" si="2"/>
        <v>110</v>
      </c>
      <c r="I16" s="13">
        <f>VLOOKUP(A16,iou_Nihlathak_List,5,FALSE)</f>
        <v>55</v>
      </c>
      <c r="J16" s="11">
        <f t="shared" si="5"/>
        <v>-55</v>
      </c>
      <c r="K16" s="15" t="s">
        <v>274</v>
      </c>
    </row>
    <row r="17" spans="1:11" x14ac:dyDescent="0.25">
      <c r="A17" t="s">
        <v>127</v>
      </c>
      <c r="B17" s="12">
        <f t="shared" si="0"/>
        <v>48.2</v>
      </c>
      <c r="C17" s="13">
        <f>VLOOKUP(A17,iou_A85_List,5,FALSE)</f>
        <v>48.2</v>
      </c>
      <c r="D17" s="11">
        <f t="shared" si="3"/>
        <v>0</v>
      </c>
      <c r="E17" s="12">
        <f t="shared" si="1"/>
        <v>422.5</v>
      </c>
      <c r="F17" s="13">
        <f>VLOOKUP(A17,iou_Baal_List,5,FALSE)</f>
        <v>422.5</v>
      </c>
      <c r="G17" s="11">
        <f t="shared" si="4"/>
        <v>0</v>
      </c>
      <c r="H17" s="12">
        <f t="shared" si="2"/>
        <v>880.8</v>
      </c>
      <c r="I17" s="13">
        <f>VLOOKUP(A17,iou_Nihlathak_List,5,FALSE)</f>
        <v>439.7</v>
      </c>
      <c r="J17" s="11">
        <f t="shared" si="5"/>
        <v>-441.09999999999997</v>
      </c>
      <c r="K17" s="15" t="s">
        <v>273</v>
      </c>
    </row>
    <row r="18" spans="1:11" x14ac:dyDescent="0.25">
      <c r="A18" t="s">
        <v>67</v>
      </c>
      <c r="B18" s="12">
        <f t="shared" si="0"/>
        <v>5.9</v>
      </c>
      <c r="C18" s="13">
        <f>VLOOKUP(A18,iou_A85_List,5,FALSE)</f>
        <v>5.9</v>
      </c>
      <c r="D18" s="11">
        <f t="shared" si="3"/>
        <v>0</v>
      </c>
      <c r="E18" s="12">
        <f t="shared" si="1"/>
        <v>5.6</v>
      </c>
      <c r="F18" s="13">
        <f>VLOOKUP(A18,iou_Baal_List,5,FALSE)</f>
        <v>5.6</v>
      </c>
      <c r="G18" s="11">
        <f t="shared" si="4"/>
        <v>0</v>
      </c>
      <c r="H18" s="12">
        <f t="shared" si="2"/>
        <v>5.9</v>
      </c>
      <c r="I18" s="13">
        <f>VLOOKUP(A18,iou_Nihlathak_List,5,FALSE)</f>
        <v>5.9</v>
      </c>
      <c r="J18" s="11">
        <f t="shared" si="5"/>
        <v>0</v>
      </c>
      <c r="K18" s="15"/>
    </row>
    <row r="19" spans="1:11" x14ac:dyDescent="0.25">
      <c r="A19" t="s">
        <v>78</v>
      </c>
      <c r="B19" s="12">
        <f t="shared" si="0"/>
        <v>6.6</v>
      </c>
      <c r="C19" s="13">
        <f>VLOOKUP(A19,iou_A85_List,5,FALSE)</f>
        <v>6.6</v>
      </c>
      <c r="D19" s="11">
        <f t="shared" si="3"/>
        <v>0</v>
      </c>
      <c r="E19" s="12">
        <f t="shared" si="1"/>
        <v>6.3</v>
      </c>
      <c r="F19" s="13">
        <f>VLOOKUP(A19,iou_Baal_List,5,FALSE)</f>
        <v>6.3</v>
      </c>
      <c r="G19" s="11">
        <f t="shared" si="4"/>
        <v>0</v>
      </c>
      <c r="H19" s="12">
        <f t="shared" si="2"/>
        <v>6.6</v>
      </c>
      <c r="I19" s="13">
        <f>VLOOKUP(A19,iou_Nihlathak_List,5,FALSE)</f>
        <v>6.6</v>
      </c>
      <c r="J19" s="11">
        <f t="shared" si="5"/>
        <v>0</v>
      </c>
      <c r="K19" s="15"/>
    </row>
    <row r="20" spans="1:11" x14ac:dyDescent="0.25">
      <c r="A20" t="s">
        <v>62</v>
      </c>
      <c r="B20" s="12">
        <f t="shared" si="0"/>
        <v>5</v>
      </c>
      <c r="C20" s="13">
        <f>VLOOKUP(A20,iou_A85_List,5,FALSE)</f>
        <v>5</v>
      </c>
      <c r="D20" s="11">
        <f t="shared" si="3"/>
        <v>0</v>
      </c>
      <c r="E20" s="12">
        <f t="shared" si="1"/>
        <v>4.7</v>
      </c>
      <c r="F20" s="13">
        <f>VLOOKUP(A20,iou_Baal_List,5,FALSE)</f>
        <v>4.7</v>
      </c>
      <c r="G20" s="11">
        <f t="shared" si="4"/>
        <v>0</v>
      </c>
      <c r="H20" s="12">
        <f t="shared" si="2"/>
        <v>4.9000000000000004</v>
      </c>
      <c r="I20" s="13">
        <f>VLOOKUP(A20,iou_Nihlathak_List,5,FALSE)</f>
        <v>4.9000000000000004</v>
      </c>
      <c r="J20" s="11">
        <f t="shared" si="5"/>
        <v>0</v>
      </c>
      <c r="K20" s="15"/>
    </row>
    <row r="21" spans="1:11" x14ac:dyDescent="0.25">
      <c r="A21" t="s">
        <v>85</v>
      </c>
      <c r="B21" s="12">
        <f t="shared" si="0"/>
        <v>7.8</v>
      </c>
      <c r="C21" s="13">
        <f>VLOOKUP(A21,iou_A85_List,5,FALSE)</f>
        <v>7.8</v>
      </c>
      <c r="D21" s="11">
        <f t="shared" si="3"/>
        <v>0</v>
      </c>
      <c r="E21" s="12">
        <f t="shared" si="1"/>
        <v>7.4</v>
      </c>
      <c r="F21" s="13">
        <f>VLOOKUP(A21,iou_Baal_List,5,FALSE)</f>
        <v>7.4</v>
      </c>
      <c r="G21" s="11">
        <f t="shared" si="4"/>
        <v>0</v>
      </c>
      <c r="H21" s="12">
        <f t="shared" si="2"/>
        <v>7.7</v>
      </c>
      <c r="I21" s="13">
        <f>VLOOKUP(A21,iou_Nihlathak_List,5,FALSE)</f>
        <v>7.7</v>
      </c>
      <c r="J21" s="11">
        <f t="shared" si="5"/>
        <v>0</v>
      </c>
      <c r="K21" s="15"/>
    </row>
    <row r="22" spans="1:11" x14ac:dyDescent="0.25">
      <c r="A22" t="s">
        <v>71</v>
      </c>
      <c r="B22" s="12">
        <f t="shared" si="0"/>
        <v>5.7</v>
      </c>
      <c r="C22" s="13">
        <f>VLOOKUP(A22,iou_A85_List,5,FALSE)</f>
        <v>5.7</v>
      </c>
      <c r="D22" s="11">
        <f t="shared" si="3"/>
        <v>0</v>
      </c>
      <c r="E22" s="12">
        <f t="shared" si="1"/>
        <v>6</v>
      </c>
      <c r="F22" s="13">
        <f>VLOOKUP(A22,iou_Baal_List,5,FALSE)</f>
        <v>6</v>
      </c>
      <c r="G22" s="11">
        <f t="shared" si="4"/>
        <v>0</v>
      </c>
      <c r="H22" s="12">
        <f t="shared" si="2"/>
        <v>6.2</v>
      </c>
      <c r="I22" s="13">
        <f>VLOOKUP(A22,iou_Nihlathak_List,5,FALSE)</f>
        <v>6.2</v>
      </c>
      <c r="J22" s="11">
        <f t="shared" si="5"/>
        <v>0</v>
      </c>
      <c r="K22" s="15"/>
    </row>
    <row r="23" spans="1:11" x14ac:dyDescent="0.25">
      <c r="A23" t="s">
        <v>94</v>
      </c>
      <c r="B23" s="12">
        <f t="shared" si="0"/>
        <v>8.1</v>
      </c>
      <c r="C23" s="13">
        <f>VLOOKUP(A23,iou_A85_List,5,FALSE)</f>
        <v>8.1</v>
      </c>
      <c r="D23" s="11">
        <f t="shared" si="3"/>
        <v>0</v>
      </c>
      <c r="E23" s="12">
        <f t="shared" si="1"/>
        <v>10.7</v>
      </c>
      <c r="F23" s="13">
        <f>VLOOKUP(A23,iou_Baal_List,5,FALSE)</f>
        <v>10.7</v>
      </c>
      <c r="G23" s="11">
        <f t="shared" si="4"/>
        <v>0</v>
      </c>
      <c r="H23" s="12">
        <f t="shared" si="2"/>
        <v>11.1</v>
      </c>
      <c r="I23" s="13">
        <f>VLOOKUP(A23,iou_Nihlathak_List,5,FALSE)</f>
        <v>11.1</v>
      </c>
      <c r="J23" s="11">
        <f t="shared" si="5"/>
        <v>0</v>
      </c>
      <c r="K23" s="15"/>
    </row>
    <row r="24" spans="1:11" x14ac:dyDescent="0.25">
      <c r="A24" t="s">
        <v>69</v>
      </c>
      <c r="B24" s="12">
        <f t="shared" si="0"/>
        <v>5.9</v>
      </c>
      <c r="C24" s="13">
        <f>VLOOKUP(A24,iou_A85_List,5,FALSE)</f>
        <v>5.9</v>
      </c>
      <c r="D24" s="11">
        <f t="shared" si="3"/>
        <v>0</v>
      </c>
      <c r="E24" s="12">
        <f t="shared" si="1"/>
        <v>5.7</v>
      </c>
      <c r="F24" s="13">
        <f>VLOOKUP(A24,iou_Baal_List,5,FALSE)</f>
        <v>5.7</v>
      </c>
      <c r="G24" s="11">
        <f t="shared" si="4"/>
        <v>0</v>
      </c>
      <c r="H24" s="12">
        <f t="shared" si="2"/>
        <v>5.9</v>
      </c>
      <c r="I24" s="13">
        <f>VLOOKUP(A24,iou_Nihlathak_List,5,FALSE)</f>
        <v>5.9</v>
      </c>
      <c r="J24" s="11">
        <f t="shared" si="5"/>
        <v>0</v>
      </c>
      <c r="K24" s="15"/>
    </row>
    <row r="25" spans="1:11" x14ac:dyDescent="0.25">
      <c r="A25" t="s">
        <v>80</v>
      </c>
      <c r="B25" s="12">
        <f t="shared" si="0"/>
        <v>6.6</v>
      </c>
      <c r="C25" s="13">
        <f>VLOOKUP(A25,iou_A85_List,5,FALSE)</f>
        <v>6.6</v>
      </c>
      <c r="D25" s="11">
        <f t="shared" si="3"/>
        <v>0</v>
      </c>
      <c r="E25" s="12">
        <f t="shared" si="1"/>
        <v>6.3</v>
      </c>
      <c r="F25" s="13">
        <f>VLOOKUP(A25,iou_Baal_List,5,FALSE)</f>
        <v>6.3</v>
      </c>
      <c r="G25" s="11">
        <f t="shared" si="4"/>
        <v>0</v>
      </c>
      <c r="H25" s="12">
        <f t="shared" si="2"/>
        <v>6.6</v>
      </c>
      <c r="I25" s="13">
        <f>VLOOKUP(A25,iou_Nihlathak_List,5,FALSE)</f>
        <v>6.6</v>
      </c>
      <c r="J25" s="11">
        <f t="shared" si="5"/>
        <v>0</v>
      </c>
      <c r="K25" s="15"/>
    </row>
    <row r="26" spans="1:11" x14ac:dyDescent="0.25">
      <c r="A26" t="s">
        <v>118</v>
      </c>
      <c r="B26" s="12">
        <f t="shared" si="0"/>
        <v>10.7</v>
      </c>
      <c r="C26" s="13">
        <f>VLOOKUP(A26,iou_A85_List,5,FALSE)</f>
        <v>10.7</v>
      </c>
      <c r="D26" s="11">
        <f t="shared" si="3"/>
        <v>0</v>
      </c>
      <c r="E26" s="12">
        <f t="shared" si="1"/>
        <v>93.9</v>
      </c>
      <c r="F26" s="13">
        <f>VLOOKUP(A26,iou_Baal_List,5,FALSE)</f>
        <v>93.9</v>
      </c>
      <c r="G26" s="11">
        <f t="shared" si="4"/>
        <v>0</v>
      </c>
      <c r="H26" s="12">
        <f t="shared" si="2"/>
        <v>98</v>
      </c>
      <c r="I26" s="13">
        <f>VLOOKUP(A26,iou_Nihlathak_List,5,FALSE)</f>
        <v>97.7</v>
      </c>
      <c r="J26" s="11">
        <f t="shared" si="5"/>
        <v>-0.29999999999999716</v>
      </c>
      <c r="K26" s="15" t="s">
        <v>261</v>
      </c>
    </row>
    <row r="27" spans="1:11" x14ac:dyDescent="0.25">
      <c r="A27" t="s">
        <v>49</v>
      </c>
      <c r="B27" s="12">
        <f t="shared" si="0"/>
        <v>3.9</v>
      </c>
      <c r="C27" s="13">
        <f>VLOOKUP(A27,iou_A85_List,5,FALSE)</f>
        <v>3.9</v>
      </c>
      <c r="D27" s="11">
        <f t="shared" si="3"/>
        <v>0</v>
      </c>
      <c r="E27" s="12">
        <f t="shared" si="1"/>
        <v>3.7</v>
      </c>
      <c r="F27" s="13">
        <f>VLOOKUP(A27,iou_Baal_List,5,FALSE)</f>
        <v>3.7</v>
      </c>
      <c r="G27" s="11">
        <f t="shared" si="4"/>
        <v>0</v>
      </c>
      <c r="H27" s="12">
        <f t="shared" si="2"/>
        <v>3.9</v>
      </c>
      <c r="I27" s="13">
        <f>VLOOKUP(A27,iou_Nihlathak_List,5,FALSE)</f>
        <v>3.9</v>
      </c>
      <c r="J27" s="11">
        <f t="shared" si="5"/>
        <v>0</v>
      </c>
      <c r="K27" s="15"/>
    </row>
    <row r="28" spans="1:11" x14ac:dyDescent="0.25">
      <c r="A28" t="s">
        <v>61</v>
      </c>
      <c r="B28" s="12">
        <f t="shared" si="0"/>
        <v>5</v>
      </c>
      <c r="C28" s="13">
        <f>VLOOKUP(A28,iou_A85_List,5,FALSE)</f>
        <v>5</v>
      </c>
      <c r="D28" s="11">
        <f t="shared" si="3"/>
        <v>0</v>
      </c>
      <c r="E28" s="12">
        <f t="shared" si="1"/>
        <v>4.7</v>
      </c>
      <c r="F28" s="13">
        <f>VLOOKUP(A28,iou_Baal_List,5,FALSE)</f>
        <v>4.7</v>
      </c>
      <c r="G28" s="11">
        <f t="shared" si="4"/>
        <v>0</v>
      </c>
      <c r="H28" s="12">
        <f t="shared" si="2"/>
        <v>4.9000000000000004</v>
      </c>
      <c r="I28" s="13">
        <f>VLOOKUP(A28,iou_Nihlathak_List,5,FALSE)</f>
        <v>4.9000000000000004</v>
      </c>
      <c r="J28" s="11">
        <f t="shared" si="5"/>
        <v>0</v>
      </c>
      <c r="K28" s="15"/>
    </row>
    <row r="29" spans="1:11" x14ac:dyDescent="0.25">
      <c r="A29" t="s">
        <v>117</v>
      </c>
      <c r="B29" s="12">
        <f t="shared" si="0"/>
        <v>10.7</v>
      </c>
      <c r="C29" s="13">
        <f>VLOOKUP(A29,iou_A85_List,5,FALSE)</f>
        <v>10.7</v>
      </c>
      <c r="D29" s="11">
        <f t="shared" si="3"/>
        <v>0</v>
      </c>
      <c r="E29" s="12">
        <f t="shared" si="1"/>
        <v>93.9</v>
      </c>
      <c r="F29" s="13">
        <f>VLOOKUP(A29,iou_Baal_List,5,FALSE)</f>
        <v>93.9</v>
      </c>
      <c r="G29" s="11">
        <f t="shared" si="4"/>
        <v>0</v>
      </c>
      <c r="H29" s="12">
        <f t="shared" si="2"/>
        <v>98</v>
      </c>
      <c r="I29" s="13">
        <f>VLOOKUP(A29,iou_Nihlathak_List,5,FALSE)</f>
        <v>97.7</v>
      </c>
      <c r="J29" s="11">
        <f t="shared" si="5"/>
        <v>-0.29999999999999716</v>
      </c>
      <c r="K29" s="15" t="s">
        <v>261</v>
      </c>
    </row>
    <row r="30" spans="1:11" x14ac:dyDescent="0.25">
      <c r="A30" t="s">
        <v>68</v>
      </c>
      <c r="B30" s="12">
        <f t="shared" si="0"/>
        <v>5.9</v>
      </c>
      <c r="C30" s="13">
        <f>VLOOKUP(A30,iou_A85_List,5,FALSE)</f>
        <v>5.9</v>
      </c>
      <c r="D30" s="11">
        <f t="shared" si="3"/>
        <v>0</v>
      </c>
      <c r="E30" s="12">
        <f t="shared" si="1"/>
        <v>5.6</v>
      </c>
      <c r="F30" s="13">
        <f>VLOOKUP(A30,iou_Baal_List,5,FALSE)</f>
        <v>5.6</v>
      </c>
      <c r="G30" s="11">
        <f t="shared" si="4"/>
        <v>0</v>
      </c>
      <c r="H30" s="12">
        <f t="shared" si="2"/>
        <v>5.9</v>
      </c>
      <c r="I30" s="13">
        <f>VLOOKUP(A30,iou_Nihlathak_List,5,FALSE)</f>
        <v>5.9</v>
      </c>
      <c r="J30" s="11">
        <f t="shared" si="5"/>
        <v>0</v>
      </c>
      <c r="K30" s="15"/>
    </row>
    <row r="31" spans="1:11" x14ac:dyDescent="0.25">
      <c r="A31" t="s">
        <v>79</v>
      </c>
      <c r="B31" s="12">
        <f t="shared" si="0"/>
        <v>6.6</v>
      </c>
      <c r="C31" s="13">
        <f>VLOOKUP(A31,iou_A85_List,5,FALSE)</f>
        <v>6.6</v>
      </c>
      <c r="D31" s="11">
        <f t="shared" si="3"/>
        <v>0</v>
      </c>
      <c r="E31" s="12">
        <f t="shared" si="1"/>
        <v>6.3</v>
      </c>
      <c r="F31" s="13">
        <f>VLOOKUP(A31,iou_Baal_List,5,FALSE)</f>
        <v>6.3</v>
      </c>
      <c r="G31" s="11">
        <f t="shared" si="4"/>
        <v>0</v>
      </c>
      <c r="H31" s="12">
        <f t="shared" si="2"/>
        <v>6.6</v>
      </c>
      <c r="I31" s="13">
        <f>VLOOKUP(A31,iou_Nihlathak_List,5,FALSE)</f>
        <v>6.6</v>
      </c>
      <c r="J31" s="11">
        <f t="shared" si="5"/>
        <v>0</v>
      </c>
      <c r="K31" s="15"/>
    </row>
    <row r="32" spans="1:11" x14ac:dyDescent="0.25">
      <c r="A32" t="s">
        <v>52</v>
      </c>
      <c r="B32" s="12">
        <f t="shared" si="0"/>
        <v>4.3</v>
      </c>
      <c r="C32" s="13">
        <f>VLOOKUP(A32,iou_A85_List,5,FALSE)</f>
        <v>4.3</v>
      </c>
      <c r="D32" s="11">
        <f t="shared" si="3"/>
        <v>0</v>
      </c>
      <c r="E32" s="12">
        <f t="shared" si="1"/>
        <v>4.0999999999999996</v>
      </c>
      <c r="F32" s="13">
        <f>VLOOKUP(A32,iou_Baal_List,5,FALSE)</f>
        <v>4.0999999999999996</v>
      </c>
      <c r="G32" s="11">
        <f t="shared" si="4"/>
        <v>0</v>
      </c>
      <c r="H32" s="12">
        <f t="shared" si="2"/>
        <v>4.3</v>
      </c>
      <c r="I32" s="13">
        <f>VLOOKUP(A32,iou_Nihlathak_List,5,FALSE)</f>
        <v>4.3</v>
      </c>
      <c r="J32" s="11">
        <f t="shared" si="5"/>
        <v>0</v>
      </c>
      <c r="K32" s="15"/>
    </row>
    <row r="33" spans="1:11" x14ac:dyDescent="0.25">
      <c r="A33" t="s">
        <v>47</v>
      </c>
      <c r="B33" s="12">
        <f t="shared" si="0"/>
        <v>3.6</v>
      </c>
      <c r="C33" s="13">
        <f>VLOOKUP(A33,iou_A85_List,5,FALSE)</f>
        <v>3.6</v>
      </c>
      <c r="D33" s="11">
        <f t="shared" si="3"/>
        <v>0</v>
      </c>
      <c r="E33" s="12">
        <f t="shared" si="1"/>
        <v>3.4</v>
      </c>
      <c r="F33" s="13">
        <f>VLOOKUP(A33,iou_Baal_List,5,FALSE)</f>
        <v>3.4</v>
      </c>
      <c r="G33" s="11">
        <f t="shared" si="4"/>
        <v>0</v>
      </c>
      <c r="H33" s="12">
        <f t="shared" si="2"/>
        <v>3.5</v>
      </c>
      <c r="I33" s="13">
        <f>VLOOKUP(A33,iou_Nihlathak_List,5,FALSE)</f>
        <v>3.5</v>
      </c>
      <c r="J33" s="11">
        <f t="shared" si="5"/>
        <v>0</v>
      </c>
      <c r="K33" s="15"/>
    </row>
    <row r="34" spans="1:11" x14ac:dyDescent="0.25">
      <c r="A34" t="s">
        <v>41</v>
      </c>
      <c r="B34" s="12">
        <f t="shared" si="0"/>
        <v>3.2</v>
      </c>
      <c r="C34" s="13">
        <f>VLOOKUP(A34,iou_A85_List,5,FALSE)</f>
        <v>3.2</v>
      </c>
      <c r="D34" s="11">
        <f t="shared" si="3"/>
        <v>0</v>
      </c>
      <c r="E34" s="12">
        <f t="shared" si="1"/>
        <v>3.1</v>
      </c>
      <c r="F34" s="13">
        <f>VLOOKUP(A34,iou_Baal_List,5,FALSE)</f>
        <v>3.1</v>
      </c>
      <c r="G34" s="11">
        <f t="shared" si="4"/>
        <v>0</v>
      </c>
      <c r="H34" s="12">
        <f t="shared" si="2"/>
        <v>3.2</v>
      </c>
      <c r="I34" s="13">
        <f>VLOOKUP(A34,iou_Nihlathak_List,5,FALSE)</f>
        <v>3.2</v>
      </c>
      <c r="J34" s="11">
        <f t="shared" si="5"/>
        <v>0</v>
      </c>
      <c r="K34" s="15"/>
    </row>
    <row r="35" spans="1:11" x14ac:dyDescent="0.25">
      <c r="A35" t="s">
        <v>57</v>
      </c>
      <c r="B35" s="12">
        <f t="shared" ref="B35:B66" si="6">VLOOKUP(A35,ffs_A85_List,2,FALSE)</f>
        <v>4.3</v>
      </c>
      <c r="C35" s="13">
        <f>VLOOKUP(A35,iou_A85_List,5,FALSE)</f>
        <v>4.3</v>
      </c>
      <c r="D35" s="11">
        <f t="shared" si="3"/>
        <v>0</v>
      </c>
      <c r="E35" s="12">
        <f t="shared" ref="E35:E66" si="7">VLOOKUP(A35,ffs_Baal_List,2,FALSE)</f>
        <v>4.5</v>
      </c>
      <c r="F35" s="13">
        <f>VLOOKUP(A35,iou_Baal_List,5,FALSE)</f>
        <v>4.5</v>
      </c>
      <c r="G35" s="11">
        <f t="shared" si="4"/>
        <v>0</v>
      </c>
      <c r="H35" s="12">
        <f t="shared" ref="H35:H66" si="8">VLOOKUP(A35,ffs_Nihlathak_List,2,FALSE)</f>
        <v>4.7</v>
      </c>
      <c r="I35" s="13">
        <f>VLOOKUP(A35,iou_Nihlathak_List,5,FALSE)</f>
        <v>4.7</v>
      </c>
      <c r="J35" s="11">
        <f t="shared" si="5"/>
        <v>0</v>
      </c>
      <c r="K35" s="15"/>
    </row>
    <row r="36" spans="1:11" x14ac:dyDescent="0.25">
      <c r="A36" t="s">
        <v>31</v>
      </c>
      <c r="B36" s="12">
        <f t="shared" si="6"/>
        <v>2.5</v>
      </c>
      <c r="C36" s="13">
        <f>VLOOKUP(A36,iou_A85_List,5,FALSE)</f>
        <v>2.5</v>
      </c>
      <c r="D36" s="11">
        <f t="shared" si="3"/>
        <v>0</v>
      </c>
      <c r="E36" s="12">
        <f t="shared" si="7"/>
        <v>2.4</v>
      </c>
      <c r="F36" s="13">
        <f>VLOOKUP(A36,iou_Baal_List,5,FALSE)</f>
        <v>2.4</v>
      </c>
      <c r="G36" s="11">
        <f t="shared" si="4"/>
        <v>0</v>
      </c>
      <c r="H36" s="12">
        <f t="shared" si="8"/>
        <v>2.5</v>
      </c>
      <c r="I36" s="13">
        <f>VLOOKUP(A36,iou_Nihlathak_List,5,FALSE)</f>
        <v>2.5</v>
      </c>
      <c r="J36" s="11">
        <f t="shared" si="5"/>
        <v>0</v>
      </c>
      <c r="K36" s="15"/>
    </row>
    <row r="37" spans="1:11" x14ac:dyDescent="0.25">
      <c r="A37" t="s">
        <v>32</v>
      </c>
      <c r="B37" s="12">
        <f t="shared" si="6"/>
        <v>2.6</v>
      </c>
      <c r="C37" s="13">
        <f>VLOOKUP(A37,iou_A85_List,5,FALSE)</f>
        <v>2.6</v>
      </c>
      <c r="D37" s="11">
        <f t="shared" si="3"/>
        <v>0</v>
      </c>
      <c r="E37" s="12">
        <f t="shared" si="7"/>
        <v>2.5</v>
      </c>
      <c r="F37" s="13">
        <f>VLOOKUP(A37,iou_Baal_List,5,FALSE)</f>
        <v>2.5</v>
      </c>
      <c r="G37" s="11">
        <f t="shared" si="4"/>
        <v>0</v>
      </c>
      <c r="H37" s="12">
        <f t="shared" si="8"/>
        <v>2.6</v>
      </c>
      <c r="I37" s="13">
        <f>VLOOKUP(A37,iou_Nihlathak_List,5,FALSE)</f>
        <v>2.6</v>
      </c>
      <c r="J37" s="11">
        <f t="shared" si="5"/>
        <v>0</v>
      </c>
      <c r="K37" s="15"/>
    </row>
    <row r="38" spans="1:11" x14ac:dyDescent="0.25">
      <c r="A38" t="s">
        <v>73</v>
      </c>
      <c r="B38" s="12">
        <f t="shared" si="6"/>
        <v>4.5999999999999996</v>
      </c>
      <c r="C38" s="13">
        <f>VLOOKUP(A38,iou_A85_List,5,FALSE)</f>
        <v>4.5999999999999996</v>
      </c>
      <c r="D38" s="11">
        <f t="shared" si="3"/>
        <v>0</v>
      </c>
      <c r="E38" s="12">
        <f t="shared" si="7"/>
        <v>6.1</v>
      </c>
      <c r="F38" s="13">
        <f>VLOOKUP(A38,iou_Baal_List,5,FALSE)</f>
        <v>6.1</v>
      </c>
      <c r="G38" s="11">
        <f t="shared" si="4"/>
        <v>0</v>
      </c>
      <c r="H38" s="12">
        <f t="shared" si="8"/>
        <v>6.4</v>
      </c>
      <c r="I38" s="13">
        <f>VLOOKUP(A38,iou_Nihlathak_List,5,FALSE)</f>
        <v>6.4</v>
      </c>
      <c r="J38" s="11">
        <f t="shared" si="5"/>
        <v>0</v>
      </c>
      <c r="K38" s="15"/>
    </row>
    <row r="39" spans="1:11" x14ac:dyDescent="0.25">
      <c r="A39" t="s">
        <v>107</v>
      </c>
      <c r="B39" s="12">
        <f t="shared" si="6"/>
        <v>9.3000000000000007</v>
      </c>
      <c r="C39" s="13">
        <f>VLOOKUP(A39,iou_A85_List,5,FALSE)</f>
        <v>9.3000000000000007</v>
      </c>
      <c r="D39" s="11">
        <f t="shared" si="3"/>
        <v>0</v>
      </c>
      <c r="E39" s="12">
        <f t="shared" si="7"/>
        <v>76.8</v>
      </c>
      <c r="F39" s="13">
        <f>VLOOKUP(A39,iou_Baal_List,5,FALSE)</f>
        <v>76.8</v>
      </c>
      <c r="G39" s="11">
        <f t="shared" si="4"/>
        <v>0</v>
      </c>
      <c r="H39" s="12">
        <f t="shared" si="8"/>
        <v>79.900000000000006</v>
      </c>
      <c r="I39" s="13">
        <f>VLOOKUP(A39,iou_Nihlathak_List,5,FALSE)</f>
        <v>79.900000000000006</v>
      </c>
      <c r="J39" s="11">
        <f t="shared" si="5"/>
        <v>0</v>
      </c>
      <c r="K39" s="15"/>
    </row>
    <row r="40" spans="1:11" x14ac:dyDescent="0.25">
      <c r="A40" t="s">
        <v>110</v>
      </c>
      <c r="B40" s="12">
        <f t="shared" si="6"/>
        <v>9.3000000000000007</v>
      </c>
      <c r="C40" s="13">
        <f>VLOOKUP(A40,iou_A85_List,5,FALSE)</f>
        <v>9.3000000000000007</v>
      </c>
      <c r="D40" s="11">
        <f t="shared" si="3"/>
        <v>0</v>
      </c>
      <c r="E40" s="12">
        <f t="shared" si="7"/>
        <v>76.8</v>
      </c>
      <c r="F40" s="13">
        <f>VLOOKUP(A40,iou_Baal_List,5,FALSE)</f>
        <v>76.8</v>
      </c>
      <c r="G40" s="11">
        <f t="shared" si="4"/>
        <v>0</v>
      </c>
      <c r="H40" s="12">
        <f t="shared" si="8"/>
        <v>80</v>
      </c>
      <c r="I40" s="13">
        <f>VLOOKUP(A40,iou_Nihlathak_List,5,FALSE)</f>
        <v>79.900000000000006</v>
      </c>
      <c r="J40" s="11">
        <f t="shared" si="5"/>
        <v>-9.9999999999994316E-2</v>
      </c>
      <c r="K40" s="15" t="s">
        <v>261</v>
      </c>
    </row>
    <row r="41" spans="1:11" x14ac:dyDescent="0.25">
      <c r="A41" t="s">
        <v>65</v>
      </c>
      <c r="B41" s="12">
        <f t="shared" si="6"/>
        <v>5.7</v>
      </c>
      <c r="C41" s="13">
        <f>VLOOKUP(A41,iou_A85_List,5,FALSE)</f>
        <v>5.7</v>
      </c>
      <c r="D41" s="11">
        <f t="shared" si="3"/>
        <v>0</v>
      </c>
      <c r="E41" s="12">
        <f t="shared" si="7"/>
        <v>5.4</v>
      </c>
      <c r="F41" s="13">
        <f>VLOOKUP(A41,iou_Baal_List,5,FALSE)</f>
        <v>5.4</v>
      </c>
      <c r="G41" s="11">
        <f t="shared" si="4"/>
        <v>0</v>
      </c>
      <c r="H41" s="12">
        <f t="shared" si="8"/>
        <v>5.6</v>
      </c>
      <c r="I41" s="13">
        <f>VLOOKUP(A41,iou_Nihlathak_List,5,FALSE)</f>
        <v>5.6</v>
      </c>
      <c r="J41" s="11">
        <f t="shared" si="5"/>
        <v>0</v>
      </c>
      <c r="K41" s="15"/>
    </row>
    <row r="42" spans="1:11" x14ac:dyDescent="0.25">
      <c r="A42" t="s">
        <v>58</v>
      </c>
      <c r="B42" s="12">
        <f t="shared" si="6"/>
        <v>4.3</v>
      </c>
      <c r="C42" s="13">
        <f>VLOOKUP(A42,iou_A85_List,5,FALSE)</f>
        <v>4.3</v>
      </c>
      <c r="D42" s="11">
        <f t="shared" si="3"/>
        <v>0</v>
      </c>
      <c r="E42" s="12">
        <f t="shared" si="7"/>
        <v>4.5</v>
      </c>
      <c r="F42" s="13">
        <f>VLOOKUP(A42,iou_Baal_List,5,FALSE)</f>
        <v>4.5</v>
      </c>
      <c r="G42" s="11">
        <f t="shared" si="4"/>
        <v>0</v>
      </c>
      <c r="H42" s="12">
        <f t="shared" si="8"/>
        <v>4.7</v>
      </c>
      <c r="I42" s="13">
        <f>VLOOKUP(A42,iou_Nihlathak_List,5,FALSE)</f>
        <v>4.7</v>
      </c>
      <c r="J42" s="11">
        <f t="shared" si="5"/>
        <v>0</v>
      </c>
      <c r="K42" s="15"/>
    </row>
    <row r="43" spans="1:11" x14ac:dyDescent="0.25">
      <c r="A43" t="s">
        <v>111</v>
      </c>
      <c r="B43" s="12">
        <f t="shared" si="6"/>
        <v>9.3000000000000007</v>
      </c>
      <c r="C43" s="13">
        <f>VLOOKUP(A43,iou_A85_List,5,FALSE)</f>
        <v>9.3000000000000007</v>
      </c>
      <c r="D43" s="11">
        <f t="shared" si="3"/>
        <v>0</v>
      </c>
      <c r="E43" s="12">
        <f t="shared" si="7"/>
        <v>76.8</v>
      </c>
      <c r="F43" s="13">
        <f>VLOOKUP(A43,iou_Baal_List,5,FALSE)</f>
        <v>76.8</v>
      </c>
      <c r="G43" s="11">
        <f t="shared" si="4"/>
        <v>0</v>
      </c>
      <c r="H43" s="12">
        <f t="shared" si="8"/>
        <v>80</v>
      </c>
      <c r="I43" s="13">
        <f>VLOOKUP(A43,iou_Nihlathak_List,5,FALSE)</f>
        <v>79.900000000000006</v>
      </c>
      <c r="J43" s="11">
        <f t="shared" si="5"/>
        <v>-9.9999999999994316E-2</v>
      </c>
      <c r="K43" s="15" t="s">
        <v>261</v>
      </c>
    </row>
    <row r="44" spans="1:11" x14ac:dyDescent="0.25">
      <c r="A44" t="s">
        <v>34</v>
      </c>
      <c r="B44" s="12">
        <f t="shared" si="6"/>
        <v>2.6</v>
      </c>
      <c r="C44" s="13">
        <f>VLOOKUP(A44,iou_A85_List,5,FALSE)</f>
        <v>2.6</v>
      </c>
      <c r="D44" s="11">
        <f t="shared" si="3"/>
        <v>0</v>
      </c>
      <c r="E44" s="12">
        <f t="shared" si="7"/>
        <v>2.5</v>
      </c>
      <c r="F44" s="13">
        <f>VLOOKUP(A44,iou_Baal_List,5,FALSE)</f>
        <v>2.5</v>
      </c>
      <c r="G44" s="11">
        <f t="shared" si="4"/>
        <v>0</v>
      </c>
      <c r="H44" s="12">
        <f t="shared" si="8"/>
        <v>2.6</v>
      </c>
      <c r="I44" s="13">
        <f>VLOOKUP(A44,iou_Nihlathak_List,5,FALSE)</f>
        <v>2.6</v>
      </c>
      <c r="J44" s="11">
        <f t="shared" si="5"/>
        <v>0</v>
      </c>
      <c r="K44" s="15"/>
    </row>
    <row r="45" spans="1:11" x14ac:dyDescent="0.25">
      <c r="A45" t="s">
        <v>76</v>
      </c>
      <c r="B45" s="12">
        <f t="shared" si="6"/>
        <v>4.5999999999999996</v>
      </c>
      <c r="C45" s="13">
        <f>VLOOKUP(A45,iou_A85_List,5,FALSE)</f>
        <v>4.5999999999999996</v>
      </c>
      <c r="D45" s="11">
        <f t="shared" si="3"/>
        <v>0</v>
      </c>
      <c r="E45" s="12">
        <f t="shared" si="7"/>
        <v>6.1</v>
      </c>
      <c r="F45" s="13">
        <f>VLOOKUP(A45,iou_Baal_List,5,FALSE)</f>
        <v>6.1</v>
      </c>
      <c r="G45" s="11">
        <f t="shared" si="4"/>
        <v>0</v>
      </c>
      <c r="H45" s="12">
        <f t="shared" si="8"/>
        <v>6.4</v>
      </c>
      <c r="I45" s="13">
        <f>VLOOKUP(A45,iou_Nihlathak_List,5,FALSE)</f>
        <v>6.4</v>
      </c>
      <c r="J45" s="11">
        <f t="shared" si="5"/>
        <v>0</v>
      </c>
      <c r="K45" s="15"/>
    </row>
    <row r="46" spans="1:11" x14ac:dyDescent="0.25">
      <c r="A46" t="s">
        <v>26</v>
      </c>
      <c r="B46" s="12">
        <f t="shared" si="6"/>
        <v>2.2999999999999998</v>
      </c>
      <c r="C46" s="13">
        <f>VLOOKUP(A46,iou_A85_List,5,FALSE)</f>
        <v>2.2999999999999998</v>
      </c>
      <c r="D46" s="11">
        <f t="shared" si="3"/>
        <v>0</v>
      </c>
      <c r="E46" s="12">
        <f t="shared" si="7"/>
        <v>2.2000000000000002</v>
      </c>
      <c r="F46" s="13">
        <f>VLOOKUP(A46,iou_Baal_List,5,FALSE)</f>
        <v>2.2000000000000002</v>
      </c>
      <c r="G46" s="11">
        <f t="shared" si="4"/>
        <v>0</v>
      </c>
      <c r="H46" s="12">
        <f t="shared" si="8"/>
        <v>2.2999999999999998</v>
      </c>
      <c r="I46" s="13">
        <f>VLOOKUP(A46,iou_Nihlathak_List,5,FALSE)</f>
        <v>2.2999999999999998</v>
      </c>
      <c r="J46" s="11">
        <f t="shared" si="5"/>
        <v>0</v>
      </c>
      <c r="K46" s="15"/>
    </row>
    <row r="47" spans="1:11" x14ac:dyDescent="0.25">
      <c r="A47" t="s">
        <v>75</v>
      </c>
      <c r="B47" s="12">
        <f t="shared" si="6"/>
        <v>4.5999999999999996</v>
      </c>
      <c r="C47" s="13">
        <f>VLOOKUP(A47,iou_A85_List,5,FALSE)</f>
        <v>4.5999999999999996</v>
      </c>
      <c r="D47" s="11">
        <f t="shared" si="3"/>
        <v>0</v>
      </c>
      <c r="E47" s="12">
        <f t="shared" si="7"/>
        <v>6.1</v>
      </c>
      <c r="F47" s="13">
        <f>VLOOKUP(A47,iou_Baal_List,5,FALSE)</f>
        <v>6.1</v>
      </c>
      <c r="G47" s="11">
        <f t="shared" si="4"/>
        <v>0</v>
      </c>
      <c r="H47" s="12">
        <f t="shared" si="8"/>
        <v>6.4</v>
      </c>
      <c r="I47" s="13">
        <f>VLOOKUP(A47,iou_Nihlathak_List,5,FALSE)</f>
        <v>6.4</v>
      </c>
      <c r="J47" s="11">
        <f t="shared" si="5"/>
        <v>0</v>
      </c>
      <c r="K47" s="15"/>
    </row>
    <row r="48" spans="1:11" x14ac:dyDescent="0.25">
      <c r="A48" t="s">
        <v>112</v>
      </c>
      <c r="B48" s="12">
        <f t="shared" si="6"/>
        <v>9.3000000000000007</v>
      </c>
      <c r="C48" s="13">
        <f>VLOOKUP(A48,iou_A85_List,5,FALSE)</f>
        <v>9.3000000000000007</v>
      </c>
      <c r="D48" s="11">
        <f t="shared" si="3"/>
        <v>0</v>
      </c>
      <c r="E48" s="12">
        <f t="shared" si="7"/>
        <v>76.8</v>
      </c>
      <c r="F48" s="13">
        <f>VLOOKUP(A48,iou_Baal_List,5,FALSE)</f>
        <v>76.8</v>
      </c>
      <c r="G48" s="11">
        <f t="shared" si="4"/>
        <v>0</v>
      </c>
      <c r="H48" s="12">
        <f t="shared" si="8"/>
        <v>80</v>
      </c>
      <c r="I48" s="13">
        <f>VLOOKUP(A48,iou_Nihlathak_List,5,FALSE)</f>
        <v>79.900000000000006</v>
      </c>
      <c r="J48" s="11">
        <f t="shared" si="5"/>
        <v>-9.9999999999994316E-2</v>
      </c>
      <c r="K48" s="15" t="s">
        <v>261</v>
      </c>
    </row>
    <row r="49" spans="1:11" x14ac:dyDescent="0.25">
      <c r="A49" t="s">
        <v>43</v>
      </c>
      <c r="B49" s="12">
        <f t="shared" si="6"/>
        <v>3.3</v>
      </c>
      <c r="C49" s="13">
        <f>VLOOKUP(A49,iou_A85_List,5,FALSE)</f>
        <v>3.3</v>
      </c>
      <c r="D49" s="11">
        <f t="shared" si="3"/>
        <v>0</v>
      </c>
      <c r="E49" s="12">
        <f t="shared" si="7"/>
        <v>3.1</v>
      </c>
      <c r="F49" s="13">
        <f>VLOOKUP(A49,iou_Baal_List,5,FALSE)</f>
        <v>3.1</v>
      </c>
      <c r="G49" s="11">
        <f t="shared" si="4"/>
        <v>0</v>
      </c>
      <c r="H49" s="12">
        <f t="shared" si="8"/>
        <v>3.2</v>
      </c>
      <c r="I49" s="13">
        <f>VLOOKUP(A49,iou_Nihlathak_List,5,FALSE)</f>
        <v>3.2</v>
      </c>
      <c r="J49" s="11">
        <f t="shared" si="5"/>
        <v>0</v>
      </c>
      <c r="K49" s="15"/>
    </row>
    <row r="50" spans="1:11" x14ac:dyDescent="0.25">
      <c r="A50" t="s">
        <v>56</v>
      </c>
      <c r="B50" s="12">
        <f t="shared" si="6"/>
        <v>4.3</v>
      </c>
      <c r="C50" s="13">
        <f>VLOOKUP(A50,iou_A85_List,5,FALSE)</f>
        <v>4.3</v>
      </c>
      <c r="D50" s="11">
        <f t="shared" si="3"/>
        <v>0</v>
      </c>
      <c r="E50" s="12">
        <f t="shared" si="7"/>
        <v>4.5</v>
      </c>
      <c r="F50" s="13">
        <f>VLOOKUP(A50,iou_Baal_List,5,FALSE)</f>
        <v>4.5</v>
      </c>
      <c r="G50" s="11">
        <f t="shared" si="4"/>
        <v>0</v>
      </c>
      <c r="H50" s="12">
        <f t="shared" si="8"/>
        <v>4.7</v>
      </c>
      <c r="I50" s="13">
        <f>VLOOKUP(A50,iou_Nihlathak_List,5,FALSE)</f>
        <v>4.7</v>
      </c>
      <c r="J50" s="11">
        <f t="shared" si="5"/>
        <v>0</v>
      </c>
      <c r="K50" s="15"/>
    </row>
    <row r="51" spans="1:11" x14ac:dyDescent="0.25">
      <c r="A51" t="s">
        <v>114</v>
      </c>
      <c r="B51" s="12">
        <f t="shared" si="6"/>
        <v>9.3000000000000007</v>
      </c>
      <c r="C51" s="13">
        <f>VLOOKUP(A51,iou_A85_List,5,FALSE)</f>
        <v>9.3000000000000007</v>
      </c>
      <c r="D51" s="11">
        <f t="shared" si="3"/>
        <v>0</v>
      </c>
      <c r="E51" s="12">
        <f t="shared" si="7"/>
        <v>76.8</v>
      </c>
      <c r="F51" s="13">
        <f>VLOOKUP(A51,iou_Baal_List,5,FALSE)</f>
        <v>76.8</v>
      </c>
      <c r="G51" s="11">
        <f t="shared" si="4"/>
        <v>0</v>
      </c>
      <c r="H51" s="12">
        <f t="shared" si="8"/>
        <v>80</v>
      </c>
      <c r="I51" s="13">
        <f>VLOOKUP(A51,iou_Nihlathak_List,5,FALSE)</f>
        <v>79.900000000000006</v>
      </c>
      <c r="J51" s="11">
        <f t="shared" si="5"/>
        <v>-9.9999999999994316E-2</v>
      </c>
      <c r="K51" s="15" t="s">
        <v>261</v>
      </c>
    </row>
    <row r="52" spans="1:11" x14ac:dyDescent="0.25">
      <c r="A52" t="s">
        <v>46</v>
      </c>
      <c r="B52" s="12">
        <f t="shared" si="6"/>
        <v>3.5</v>
      </c>
      <c r="C52" s="13">
        <f>VLOOKUP(A52,iou_A85_List,5,FALSE)</f>
        <v>3.5</v>
      </c>
      <c r="D52" s="11">
        <f t="shared" si="3"/>
        <v>0</v>
      </c>
      <c r="E52" s="12">
        <f t="shared" si="7"/>
        <v>3.4</v>
      </c>
      <c r="F52" s="13">
        <f>VLOOKUP(A52,iou_Baal_List,5,FALSE)</f>
        <v>3.4</v>
      </c>
      <c r="G52" s="11">
        <f t="shared" si="4"/>
        <v>0</v>
      </c>
      <c r="H52" s="12">
        <f t="shared" si="8"/>
        <v>3.5</v>
      </c>
      <c r="I52" s="13">
        <f>VLOOKUP(A52,iou_Nihlathak_List,5,FALSE)</f>
        <v>3.5</v>
      </c>
      <c r="J52" s="11">
        <f t="shared" si="5"/>
        <v>0</v>
      </c>
      <c r="K52" s="15"/>
    </row>
    <row r="53" spans="1:11" x14ac:dyDescent="0.25">
      <c r="A53" t="s">
        <v>36</v>
      </c>
      <c r="B53" s="12">
        <f t="shared" si="6"/>
        <v>2.8</v>
      </c>
      <c r="C53" s="13">
        <f>VLOOKUP(A53,iou_A85_List,5,FALSE)</f>
        <v>2.8</v>
      </c>
      <c r="D53" s="11">
        <f t="shared" si="3"/>
        <v>0</v>
      </c>
      <c r="E53" s="12">
        <f t="shared" si="7"/>
        <v>2.6</v>
      </c>
      <c r="F53" s="13">
        <f>VLOOKUP(A53,iou_Baal_List,5,FALSE)</f>
        <v>2.6</v>
      </c>
      <c r="G53" s="11">
        <f t="shared" si="4"/>
        <v>0</v>
      </c>
      <c r="H53" s="12">
        <f t="shared" si="8"/>
        <v>2.8</v>
      </c>
      <c r="I53" s="13">
        <f>VLOOKUP(A53,iou_Nihlathak_List,5,FALSE)</f>
        <v>2.8</v>
      </c>
      <c r="J53" s="11">
        <f t="shared" si="5"/>
        <v>0</v>
      </c>
      <c r="K53" s="15"/>
    </row>
    <row r="54" spans="1:11" x14ac:dyDescent="0.25">
      <c r="A54" t="s">
        <v>40</v>
      </c>
      <c r="B54" s="12">
        <f t="shared" si="6"/>
        <v>3.2</v>
      </c>
      <c r="C54" s="13">
        <f>VLOOKUP(A54,iou_A85_List,5,FALSE)</f>
        <v>3.2</v>
      </c>
      <c r="D54" s="11">
        <f t="shared" si="3"/>
        <v>0</v>
      </c>
      <c r="E54" s="12">
        <f t="shared" si="7"/>
        <v>3.1</v>
      </c>
      <c r="F54" s="13">
        <f>VLOOKUP(A54,iou_Baal_List,5,FALSE)</f>
        <v>3.1</v>
      </c>
      <c r="G54" s="11">
        <f t="shared" si="4"/>
        <v>0</v>
      </c>
      <c r="H54" s="12">
        <f t="shared" si="8"/>
        <v>3.2</v>
      </c>
      <c r="I54" s="13">
        <f>VLOOKUP(A54,iou_Nihlathak_List,5,FALSE)</f>
        <v>3.2</v>
      </c>
      <c r="J54" s="11">
        <f t="shared" si="5"/>
        <v>0</v>
      </c>
      <c r="K54" s="15"/>
    </row>
    <row r="55" spans="1:11" x14ac:dyDescent="0.25">
      <c r="A55" t="s">
        <v>82</v>
      </c>
      <c r="B55" s="12">
        <f t="shared" si="6"/>
        <v>5.7</v>
      </c>
      <c r="C55" s="13">
        <f>VLOOKUP(A55,iou_A85_List,5,FALSE)</f>
        <v>3.4</v>
      </c>
      <c r="D55" s="11">
        <f t="shared" si="3"/>
        <v>-2.3000000000000003</v>
      </c>
      <c r="E55" s="12">
        <f t="shared" si="7"/>
        <v>5.4</v>
      </c>
      <c r="F55" s="13">
        <f>VLOOKUP(A55,iou_Baal_List,5,FALSE)</f>
        <v>3.2</v>
      </c>
      <c r="G55" s="11">
        <f t="shared" si="4"/>
        <v>-2.2000000000000002</v>
      </c>
      <c r="H55" s="12">
        <f t="shared" si="8"/>
        <v>6.8</v>
      </c>
      <c r="I55" s="13">
        <f>VLOOKUP(A55,iou_Nihlathak_List,5,FALSE)</f>
        <v>3.4</v>
      </c>
      <c r="J55" s="11">
        <f t="shared" si="5"/>
        <v>-3.4</v>
      </c>
      <c r="K55" s="15" t="s">
        <v>275</v>
      </c>
    </row>
    <row r="56" spans="1:11" x14ac:dyDescent="0.25">
      <c r="A56" t="s">
        <v>106</v>
      </c>
      <c r="B56" s="12">
        <f t="shared" si="6"/>
        <v>17</v>
      </c>
      <c r="C56" s="13">
        <f>VLOOKUP(A56,iou_A85_List,5,FALSE)</f>
        <v>17</v>
      </c>
      <c r="D56" s="11">
        <f t="shared" si="3"/>
        <v>0</v>
      </c>
      <c r="E56" s="12">
        <f t="shared" si="7"/>
        <v>16.2</v>
      </c>
      <c r="F56" s="13">
        <f>VLOOKUP(A56,iou_Baal_List,5,FALSE)</f>
        <v>16.2</v>
      </c>
      <c r="G56" s="11">
        <f t="shared" si="4"/>
        <v>0</v>
      </c>
      <c r="H56" s="12">
        <f t="shared" si="8"/>
        <v>33.799999999999997</v>
      </c>
      <c r="I56" s="13">
        <f>VLOOKUP(A56,iou_Nihlathak_List,5,FALSE)</f>
        <v>16.899999999999999</v>
      </c>
      <c r="J56" s="11">
        <f t="shared" si="5"/>
        <v>-16.899999999999999</v>
      </c>
      <c r="K56" s="15" t="s">
        <v>273</v>
      </c>
    </row>
    <row r="57" spans="1:11" x14ac:dyDescent="0.25">
      <c r="A57" t="s">
        <v>30</v>
      </c>
      <c r="B57" s="12">
        <f t="shared" si="6"/>
        <v>2.5</v>
      </c>
      <c r="C57" s="13">
        <f>VLOOKUP(A57,iou_A85_List,5,FALSE)</f>
        <v>2.5</v>
      </c>
      <c r="D57" s="11">
        <f t="shared" si="3"/>
        <v>0</v>
      </c>
      <c r="E57" s="12">
        <f t="shared" si="7"/>
        <v>2.4</v>
      </c>
      <c r="F57" s="13">
        <f>VLOOKUP(A57,iou_Baal_List,5,FALSE)</f>
        <v>2.4</v>
      </c>
      <c r="G57" s="11">
        <f t="shared" si="4"/>
        <v>0</v>
      </c>
      <c r="H57" s="12">
        <f t="shared" si="8"/>
        <v>2.5</v>
      </c>
      <c r="I57" s="13">
        <f>VLOOKUP(A57,iou_Nihlathak_List,5,FALSE)</f>
        <v>2.5</v>
      </c>
      <c r="J57" s="11">
        <f t="shared" si="5"/>
        <v>0</v>
      </c>
      <c r="K57" s="15"/>
    </row>
    <row r="58" spans="1:11" x14ac:dyDescent="0.25">
      <c r="A58" t="s">
        <v>89</v>
      </c>
      <c r="B58" s="12">
        <f t="shared" si="6"/>
        <v>2.9</v>
      </c>
      <c r="C58" s="13">
        <f>VLOOKUP(A58,iou_A85_List,5,FALSE)</f>
        <v>2.9</v>
      </c>
      <c r="D58" s="11">
        <f t="shared" si="3"/>
        <v>0</v>
      </c>
      <c r="E58" s="12">
        <f t="shared" si="7"/>
        <v>3.8</v>
      </c>
      <c r="F58" s="13">
        <f>VLOOKUP(A58,iou_Baal_List,5,FALSE)</f>
        <v>3.8</v>
      </c>
      <c r="G58" s="11">
        <f t="shared" si="4"/>
        <v>0</v>
      </c>
      <c r="H58" s="12">
        <f t="shared" si="8"/>
        <v>7.9</v>
      </c>
      <c r="I58" s="13">
        <f>VLOOKUP(A58,iou_Nihlathak_List,5,FALSE)</f>
        <v>4</v>
      </c>
      <c r="J58" s="11">
        <f t="shared" si="5"/>
        <v>-3.9000000000000004</v>
      </c>
      <c r="K58" s="15" t="s">
        <v>273</v>
      </c>
    </row>
    <row r="59" spans="1:11" x14ac:dyDescent="0.25">
      <c r="A59" t="s">
        <v>105</v>
      </c>
      <c r="B59" s="12">
        <f t="shared" si="6"/>
        <v>11.6</v>
      </c>
      <c r="C59" s="13">
        <f>VLOOKUP(A59,iou_A85_List,5,FALSE)</f>
        <v>11.6</v>
      </c>
      <c r="D59" s="11">
        <f t="shared" si="3"/>
        <v>0</v>
      </c>
      <c r="E59" s="12">
        <f t="shared" si="7"/>
        <v>15.3</v>
      </c>
      <c r="F59" s="13">
        <f>VLOOKUP(A59,iou_Baal_List,5,FALSE)</f>
        <v>15.3</v>
      </c>
      <c r="G59" s="11">
        <f t="shared" si="4"/>
        <v>0</v>
      </c>
      <c r="H59" s="12">
        <f t="shared" si="8"/>
        <v>31.8</v>
      </c>
      <c r="I59" s="13">
        <f>VLOOKUP(A59,iou_Nihlathak_List,5,FALSE)</f>
        <v>15.9</v>
      </c>
      <c r="J59" s="11">
        <f t="shared" si="5"/>
        <v>-15.9</v>
      </c>
      <c r="K59" s="15" t="s">
        <v>273</v>
      </c>
    </row>
    <row r="60" spans="1:11" x14ac:dyDescent="0.25">
      <c r="A60" t="s">
        <v>122</v>
      </c>
      <c r="B60" s="12">
        <f t="shared" si="6"/>
        <v>9.3000000000000007</v>
      </c>
      <c r="C60" s="13">
        <f>VLOOKUP(A60,iou_A85_List,5,FALSE)</f>
        <v>9.3000000000000007</v>
      </c>
      <c r="D60" s="11">
        <f t="shared" si="3"/>
        <v>0</v>
      </c>
      <c r="E60" s="12">
        <f t="shared" si="7"/>
        <v>76.8</v>
      </c>
      <c r="F60" s="13">
        <f>VLOOKUP(A60,iou_Baal_List,5,FALSE)</f>
        <v>76.8</v>
      </c>
      <c r="G60" s="11">
        <f t="shared" si="4"/>
        <v>0</v>
      </c>
      <c r="H60" s="12">
        <f t="shared" si="8"/>
        <v>160</v>
      </c>
      <c r="I60" s="13">
        <f>VLOOKUP(A60,iou_Nihlathak_List,5,FALSE)</f>
        <v>79.900000000000006</v>
      </c>
      <c r="J60" s="11">
        <f t="shared" si="5"/>
        <v>-80.099999999999994</v>
      </c>
      <c r="K60" s="15" t="s">
        <v>273</v>
      </c>
    </row>
    <row r="61" spans="1:11" x14ac:dyDescent="0.25">
      <c r="A61" t="s">
        <v>121</v>
      </c>
      <c r="B61" s="12">
        <f t="shared" si="6"/>
        <v>9.3000000000000007</v>
      </c>
      <c r="C61" s="13">
        <f>VLOOKUP(A61,iou_A85_List,5,FALSE)</f>
        <v>9.3000000000000007</v>
      </c>
      <c r="D61" s="11">
        <f t="shared" si="3"/>
        <v>0</v>
      </c>
      <c r="E61" s="12">
        <f t="shared" si="7"/>
        <v>76.8</v>
      </c>
      <c r="F61" s="13">
        <f>VLOOKUP(A61,iou_Baal_List,5,FALSE)</f>
        <v>76.8</v>
      </c>
      <c r="G61" s="11">
        <f t="shared" si="4"/>
        <v>0</v>
      </c>
      <c r="H61" s="12">
        <f t="shared" si="8"/>
        <v>160</v>
      </c>
      <c r="I61" s="13">
        <f>VLOOKUP(A61,iou_Nihlathak_List,5,FALSE)</f>
        <v>79.900000000000006</v>
      </c>
      <c r="J61" s="11">
        <f t="shared" si="5"/>
        <v>-80.099999999999994</v>
      </c>
      <c r="K61" s="15" t="s">
        <v>273</v>
      </c>
    </row>
    <row r="62" spans="1:11" x14ac:dyDescent="0.25">
      <c r="A62" t="s">
        <v>28</v>
      </c>
      <c r="B62" s="12">
        <f t="shared" si="6"/>
        <v>2.2999999999999998</v>
      </c>
      <c r="C62" s="13">
        <f>VLOOKUP(A62,iou_A85_List,5,FALSE)</f>
        <v>2.2999999999999998</v>
      </c>
      <c r="D62" s="11">
        <f t="shared" si="3"/>
        <v>0</v>
      </c>
      <c r="E62" s="12">
        <f t="shared" si="7"/>
        <v>2.2000000000000002</v>
      </c>
      <c r="F62" s="13">
        <f>VLOOKUP(A62,iou_Baal_List,5,FALSE)</f>
        <v>2.2000000000000002</v>
      </c>
      <c r="G62" s="11">
        <f t="shared" si="4"/>
        <v>0</v>
      </c>
      <c r="H62" s="12">
        <f t="shared" si="8"/>
        <v>2.2999999999999998</v>
      </c>
      <c r="I62" s="13">
        <f>VLOOKUP(A62,iou_Nihlathak_List,5,FALSE)</f>
        <v>2.2999999999999998</v>
      </c>
      <c r="J62" s="11">
        <f t="shared" si="5"/>
        <v>0</v>
      </c>
      <c r="K62" s="15"/>
    </row>
    <row r="63" spans="1:11" x14ac:dyDescent="0.25">
      <c r="A63" t="s">
        <v>44</v>
      </c>
      <c r="B63" s="12">
        <f t="shared" si="6"/>
        <v>3.3</v>
      </c>
      <c r="C63" s="13">
        <f>VLOOKUP(A63,iou_A85_List,5,FALSE)</f>
        <v>3.3</v>
      </c>
      <c r="D63" s="11">
        <f t="shared" si="3"/>
        <v>0</v>
      </c>
      <c r="E63" s="12">
        <f t="shared" si="7"/>
        <v>3.1</v>
      </c>
      <c r="F63" s="13">
        <f>VLOOKUP(A63,iou_Baal_List,5,FALSE)</f>
        <v>3.1</v>
      </c>
      <c r="G63" s="11">
        <f t="shared" si="4"/>
        <v>0</v>
      </c>
      <c r="H63" s="12">
        <f t="shared" si="8"/>
        <v>3.2</v>
      </c>
      <c r="I63" s="13">
        <f>VLOOKUP(A63,iou_Nihlathak_List,5,FALSE)</f>
        <v>3.2</v>
      </c>
      <c r="J63" s="11">
        <f t="shared" si="5"/>
        <v>0</v>
      </c>
      <c r="K63" s="15"/>
    </row>
    <row r="64" spans="1:11" x14ac:dyDescent="0.25">
      <c r="A64" t="s">
        <v>55</v>
      </c>
      <c r="B64" s="12">
        <f t="shared" si="6"/>
        <v>4.3</v>
      </c>
      <c r="C64" s="13">
        <f>VLOOKUP(A64,iou_A85_List,5,FALSE)</f>
        <v>4.3</v>
      </c>
      <c r="D64" s="11">
        <f t="shared" si="3"/>
        <v>0</v>
      </c>
      <c r="E64" s="12">
        <f t="shared" si="7"/>
        <v>4.5</v>
      </c>
      <c r="F64" s="13">
        <f>VLOOKUP(A64,iou_Baal_List,5,FALSE)</f>
        <v>4.5</v>
      </c>
      <c r="G64" s="11">
        <f t="shared" si="4"/>
        <v>0</v>
      </c>
      <c r="H64" s="12">
        <f t="shared" si="8"/>
        <v>4.7</v>
      </c>
      <c r="I64" s="13">
        <f>VLOOKUP(A64,iou_Nihlathak_List,5,FALSE)</f>
        <v>4.7</v>
      </c>
      <c r="J64" s="11">
        <f t="shared" si="5"/>
        <v>0</v>
      </c>
      <c r="K64" s="15"/>
    </row>
    <row r="65" spans="1:11" x14ac:dyDescent="0.25">
      <c r="A65" t="s">
        <v>109</v>
      </c>
      <c r="B65" s="12">
        <f t="shared" si="6"/>
        <v>9.3000000000000007</v>
      </c>
      <c r="C65" s="13">
        <f>VLOOKUP(A65,iou_A85_List,5,FALSE)</f>
        <v>9.3000000000000007</v>
      </c>
      <c r="D65" s="11">
        <f t="shared" si="3"/>
        <v>0</v>
      </c>
      <c r="E65" s="12">
        <f t="shared" si="7"/>
        <v>76.8</v>
      </c>
      <c r="F65" s="13">
        <f>VLOOKUP(A65,iou_Baal_List,5,FALSE)</f>
        <v>76.8</v>
      </c>
      <c r="G65" s="11">
        <f t="shared" si="4"/>
        <v>0</v>
      </c>
      <c r="H65" s="12">
        <f t="shared" si="8"/>
        <v>80</v>
      </c>
      <c r="I65" s="13">
        <f>VLOOKUP(A65,iou_Nihlathak_List,5,FALSE)</f>
        <v>79.900000000000006</v>
      </c>
      <c r="J65" s="11">
        <f t="shared" si="5"/>
        <v>-9.9999999999994316E-2</v>
      </c>
      <c r="K65" s="15" t="s">
        <v>261</v>
      </c>
    </row>
    <row r="66" spans="1:11" x14ac:dyDescent="0.25">
      <c r="A66" t="s">
        <v>101</v>
      </c>
      <c r="B66" s="12">
        <f t="shared" si="6"/>
        <v>9.8000000000000007</v>
      </c>
      <c r="C66" s="13">
        <f>VLOOKUP(A66,iou_A85_List,5,FALSE)</f>
        <v>9.8000000000000007</v>
      </c>
      <c r="D66" s="11">
        <f t="shared" si="3"/>
        <v>0</v>
      </c>
      <c r="E66" s="12">
        <f t="shared" si="7"/>
        <v>9.3000000000000007</v>
      </c>
      <c r="F66" s="13">
        <f>VLOOKUP(A66,iou_Baal_List,5,FALSE)</f>
        <v>9.3000000000000007</v>
      </c>
      <c r="G66" s="11">
        <f t="shared" si="4"/>
        <v>0</v>
      </c>
      <c r="H66" s="12">
        <f t="shared" si="8"/>
        <v>19.5</v>
      </c>
      <c r="I66" s="13">
        <f>VLOOKUP(A66,iou_Nihlathak_List,5,FALSE)</f>
        <v>9.6999999999999993</v>
      </c>
      <c r="J66" s="11">
        <f t="shared" si="5"/>
        <v>-9.8000000000000007</v>
      </c>
      <c r="K66" s="15" t="s">
        <v>273</v>
      </c>
    </row>
    <row r="67" spans="1:11" x14ac:dyDescent="0.25">
      <c r="A67" t="s">
        <v>102</v>
      </c>
      <c r="B67" s="12">
        <f t="shared" ref="B67:B98" si="9">VLOOKUP(A67,ffs_A85_List,2,FALSE)</f>
        <v>9.8000000000000007</v>
      </c>
      <c r="C67" s="13">
        <f>VLOOKUP(A67,iou_A85_List,5,FALSE)</f>
        <v>9.8000000000000007</v>
      </c>
      <c r="D67" s="11">
        <f t="shared" si="3"/>
        <v>0</v>
      </c>
      <c r="E67" s="12">
        <f t="shared" ref="E67:E98" si="10">VLOOKUP(A67,ffs_Baal_List,2,FALSE)</f>
        <v>9.3000000000000007</v>
      </c>
      <c r="F67" s="13">
        <f>VLOOKUP(A67,iou_Baal_List,5,FALSE)</f>
        <v>9.3000000000000007</v>
      </c>
      <c r="G67" s="11">
        <f t="shared" si="4"/>
        <v>0</v>
      </c>
      <c r="H67" s="12">
        <f t="shared" ref="H67:H98" si="11">VLOOKUP(A67,ffs_Nihlathak_List,2,FALSE)</f>
        <v>19.5</v>
      </c>
      <c r="I67" s="13">
        <f>VLOOKUP(A67,iou_Nihlathak_List,5,FALSE)</f>
        <v>9.6999999999999993</v>
      </c>
      <c r="J67" s="11">
        <f t="shared" si="5"/>
        <v>-9.8000000000000007</v>
      </c>
      <c r="K67" s="15" t="s">
        <v>273</v>
      </c>
    </row>
    <row r="68" spans="1:11" x14ac:dyDescent="0.25">
      <c r="A68" t="s">
        <v>125</v>
      </c>
      <c r="B68" s="12">
        <f t="shared" si="9"/>
        <v>27.8</v>
      </c>
      <c r="C68" s="13">
        <f>VLOOKUP(A68,iou_A85_List,5,FALSE)</f>
        <v>27.8</v>
      </c>
      <c r="D68" s="11">
        <f t="shared" ref="D68:D130" si="12">C68-B68</f>
        <v>0</v>
      </c>
      <c r="E68" s="12">
        <f t="shared" si="10"/>
        <v>230.4</v>
      </c>
      <c r="F68" s="13">
        <f>VLOOKUP(A68,iou_Baal_List,5,FALSE)</f>
        <v>230.4</v>
      </c>
      <c r="G68" s="11">
        <f t="shared" ref="G68:G130" si="13">F68-E68</f>
        <v>0</v>
      </c>
      <c r="H68" s="12">
        <f t="shared" si="11"/>
        <v>240</v>
      </c>
      <c r="I68" s="13">
        <f>VLOOKUP(A68,iou_Nihlathak_List,5,FALSE)</f>
        <v>239.8</v>
      </c>
      <c r="J68" s="11">
        <f t="shared" ref="J68:J130" si="14">I68-H68</f>
        <v>-0.19999999999998863</v>
      </c>
      <c r="K68" s="15" t="s">
        <v>261</v>
      </c>
    </row>
    <row r="69" spans="1:11" x14ac:dyDescent="0.25">
      <c r="A69" t="s">
        <v>27</v>
      </c>
      <c r="B69" s="12">
        <f t="shared" si="9"/>
        <v>2.2999999999999998</v>
      </c>
      <c r="C69" s="13">
        <f>VLOOKUP(A69,iou_A85_List,5,FALSE)</f>
        <v>2.2999999999999998</v>
      </c>
      <c r="D69" s="11">
        <f t="shared" si="12"/>
        <v>0</v>
      </c>
      <c r="E69" s="12">
        <f t="shared" si="10"/>
        <v>2.2000000000000002</v>
      </c>
      <c r="F69" s="13">
        <f>VLOOKUP(A69,iou_Baal_List,5,FALSE)</f>
        <v>2.2000000000000002</v>
      </c>
      <c r="G69" s="11">
        <f t="shared" si="13"/>
        <v>0</v>
      </c>
      <c r="H69" s="12">
        <f t="shared" si="11"/>
        <v>2.2999999999999998</v>
      </c>
      <c r="I69" s="13">
        <f>VLOOKUP(A69,iou_Nihlathak_List,5,FALSE)</f>
        <v>2.2999999999999998</v>
      </c>
      <c r="J69" s="11">
        <f t="shared" si="14"/>
        <v>0</v>
      </c>
      <c r="K69" s="15"/>
    </row>
    <row r="70" spans="1:11" x14ac:dyDescent="0.25">
      <c r="A70" t="s">
        <v>33</v>
      </c>
      <c r="B70" s="12">
        <f t="shared" si="9"/>
        <v>2.6</v>
      </c>
      <c r="C70" s="13">
        <f>VLOOKUP(A70,iou_A85_List,5,FALSE)</f>
        <v>2.6</v>
      </c>
      <c r="D70" s="11">
        <f t="shared" si="12"/>
        <v>0</v>
      </c>
      <c r="E70" s="12">
        <f t="shared" si="10"/>
        <v>2.5</v>
      </c>
      <c r="F70" s="13">
        <f>VLOOKUP(A70,iou_Baal_List,5,FALSE)</f>
        <v>2.5</v>
      </c>
      <c r="G70" s="11">
        <f t="shared" si="13"/>
        <v>0</v>
      </c>
      <c r="H70" s="12">
        <f t="shared" si="11"/>
        <v>2.6</v>
      </c>
      <c r="I70" s="13">
        <f>VLOOKUP(A70,iou_Nihlathak_List,5,FALSE)</f>
        <v>2.6</v>
      </c>
      <c r="J70" s="11">
        <f t="shared" si="14"/>
        <v>0</v>
      </c>
      <c r="K70" s="15"/>
    </row>
    <row r="71" spans="1:11" x14ac:dyDescent="0.25">
      <c r="A71" t="s">
        <v>113</v>
      </c>
      <c r="B71" s="12">
        <f t="shared" si="9"/>
        <v>9.3000000000000007</v>
      </c>
      <c r="C71" s="13">
        <f>VLOOKUP(A71,iou_A85_List,5,FALSE)</f>
        <v>9.3000000000000007</v>
      </c>
      <c r="D71" s="11">
        <f t="shared" si="12"/>
        <v>0</v>
      </c>
      <c r="E71" s="12">
        <f t="shared" si="10"/>
        <v>76.8</v>
      </c>
      <c r="F71" s="13">
        <f>VLOOKUP(A71,iou_Baal_List,5,FALSE)</f>
        <v>76.8</v>
      </c>
      <c r="G71" s="11">
        <f t="shared" si="13"/>
        <v>0</v>
      </c>
      <c r="H71" s="12">
        <f t="shared" si="11"/>
        <v>80</v>
      </c>
      <c r="I71" s="13">
        <f>VLOOKUP(A71,iou_Nihlathak_List,5,FALSE)</f>
        <v>79.900000000000006</v>
      </c>
      <c r="J71" s="11">
        <f t="shared" si="14"/>
        <v>-9.9999999999994316E-2</v>
      </c>
      <c r="K71" s="15" t="s">
        <v>261</v>
      </c>
    </row>
    <row r="72" spans="1:11" x14ac:dyDescent="0.25">
      <c r="A72" t="s">
        <v>86</v>
      </c>
      <c r="B72" s="12">
        <f t="shared" si="9"/>
        <v>7.8</v>
      </c>
      <c r="C72" s="13">
        <f>VLOOKUP(A72,iou_A85_List,5,FALSE)</f>
        <v>7.8</v>
      </c>
      <c r="D72" s="11">
        <f t="shared" si="12"/>
        <v>0</v>
      </c>
      <c r="E72" s="12">
        <f t="shared" si="10"/>
        <v>7.5</v>
      </c>
      <c r="F72" s="13">
        <f>VLOOKUP(A72,iou_Baal_List,5,FALSE)</f>
        <v>7.5</v>
      </c>
      <c r="G72" s="11">
        <f t="shared" si="13"/>
        <v>0</v>
      </c>
      <c r="H72" s="12">
        <f t="shared" si="11"/>
        <v>7.8</v>
      </c>
      <c r="I72" s="13">
        <f>VLOOKUP(A72,iou_Nihlathak_List,5,FALSE)</f>
        <v>7.8</v>
      </c>
      <c r="J72" s="11">
        <f t="shared" si="14"/>
        <v>0</v>
      </c>
      <c r="K72" s="15"/>
    </row>
    <row r="73" spans="1:11" x14ac:dyDescent="0.25">
      <c r="A73" t="s">
        <v>124</v>
      </c>
      <c r="B73" s="12">
        <f t="shared" si="9"/>
        <v>27.8</v>
      </c>
      <c r="C73" s="13">
        <f>VLOOKUP(A73,iou_A85_List,5,FALSE)</f>
        <v>27.8</v>
      </c>
      <c r="D73" s="11">
        <f t="shared" si="12"/>
        <v>0</v>
      </c>
      <c r="E73" s="12">
        <f t="shared" si="10"/>
        <v>230.4</v>
      </c>
      <c r="F73" s="13">
        <f>VLOOKUP(A73,iou_Baal_List,5,FALSE)</f>
        <v>230.4</v>
      </c>
      <c r="G73" s="11">
        <f t="shared" si="13"/>
        <v>0</v>
      </c>
      <c r="H73" s="12">
        <f t="shared" si="11"/>
        <v>239.9</v>
      </c>
      <c r="I73" s="13">
        <f>VLOOKUP(A73,iou_Nihlathak_List,5,FALSE)</f>
        <v>239.8</v>
      </c>
      <c r="J73" s="11">
        <f t="shared" si="14"/>
        <v>-9.9999999999994316E-2</v>
      </c>
      <c r="K73" s="15" t="s">
        <v>261</v>
      </c>
    </row>
    <row r="74" spans="1:11" x14ac:dyDescent="0.25">
      <c r="A74" t="s">
        <v>39</v>
      </c>
      <c r="B74" s="12">
        <f t="shared" si="9"/>
        <v>3.2</v>
      </c>
      <c r="C74" s="13">
        <f>VLOOKUP(A74,iou_A85_List,5,FALSE)</f>
        <v>3.2</v>
      </c>
      <c r="D74" s="11">
        <f t="shared" si="12"/>
        <v>0</v>
      </c>
      <c r="E74" s="12">
        <f t="shared" si="10"/>
        <v>3.1</v>
      </c>
      <c r="F74" s="13">
        <f>VLOOKUP(A74,iou_Baal_List,5,FALSE)</f>
        <v>3.1</v>
      </c>
      <c r="G74" s="11">
        <f t="shared" si="13"/>
        <v>0</v>
      </c>
      <c r="H74" s="12">
        <f t="shared" si="11"/>
        <v>3.2</v>
      </c>
      <c r="I74" s="13">
        <f>VLOOKUP(A74,iou_Nihlathak_List,5,FALSE)</f>
        <v>3.2</v>
      </c>
      <c r="J74" s="11">
        <f t="shared" si="14"/>
        <v>0</v>
      </c>
      <c r="K74" s="15"/>
    </row>
    <row r="75" spans="1:11" x14ac:dyDescent="0.25">
      <c r="A75" t="s">
        <v>45</v>
      </c>
      <c r="B75" s="12">
        <f t="shared" si="9"/>
        <v>3.3</v>
      </c>
      <c r="C75" s="13">
        <f>VLOOKUP(A75,iou_A85_List,5,FALSE)</f>
        <v>3.3</v>
      </c>
      <c r="D75" s="11">
        <f t="shared" si="12"/>
        <v>0</v>
      </c>
      <c r="E75" s="12">
        <f t="shared" si="10"/>
        <v>3.1</v>
      </c>
      <c r="F75" s="13">
        <f>VLOOKUP(A75,iou_Baal_List,5,FALSE)</f>
        <v>3.1</v>
      </c>
      <c r="G75" s="11">
        <f t="shared" si="13"/>
        <v>0</v>
      </c>
      <c r="H75" s="12">
        <f t="shared" si="11"/>
        <v>3.2</v>
      </c>
      <c r="I75" s="13">
        <f>VLOOKUP(A75,iou_Nihlathak_List,5,FALSE)</f>
        <v>3.2</v>
      </c>
      <c r="J75" s="11">
        <f t="shared" si="14"/>
        <v>0</v>
      </c>
      <c r="K75" s="15"/>
    </row>
    <row r="76" spans="1:11" x14ac:dyDescent="0.25">
      <c r="A76" t="s">
        <v>38</v>
      </c>
      <c r="B76" s="12">
        <f t="shared" si="9"/>
        <v>2.6</v>
      </c>
      <c r="C76" s="13">
        <f>VLOOKUP(A76,iou_A85_List,5,FALSE)</f>
        <v>1.6</v>
      </c>
      <c r="D76" s="11">
        <f t="shared" si="12"/>
        <v>-1</v>
      </c>
      <c r="E76" s="12">
        <f t="shared" si="10"/>
        <v>2.5</v>
      </c>
      <c r="F76" s="13">
        <f>VLOOKUP(A76,iou_Baal_List,5,FALSE)</f>
        <v>1.5</v>
      </c>
      <c r="G76" s="11">
        <f t="shared" si="13"/>
        <v>-1</v>
      </c>
      <c r="H76" s="12">
        <f t="shared" si="11"/>
        <v>3.1</v>
      </c>
      <c r="I76" s="13">
        <f>VLOOKUP(A76,iou_Nihlathak_List,5,FALSE)</f>
        <v>1.6</v>
      </c>
      <c r="J76" s="11">
        <f t="shared" si="14"/>
        <v>-1.5</v>
      </c>
      <c r="K76" s="15" t="s">
        <v>276</v>
      </c>
    </row>
    <row r="77" spans="1:11" x14ac:dyDescent="0.25">
      <c r="A77" t="s">
        <v>100</v>
      </c>
      <c r="B77" s="12">
        <f t="shared" si="9"/>
        <v>7.8</v>
      </c>
      <c r="C77" s="13">
        <f>VLOOKUP(A77,iou_A85_List,5,FALSE)</f>
        <v>7.8</v>
      </c>
      <c r="D77" s="11">
        <f t="shared" si="12"/>
        <v>0</v>
      </c>
      <c r="E77" s="12">
        <f t="shared" si="10"/>
        <v>7.5</v>
      </c>
      <c r="F77" s="13">
        <f>VLOOKUP(A77,iou_Baal_List,5,FALSE)</f>
        <v>7.5</v>
      </c>
      <c r="G77" s="11">
        <f t="shared" si="13"/>
        <v>0</v>
      </c>
      <c r="H77" s="12">
        <f t="shared" si="11"/>
        <v>15.5</v>
      </c>
      <c r="I77" s="13">
        <f>VLOOKUP(A77,iou_Nihlathak_List,5,FALSE)</f>
        <v>7.8</v>
      </c>
      <c r="J77" s="11">
        <f t="shared" si="14"/>
        <v>-7.7</v>
      </c>
      <c r="K77" s="15" t="s">
        <v>273</v>
      </c>
    </row>
    <row r="78" spans="1:11" x14ac:dyDescent="0.25">
      <c r="A78" t="s">
        <v>74</v>
      </c>
      <c r="B78" s="12">
        <f t="shared" si="9"/>
        <v>4.5999999999999996</v>
      </c>
      <c r="C78" s="13">
        <f>VLOOKUP(A78,iou_A85_List,5,FALSE)</f>
        <v>4.5999999999999996</v>
      </c>
      <c r="D78" s="11">
        <f t="shared" si="12"/>
        <v>0</v>
      </c>
      <c r="E78" s="12">
        <f t="shared" si="10"/>
        <v>6.1</v>
      </c>
      <c r="F78" s="13">
        <f>VLOOKUP(A78,iou_Baal_List,5,FALSE)</f>
        <v>6.1</v>
      </c>
      <c r="G78" s="11">
        <f t="shared" si="13"/>
        <v>0</v>
      </c>
      <c r="H78" s="12">
        <f t="shared" si="11"/>
        <v>6.4</v>
      </c>
      <c r="I78" s="13">
        <f>VLOOKUP(A78,iou_Nihlathak_List,5,FALSE)</f>
        <v>6.4</v>
      </c>
      <c r="J78" s="11">
        <f t="shared" si="14"/>
        <v>0</v>
      </c>
      <c r="K78" s="15"/>
    </row>
    <row r="79" spans="1:11" x14ac:dyDescent="0.25">
      <c r="A79" t="s">
        <v>42</v>
      </c>
      <c r="B79" s="12">
        <f t="shared" si="9"/>
        <v>3.3</v>
      </c>
      <c r="C79" s="13">
        <f>VLOOKUP(A79,iou_A85_List,5,FALSE)</f>
        <v>3.3</v>
      </c>
      <c r="D79" s="11">
        <f t="shared" si="12"/>
        <v>0</v>
      </c>
      <c r="E79" s="12">
        <f t="shared" si="10"/>
        <v>3.1</v>
      </c>
      <c r="F79" s="13">
        <f>VLOOKUP(A79,iou_Baal_List,5,FALSE)</f>
        <v>3.1</v>
      </c>
      <c r="G79" s="11">
        <f t="shared" si="13"/>
        <v>0</v>
      </c>
      <c r="H79" s="12">
        <f t="shared" si="11"/>
        <v>3.2</v>
      </c>
      <c r="I79" s="13">
        <f>VLOOKUP(A79,iou_Nihlathak_List,5,FALSE)</f>
        <v>3.2</v>
      </c>
      <c r="J79" s="11">
        <f t="shared" si="14"/>
        <v>0</v>
      </c>
      <c r="K79" s="15"/>
    </row>
    <row r="80" spans="1:11" x14ac:dyDescent="0.25">
      <c r="A80" t="s">
        <v>64</v>
      </c>
      <c r="B80" s="12">
        <f t="shared" si="9"/>
        <v>5.7</v>
      </c>
      <c r="C80" s="13">
        <f>VLOOKUP(A80,iou_A85_List,5,FALSE)</f>
        <v>5.7</v>
      </c>
      <c r="D80" s="11">
        <f t="shared" si="12"/>
        <v>0</v>
      </c>
      <c r="E80" s="12">
        <f t="shared" si="10"/>
        <v>5.4</v>
      </c>
      <c r="F80" s="13">
        <f>VLOOKUP(A80,iou_Baal_List,5,FALSE)</f>
        <v>5.4</v>
      </c>
      <c r="G80" s="11">
        <f t="shared" si="13"/>
        <v>0</v>
      </c>
      <c r="H80" s="12">
        <f t="shared" si="11"/>
        <v>5.7</v>
      </c>
      <c r="I80" s="13">
        <f>VLOOKUP(A80,iou_Nihlathak_List,5,FALSE)</f>
        <v>5.6</v>
      </c>
      <c r="J80" s="11">
        <f t="shared" si="14"/>
        <v>-0.10000000000000053</v>
      </c>
      <c r="K80" s="15" t="s">
        <v>261</v>
      </c>
    </row>
    <row r="81" spans="1:11" x14ac:dyDescent="0.25">
      <c r="A81" t="s">
        <v>108</v>
      </c>
      <c r="B81" s="12">
        <f t="shared" si="9"/>
        <v>9.3000000000000007</v>
      </c>
      <c r="C81" s="13">
        <f>VLOOKUP(A81,iou_A85_List,5,FALSE)</f>
        <v>9.3000000000000007</v>
      </c>
      <c r="D81" s="11">
        <f t="shared" si="12"/>
        <v>0</v>
      </c>
      <c r="E81" s="12">
        <f t="shared" si="10"/>
        <v>76.8</v>
      </c>
      <c r="F81" s="13">
        <f>VLOOKUP(A81,iou_Baal_List,5,FALSE)</f>
        <v>76.8</v>
      </c>
      <c r="G81" s="11">
        <f t="shared" si="13"/>
        <v>0</v>
      </c>
      <c r="H81" s="12">
        <f t="shared" si="11"/>
        <v>80</v>
      </c>
      <c r="I81" s="13">
        <f>VLOOKUP(A81,iou_Nihlathak_List,5,FALSE)</f>
        <v>79.900000000000006</v>
      </c>
      <c r="J81" s="11">
        <f t="shared" si="14"/>
        <v>-9.9999999999994316E-2</v>
      </c>
      <c r="K81" s="15" t="s">
        <v>261</v>
      </c>
    </row>
    <row r="82" spans="1:11" x14ac:dyDescent="0.25">
      <c r="A82" t="s">
        <v>35</v>
      </c>
      <c r="B82" s="12">
        <f t="shared" si="9"/>
        <v>2.8</v>
      </c>
      <c r="C82" s="13">
        <f>VLOOKUP(A82,iou_A85_List,5,FALSE)</f>
        <v>2.8</v>
      </c>
      <c r="D82" s="11">
        <f t="shared" si="12"/>
        <v>0</v>
      </c>
      <c r="E82" s="12">
        <f t="shared" si="10"/>
        <v>2.6</v>
      </c>
      <c r="F82" s="13">
        <f>VLOOKUP(A82,iou_Baal_List,5,FALSE)</f>
        <v>2.6</v>
      </c>
      <c r="G82" s="11">
        <f t="shared" si="13"/>
        <v>0</v>
      </c>
      <c r="H82" s="12">
        <f t="shared" si="11"/>
        <v>2.8</v>
      </c>
      <c r="I82" s="13">
        <f>VLOOKUP(A82,iou_Nihlathak_List,5,FALSE)</f>
        <v>2.7</v>
      </c>
      <c r="J82" s="11">
        <f t="shared" si="14"/>
        <v>-9.9999999999999645E-2</v>
      </c>
      <c r="K82" s="15" t="s">
        <v>261</v>
      </c>
    </row>
    <row r="83" spans="1:11" x14ac:dyDescent="0.25">
      <c r="A83" t="s">
        <v>66</v>
      </c>
      <c r="B83" s="12">
        <f t="shared" si="9"/>
        <v>5.7</v>
      </c>
      <c r="C83" s="13">
        <f>VLOOKUP(A83,iou_A85_List,5,FALSE)</f>
        <v>5.7</v>
      </c>
      <c r="D83" s="11">
        <f t="shared" si="12"/>
        <v>0</v>
      </c>
      <c r="E83" s="12">
        <f t="shared" si="10"/>
        <v>5.4</v>
      </c>
      <c r="F83" s="13">
        <f>VLOOKUP(A83,iou_Baal_List,5,FALSE)</f>
        <v>5.4</v>
      </c>
      <c r="G83" s="11">
        <f t="shared" si="13"/>
        <v>0</v>
      </c>
      <c r="H83" s="12">
        <f t="shared" si="11"/>
        <v>5.6</v>
      </c>
      <c r="I83" s="13">
        <f>VLOOKUP(A83,iou_Nihlathak_List,5,FALSE)</f>
        <v>5.6</v>
      </c>
      <c r="J83" s="11">
        <f t="shared" si="14"/>
        <v>0</v>
      </c>
      <c r="K83" s="15"/>
    </row>
    <row r="84" spans="1:11" x14ac:dyDescent="0.25">
      <c r="A84" t="s">
        <v>59</v>
      </c>
      <c r="B84" s="12">
        <f t="shared" si="9"/>
        <v>4.3</v>
      </c>
      <c r="C84" s="13">
        <f>VLOOKUP(A84,iou_A85_List,5,FALSE)</f>
        <v>4.3</v>
      </c>
      <c r="D84" s="11">
        <f t="shared" si="12"/>
        <v>0</v>
      </c>
      <c r="E84" s="12">
        <f t="shared" si="10"/>
        <v>4.5</v>
      </c>
      <c r="F84" s="13">
        <f>VLOOKUP(A84,iou_Baal_List,5,FALSE)</f>
        <v>4.5</v>
      </c>
      <c r="G84" s="11">
        <f t="shared" si="13"/>
        <v>0</v>
      </c>
      <c r="H84" s="12">
        <f t="shared" si="11"/>
        <v>4.7</v>
      </c>
      <c r="I84" s="13">
        <f>VLOOKUP(A84,iou_Nihlathak_List,5,FALSE)</f>
        <v>4.7</v>
      </c>
      <c r="J84" s="11">
        <f t="shared" si="14"/>
        <v>0</v>
      </c>
      <c r="K84" s="15"/>
    </row>
    <row r="85" spans="1:11" x14ac:dyDescent="0.25">
      <c r="A85" t="s">
        <v>87</v>
      </c>
      <c r="B85" s="12">
        <f t="shared" si="9"/>
        <v>7.9</v>
      </c>
      <c r="C85" s="13">
        <f>VLOOKUP(A85,iou_A85_List,5,FALSE)</f>
        <v>7.9</v>
      </c>
      <c r="D85" s="11">
        <f t="shared" si="12"/>
        <v>0</v>
      </c>
      <c r="E85" s="12">
        <f t="shared" si="10"/>
        <v>7.5</v>
      </c>
      <c r="F85" s="13">
        <f>VLOOKUP(A85,iou_Baal_List,5,FALSE)</f>
        <v>7.5</v>
      </c>
      <c r="G85" s="11">
        <f t="shared" si="13"/>
        <v>0</v>
      </c>
      <c r="H85" s="12">
        <f t="shared" si="11"/>
        <v>7.8</v>
      </c>
      <c r="I85" s="13">
        <f>VLOOKUP(A85,iou_Nihlathak_List,5,FALSE)</f>
        <v>7.8</v>
      </c>
      <c r="J85" s="11">
        <f t="shared" si="14"/>
        <v>0</v>
      </c>
      <c r="K85" s="15"/>
    </row>
    <row r="86" spans="1:11" x14ac:dyDescent="0.25">
      <c r="A86" t="s">
        <v>126</v>
      </c>
      <c r="B86" s="12">
        <f t="shared" si="9"/>
        <v>27.9</v>
      </c>
      <c r="C86" s="13">
        <f>VLOOKUP(A86,iou_A85_List,5,FALSE)</f>
        <v>27.9</v>
      </c>
      <c r="D86" s="11">
        <f t="shared" si="12"/>
        <v>0</v>
      </c>
      <c r="E86" s="12">
        <f t="shared" si="10"/>
        <v>231</v>
      </c>
      <c r="F86" s="13">
        <f>VLOOKUP(A86,iou_Baal_List,5,FALSE)</f>
        <v>231</v>
      </c>
      <c r="G86" s="11">
        <f t="shared" si="13"/>
        <v>0</v>
      </c>
      <c r="H86" s="12">
        <f t="shared" si="11"/>
        <v>240.3</v>
      </c>
      <c r="I86" s="13">
        <f>VLOOKUP(A86,iou_Nihlathak_List,5,FALSE)</f>
        <v>240.4</v>
      </c>
      <c r="J86" s="11">
        <f t="shared" si="14"/>
        <v>9.9999999999994316E-2</v>
      </c>
      <c r="K86" s="15" t="s">
        <v>261</v>
      </c>
    </row>
    <row r="87" spans="1:11" x14ac:dyDescent="0.25">
      <c r="A87" t="s">
        <v>81</v>
      </c>
      <c r="B87" s="12">
        <f t="shared" si="9"/>
        <v>6.7</v>
      </c>
      <c r="C87" s="13">
        <f>VLOOKUP(A87,iou_A85_List,5,FALSE)</f>
        <v>6.7</v>
      </c>
      <c r="D87" s="11">
        <f t="shared" si="12"/>
        <v>0</v>
      </c>
      <c r="E87" s="12">
        <f t="shared" si="10"/>
        <v>6.5</v>
      </c>
      <c r="F87" s="13">
        <f>VLOOKUP(A87,iou_Baal_List,5,FALSE)</f>
        <v>6.5</v>
      </c>
      <c r="G87" s="11">
        <f t="shared" si="13"/>
        <v>0</v>
      </c>
      <c r="H87" s="12">
        <f t="shared" si="11"/>
        <v>6.7</v>
      </c>
      <c r="I87" s="13">
        <f>VLOOKUP(A87,iou_Nihlathak_List,5,FALSE)</f>
        <v>6.7</v>
      </c>
      <c r="J87" s="11">
        <f t="shared" si="14"/>
        <v>0</v>
      </c>
      <c r="K87" s="15"/>
    </row>
    <row r="88" spans="1:11" x14ac:dyDescent="0.25">
      <c r="A88" t="s">
        <v>70</v>
      </c>
      <c r="B88" s="12">
        <f t="shared" si="9"/>
        <v>6</v>
      </c>
      <c r="C88" s="13">
        <f>VLOOKUP(A88,iou_A85_List,5,FALSE)</f>
        <v>6</v>
      </c>
      <c r="D88" s="11">
        <f t="shared" si="12"/>
        <v>0</v>
      </c>
      <c r="E88" s="12">
        <f t="shared" si="10"/>
        <v>5.8</v>
      </c>
      <c r="F88" s="13">
        <f>VLOOKUP(A88,iou_Baal_List,5,FALSE)</f>
        <v>5.8</v>
      </c>
      <c r="G88" s="11">
        <f t="shared" si="13"/>
        <v>0</v>
      </c>
      <c r="H88" s="12">
        <f t="shared" si="11"/>
        <v>6</v>
      </c>
      <c r="I88" s="13">
        <f>VLOOKUP(A88,iou_Nihlathak_List,5,FALSE)</f>
        <v>6</v>
      </c>
      <c r="J88" s="11">
        <f t="shared" si="14"/>
        <v>0</v>
      </c>
      <c r="K88" s="15"/>
    </row>
    <row r="89" spans="1:11" x14ac:dyDescent="0.25">
      <c r="A89" t="s">
        <v>54</v>
      </c>
      <c r="B89" s="12">
        <f t="shared" si="9"/>
        <v>4.7</v>
      </c>
      <c r="C89" s="13">
        <f>VLOOKUP(A89,iou_A85_List,5,FALSE)</f>
        <v>4.7</v>
      </c>
      <c r="D89" s="11">
        <f t="shared" si="12"/>
        <v>0</v>
      </c>
      <c r="E89" s="12">
        <f t="shared" si="10"/>
        <v>4.5</v>
      </c>
      <c r="F89" s="13">
        <f>VLOOKUP(A89,iou_Baal_List,5,FALSE)</f>
        <v>4.5</v>
      </c>
      <c r="G89" s="11">
        <f t="shared" si="13"/>
        <v>0</v>
      </c>
      <c r="H89" s="12">
        <f t="shared" si="11"/>
        <v>4.5999999999999996</v>
      </c>
      <c r="I89" s="13">
        <f>VLOOKUP(A89,iou_Nihlathak_List,5,FALSE)</f>
        <v>4.5999999999999996</v>
      </c>
      <c r="J89" s="11">
        <f t="shared" si="14"/>
        <v>0</v>
      </c>
      <c r="K89" s="15"/>
    </row>
    <row r="90" spans="1:11" x14ac:dyDescent="0.25">
      <c r="A90" t="s">
        <v>37</v>
      </c>
      <c r="B90" s="12">
        <f t="shared" si="9"/>
        <v>3</v>
      </c>
      <c r="C90" s="13">
        <f>VLOOKUP(A90,iou_A85_List,5,FALSE)</f>
        <v>3</v>
      </c>
      <c r="D90" s="11">
        <f t="shared" si="12"/>
        <v>0</v>
      </c>
      <c r="E90" s="12">
        <f t="shared" si="10"/>
        <v>2.9</v>
      </c>
      <c r="F90" s="13">
        <f>VLOOKUP(A90,iou_Baal_List,5,FALSE)</f>
        <v>2.9</v>
      </c>
      <c r="G90" s="11">
        <f t="shared" si="13"/>
        <v>0</v>
      </c>
      <c r="H90" s="12">
        <f t="shared" si="11"/>
        <v>3</v>
      </c>
      <c r="I90" s="13">
        <f>VLOOKUP(A90,iou_Nihlathak_List,5,FALSE)</f>
        <v>3</v>
      </c>
      <c r="J90" s="11">
        <f t="shared" si="14"/>
        <v>0</v>
      </c>
      <c r="K90" s="15"/>
    </row>
    <row r="91" spans="1:11" x14ac:dyDescent="0.25">
      <c r="A91" t="s">
        <v>29</v>
      </c>
      <c r="B91" s="12">
        <f t="shared" si="9"/>
        <v>2.4</v>
      </c>
      <c r="C91" s="13">
        <f>VLOOKUP(A91,iou_A85_List,5,FALSE)</f>
        <v>2.4</v>
      </c>
      <c r="D91" s="11">
        <f t="shared" si="12"/>
        <v>0</v>
      </c>
      <c r="E91" s="12">
        <f t="shared" si="10"/>
        <v>2.2999999999999998</v>
      </c>
      <c r="F91" s="13">
        <f>VLOOKUP(A91,iou_Baal_List,5,FALSE)</f>
        <v>2.2999999999999998</v>
      </c>
      <c r="G91" s="11">
        <f t="shared" si="13"/>
        <v>0</v>
      </c>
      <c r="H91" s="12">
        <f t="shared" si="11"/>
        <v>2.4</v>
      </c>
      <c r="I91" s="13">
        <f>VLOOKUP(A91,iou_Nihlathak_List,5,FALSE)</f>
        <v>2.4</v>
      </c>
      <c r="J91" s="11">
        <f t="shared" si="14"/>
        <v>0</v>
      </c>
      <c r="K91" s="15"/>
    </row>
    <row r="92" spans="1:11" x14ac:dyDescent="0.25">
      <c r="A92" t="s">
        <v>63</v>
      </c>
      <c r="B92" s="12">
        <f t="shared" si="9"/>
        <v>5.2</v>
      </c>
      <c r="C92" s="13">
        <f>VLOOKUP(A92,iou_A85_List,5,FALSE)</f>
        <v>5.2</v>
      </c>
      <c r="D92" s="11">
        <f t="shared" si="12"/>
        <v>0</v>
      </c>
      <c r="E92" s="12">
        <f t="shared" si="10"/>
        <v>5</v>
      </c>
      <c r="F92" s="13">
        <f>VLOOKUP(A92,iou_Baal_List,5,FALSE)</f>
        <v>5</v>
      </c>
      <c r="G92" s="11">
        <f t="shared" si="13"/>
        <v>0</v>
      </c>
      <c r="H92" s="12">
        <f t="shared" si="11"/>
        <v>5.2</v>
      </c>
      <c r="I92" s="13">
        <f>VLOOKUP(A92,iou_Nihlathak_List,5,FALSE)</f>
        <v>5.2</v>
      </c>
      <c r="J92" s="11">
        <f t="shared" si="14"/>
        <v>0</v>
      </c>
      <c r="K92" s="15"/>
    </row>
    <row r="93" spans="1:11" x14ac:dyDescent="0.25">
      <c r="A93" t="s">
        <v>53</v>
      </c>
      <c r="B93" s="12">
        <f t="shared" si="9"/>
        <v>4.5999999999999996</v>
      </c>
      <c r="C93" s="13">
        <f>VLOOKUP(A93,iou_A85_List,5,FALSE)</f>
        <v>4.5999999999999996</v>
      </c>
      <c r="D93" s="11">
        <f t="shared" si="12"/>
        <v>0</v>
      </c>
      <c r="E93" s="12">
        <f t="shared" si="10"/>
        <v>4.4000000000000004</v>
      </c>
      <c r="F93" s="13">
        <f>VLOOKUP(A93,iou_Baal_List,5,FALSE)</f>
        <v>4.4000000000000004</v>
      </c>
      <c r="G93" s="11">
        <f t="shared" si="13"/>
        <v>0</v>
      </c>
      <c r="H93" s="12">
        <f t="shared" si="11"/>
        <v>4.5999999999999996</v>
      </c>
      <c r="I93" s="13">
        <f>VLOOKUP(A93,iou_Nihlathak_List,5,FALSE)</f>
        <v>4.5999999999999996</v>
      </c>
      <c r="J93" s="11">
        <f t="shared" si="14"/>
        <v>0</v>
      </c>
      <c r="K93" s="15"/>
    </row>
    <row r="94" spans="1:11" x14ac:dyDescent="0.25">
      <c r="A94" t="s">
        <v>120</v>
      </c>
      <c r="B94" s="12">
        <f t="shared" si="9"/>
        <v>16.8</v>
      </c>
      <c r="C94" s="13">
        <f>VLOOKUP(A94,iou_A85_List,5,FALSE)</f>
        <v>16.8</v>
      </c>
      <c r="D94" s="11">
        <f t="shared" si="12"/>
        <v>0</v>
      </c>
      <c r="E94" s="12">
        <f t="shared" si="10"/>
        <v>140.9</v>
      </c>
      <c r="F94" s="13">
        <f>VLOOKUP(A94,iou_Baal_List,5,FALSE)</f>
        <v>140.9</v>
      </c>
      <c r="G94" s="11">
        <f t="shared" si="13"/>
        <v>0</v>
      </c>
      <c r="H94" s="12">
        <f t="shared" si="11"/>
        <v>145.69999999999999</v>
      </c>
      <c r="I94" s="13">
        <f>VLOOKUP(A94,iou_Nihlathak_List,5,FALSE)</f>
        <v>145.19999999999999</v>
      </c>
      <c r="J94" s="11">
        <f t="shared" si="14"/>
        <v>-0.5</v>
      </c>
      <c r="K94" s="15" t="s">
        <v>261</v>
      </c>
    </row>
    <row r="95" spans="1:11" x14ac:dyDescent="0.25">
      <c r="A95" t="s">
        <v>83</v>
      </c>
      <c r="B95" s="12">
        <f t="shared" si="9"/>
        <v>7.3</v>
      </c>
      <c r="C95" s="13">
        <f>VLOOKUP(A95,iou_A85_List,5,FALSE)</f>
        <v>7.3</v>
      </c>
      <c r="D95" s="11">
        <f t="shared" si="12"/>
        <v>0</v>
      </c>
      <c r="E95" s="12">
        <f t="shared" si="10"/>
        <v>7</v>
      </c>
      <c r="F95" s="13">
        <f>VLOOKUP(A95,iou_Baal_List,5,FALSE)</f>
        <v>7</v>
      </c>
      <c r="G95" s="11">
        <f t="shared" si="13"/>
        <v>0</v>
      </c>
      <c r="H95" s="12">
        <f t="shared" si="11"/>
        <v>7.2</v>
      </c>
      <c r="I95" s="13">
        <f>VLOOKUP(A95,iou_Nihlathak_List,5,FALSE)</f>
        <v>7.2</v>
      </c>
      <c r="J95" s="11">
        <f t="shared" si="14"/>
        <v>0</v>
      </c>
      <c r="K95" s="15"/>
    </row>
    <row r="96" spans="1:11" x14ac:dyDescent="0.25">
      <c r="A96" t="s">
        <v>88</v>
      </c>
      <c r="B96" s="12">
        <f t="shared" si="9"/>
        <v>7.9</v>
      </c>
      <c r="C96" s="13">
        <f>VLOOKUP(A96,iou_A85_List,5,FALSE)</f>
        <v>7.9</v>
      </c>
      <c r="D96" s="11">
        <f t="shared" si="12"/>
        <v>0</v>
      </c>
      <c r="E96" s="12">
        <f t="shared" si="10"/>
        <v>7.6</v>
      </c>
      <c r="F96" s="13">
        <f>VLOOKUP(A96,iou_Baal_List,5,FALSE)</f>
        <v>7.6</v>
      </c>
      <c r="G96" s="11">
        <f t="shared" si="13"/>
        <v>0</v>
      </c>
      <c r="H96" s="12">
        <f t="shared" si="11"/>
        <v>7.9</v>
      </c>
      <c r="I96" s="13">
        <f>VLOOKUP(A96,iou_Nihlathak_List,5,FALSE)</f>
        <v>7.9</v>
      </c>
      <c r="J96" s="11">
        <f t="shared" si="14"/>
        <v>0</v>
      </c>
      <c r="K96" s="15"/>
    </row>
    <row r="97" spans="1:11" x14ac:dyDescent="0.25">
      <c r="A97" t="s">
        <v>95</v>
      </c>
      <c r="B97" s="12">
        <f t="shared" si="9"/>
        <v>10.4</v>
      </c>
      <c r="C97" s="13">
        <f>VLOOKUP(A97,iou_A85_List,5,FALSE)</f>
        <v>10.4</v>
      </c>
      <c r="D97" s="11">
        <f t="shared" si="12"/>
        <v>0</v>
      </c>
      <c r="E97" s="12">
        <f t="shared" si="10"/>
        <v>11</v>
      </c>
      <c r="F97" s="13">
        <f>VLOOKUP(A97,iou_Baal_List,5,FALSE)</f>
        <v>11</v>
      </c>
      <c r="G97" s="11">
        <f t="shared" si="13"/>
        <v>0</v>
      </c>
      <c r="H97" s="12">
        <f t="shared" si="11"/>
        <v>11.4</v>
      </c>
      <c r="I97" s="13">
        <f>VLOOKUP(A97,iou_Nihlathak_List,5,FALSE)</f>
        <v>11.4</v>
      </c>
      <c r="J97" s="11">
        <f t="shared" si="14"/>
        <v>0</v>
      </c>
      <c r="K97" s="15"/>
    </row>
    <row r="98" spans="1:11" x14ac:dyDescent="0.25">
      <c r="A98" t="s">
        <v>91</v>
      </c>
      <c r="B98" s="12">
        <f t="shared" si="9"/>
        <v>11</v>
      </c>
      <c r="C98" s="13">
        <f>VLOOKUP(A98,iou_A85_List,5,FALSE)</f>
        <v>11</v>
      </c>
      <c r="D98" s="11">
        <f t="shared" si="12"/>
        <v>0</v>
      </c>
      <c r="E98" s="12">
        <f t="shared" si="10"/>
        <v>10.6</v>
      </c>
      <c r="F98" s="13">
        <f>VLOOKUP(A98,iou_Baal_List,5,FALSE)</f>
        <v>10.6</v>
      </c>
      <c r="G98" s="11">
        <f t="shared" si="13"/>
        <v>0</v>
      </c>
      <c r="H98" s="12">
        <f t="shared" si="11"/>
        <v>10.9</v>
      </c>
      <c r="I98" s="13">
        <f>VLOOKUP(A98,iou_Nihlathak_List,5,FALSE)</f>
        <v>11</v>
      </c>
      <c r="J98" s="11">
        <f t="shared" si="14"/>
        <v>9.9999999999999645E-2</v>
      </c>
      <c r="K98" s="15" t="s">
        <v>261</v>
      </c>
    </row>
    <row r="99" spans="1:11" x14ac:dyDescent="0.25">
      <c r="A99" t="s">
        <v>99</v>
      </c>
      <c r="B99" s="12">
        <f t="shared" ref="B99:B130" si="15">VLOOKUP(A99,ffs_A85_List,2,FALSE)</f>
        <v>14.2</v>
      </c>
      <c r="C99" s="13">
        <f>VLOOKUP(A99,iou_A85_List,5,FALSE)</f>
        <v>14.2</v>
      </c>
      <c r="D99" s="11">
        <f t="shared" si="12"/>
        <v>0</v>
      </c>
      <c r="E99" s="12">
        <f t="shared" ref="E99:E130" si="16">VLOOKUP(A99,ffs_Baal_List,2,FALSE)</f>
        <v>13.7</v>
      </c>
      <c r="F99" s="13">
        <f>VLOOKUP(A99,iou_Baal_List,5,FALSE)</f>
        <v>13.7</v>
      </c>
      <c r="G99" s="11">
        <f t="shared" si="13"/>
        <v>0</v>
      </c>
      <c r="H99" s="12">
        <f t="shared" ref="H99:H130" si="17">VLOOKUP(A99,ffs_Nihlathak_List,2,FALSE)</f>
        <v>14.2</v>
      </c>
      <c r="I99" s="13">
        <f>VLOOKUP(A99,iou_Nihlathak_List,5,FALSE)</f>
        <v>14.2</v>
      </c>
      <c r="J99" s="11">
        <f t="shared" si="14"/>
        <v>0</v>
      </c>
      <c r="K99" s="15"/>
    </row>
    <row r="100" spans="1:11" x14ac:dyDescent="0.25">
      <c r="A100" t="s">
        <v>103</v>
      </c>
      <c r="B100" s="12">
        <f t="shared" si="15"/>
        <v>14.6</v>
      </c>
      <c r="C100" s="13">
        <f>VLOOKUP(A100,iou_A85_List,5,FALSE)</f>
        <v>14.6</v>
      </c>
      <c r="D100" s="11">
        <f t="shared" si="12"/>
        <v>0</v>
      </c>
      <c r="E100" s="12">
        <f t="shared" si="16"/>
        <v>19.5</v>
      </c>
      <c r="F100" s="13">
        <f>VLOOKUP(A100,iou_Baal_List,5,FALSE)</f>
        <v>19.5</v>
      </c>
      <c r="G100" s="11">
        <f t="shared" si="13"/>
        <v>0</v>
      </c>
      <c r="H100" s="12">
        <f t="shared" si="17"/>
        <v>20.2</v>
      </c>
      <c r="I100" s="13">
        <f>VLOOKUP(A100,iou_Nihlathak_List,5,FALSE)</f>
        <v>20.100000000000001</v>
      </c>
      <c r="J100" s="11">
        <f t="shared" si="14"/>
        <v>-9.9999999999997868E-2</v>
      </c>
      <c r="K100" s="15" t="s">
        <v>261</v>
      </c>
    </row>
    <row r="101" spans="1:11" x14ac:dyDescent="0.25">
      <c r="A101" t="s">
        <v>96</v>
      </c>
      <c r="B101" s="12">
        <f t="shared" si="15"/>
        <v>10.4</v>
      </c>
      <c r="C101" s="13">
        <f>VLOOKUP(A101,iou_A85_List,5,FALSE)</f>
        <v>10.4</v>
      </c>
      <c r="D101" s="11">
        <f t="shared" si="12"/>
        <v>0</v>
      </c>
      <c r="E101" s="12">
        <f t="shared" si="16"/>
        <v>11</v>
      </c>
      <c r="F101" s="13">
        <f>VLOOKUP(A101,iou_Baal_List,5,FALSE)</f>
        <v>11</v>
      </c>
      <c r="G101" s="11">
        <f t="shared" si="13"/>
        <v>0</v>
      </c>
      <c r="H101" s="12">
        <f t="shared" si="17"/>
        <v>11.5</v>
      </c>
      <c r="I101" s="13">
        <f>VLOOKUP(A101,iou_Nihlathak_List,5,FALSE)</f>
        <v>11.4</v>
      </c>
      <c r="J101" s="11">
        <f t="shared" si="14"/>
        <v>-9.9999999999999645E-2</v>
      </c>
      <c r="K101" s="15" t="s">
        <v>261</v>
      </c>
    </row>
    <row r="102" spans="1:11" x14ac:dyDescent="0.25">
      <c r="A102" t="s">
        <v>123</v>
      </c>
      <c r="B102" s="12">
        <f t="shared" si="15"/>
        <v>19.3</v>
      </c>
      <c r="C102" s="13">
        <f>VLOOKUP(A102,iou_A85_List,5,FALSE)</f>
        <v>19.3</v>
      </c>
      <c r="D102" s="11">
        <f t="shared" si="12"/>
        <v>0</v>
      </c>
      <c r="E102" s="12">
        <f t="shared" si="16"/>
        <v>172.2</v>
      </c>
      <c r="F102" s="13">
        <f>VLOOKUP(A102,iou_Baal_List,5,FALSE)</f>
        <v>172.2</v>
      </c>
      <c r="G102" s="11">
        <f t="shared" si="13"/>
        <v>0</v>
      </c>
      <c r="H102" s="12">
        <f t="shared" si="17"/>
        <v>177.5</v>
      </c>
      <c r="I102" s="13">
        <f>VLOOKUP(A102,iou_Nihlathak_List,5,FALSE)</f>
        <v>177.5</v>
      </c>
      <c r="J102" s="11">
        <f t="shared" si="14"/>
        <v>0</v>
      </c>
      <c r="K102" s="15"/>
    </row>
    <row r="103" spans="1:11" x14ac:dyDescent="0.25">
      <c r="A103" t="s">
        <v>90</v>
      </c>
      <c r="B103" s="12">
        <f t="shared" si="15"/>
        <v>9.1</v>
      </c>
      <c r="C103" s="13">
        <f>VLOOKUP(A103,iou_A85_List,5,FALSE)</f>
        <v>9.1</v>
      </c>
      <c r="D103" s="11">
        <f t="shared" si="12"/>
        <v>0</v>
      </c>
      <c r="E103" s="12">
        <f t="shared" si="16"/>
        <v>8.8000000000000007</v>
      </c>
      <c r="F103" s="13">
        <f>VLOOKUP(A103,iou_Baal_List,5,FALSE)</f>
        <v>8.8000000000000007</v>
      </c>
      <c r="G103" s="11">
        <f t="shared" si="13"/>
        <v>0</v>
      </c>
      <c r="H103" s="12">
        <f t="shared" si="17"/>
        <v>9</v>
      </c>
      <c r="I103" s="13">
        <f>VLOOKUP(A103,iou_Nihlathak_List,5,FALSE)</f>
        <v>9.1</v>
      </c>
      <c r="J103" s="11">
        <f t="shared" si="14"/>
        <v>9.9999999999999645E-2</v>
      </c>
      <c r="K103" s="15" t="s">
        <v>261</v>
      </c>
    </row>
    <row r="104" spans="1:11" x14ac:dyDescent="0.25">
      <c r="A104" t="s">
        <v>104</v>
      </c>
      <c r="B104" s="12">
        <f t="shared" si="15"/>
        <v>14.6</v>
      </c>
      <c r="C104" s="13">
        <f>VLOOKUP(A104,iou_A85_List,5,FALSE)</f>
        <v>14.6</v>
      </c>
      <c r="D104" s="11">
        <f t="shared" si="12"/>
        <v>0</v>
      </c>
      <c r="E104" s="12">
        <f t="shared" si="16"/>
        <v>19.5</v>
      </c>
      <c r="F104" s="13">
        <f>VLOOKUP(A104,iou_Baal_List,5,FALSE)</f>
        <v>19.5</v>
      </c>
      <c r="G104" s="11">
        <f t="shared" si="13"/>
        <v>0</v>
      </c>
      <c r="H104" s="12">
        <f t="shared" si="17"/>
        <v>20.2</v>
      </c>
      <c r="I104" s="13">
        <f>VLOOKUP(A104,iou_Nihlathak_List,5,FALSE)</f>
        <v>20.100000000000001</v>
      </c>
      <c r="J104" s="11">
        <f t="shared" si="14"/>
        <v>-9.9999999999997868E-2</v>
      </c>
      <c r="K104" s="15" t="s">
        <v>261</v>
      </c>
    </row>
    <row r="105" spans="1:11" x14ac:dyDescent="0.25">
      <c r="A105" t="s">
        <v>12</v>
      </c>
      <c r="B105" s="12">
        <f t="shared" si="15"/>
        <v>3.3</v>
      </c>
      <c r="C105" s="13">
        <f>VLOOKUP(A105,iou_A85_List,5,FALSE)</f>
        <v>3.3</v>
      </c>
      <c r="D105" s="11">
        <f t="shared" si="12"/>
        <v>0</v>
      </c>
      <c r="E105" s="12">
        <f t="shared" si="16"/>
        <v>4.5</v>
      </c>
      <c r="F105" s="13">
        <f>VLOOKUP(A105,iou_Baal_List,5,FALSE)</f>
        <v>4.5</v>
      </c>
      <c r="G105" s="11">
        <f t="shared" si="13"/>
        <v>0</v>
      </c>
      <c r="H105" s="12">
        <f t="shared" si="17"/>
        <v>4.5</v>
      </c>
      <c r="I105" s="13">
        <f>VLOOKUP(A105,iou_Nihlathak_List,5,FALSE)</f>
        <v>4.5</v>
      </c>
      <c r="J105" s="11">
        <f t="shared" si="14"/>
        <v>0</v>
      </c>
      <c r="K105" s="15"/>
    </row>
    <row r="106" spans="1:11" x14ac:dyDescent="0.25">
      <c r="A106" t="s">
        <v>18</v>
      </c>
      <c r="B106" s="12">
        <f t="shared" si="15"/>
        <v>3.8</v>
      </c>
      <c r="C106" s="13">
        <f>VLOOKUP(A106,iou_A85_List,5,FALSE)</f>
        <v>3.8</v>
      </c>
      <c r="D106" s="11">
        <f t="shared" si="12"/>
        <v>0</v>
      </c>
      <c r="E106" s="12">
        <f t="shared" si="16"/>
        <v>32.6</v>
      </c>
      <c r="F106" s="13">
        <f>VLOOKUP(A106,iou_Baal_List,5,FALSE)</f>
        <v>32.6</v>
      </c>
      <c r="G106" s="11">
        <f t="shared" si="13"/>
        <v>0</v>
      </c>
      <c r="H106" s="12">
        <f t="shared" si="17"/>
        <v>32.6</v>
      </c>
      <c r="I106" s="13">
        <f>VLOOKUP(A106,iou_Nihlathak_List,5,FALSE)</f>
        <v>32.6</v>
      </c>
      <c r="J106" s="11">
        <f t="shared" si="14"/>
        <v>0</v>
      </c>
      <c r="K106" s="15"/>
    </row>
    <row r="107" spans="1:11" x14ac:dyDescent="0.25">
      <c r="A107" t="s">
        <v>19</v>
      </c>
      <c r="B107" s="12">
        <f t="shared" si="15"/>
        <v>3.8</v>
      </c>
      <c r="C107" s="13">
        <f>VLOOKUP(A107,iou_A85_List,5,FALSE)</f>
        <v>3.8</v>
      </c>
      <c r="D107" s="11">
        <f t="shared" si="12"/>
        <v>0</v>
      </c>
      <c r="E107" s="12">
        <f t="shared" si="16"/>
        <v>32.6</v>
      </c>
      <c r="F107" s="13">
        <f>VLOOKUP(A107,iou_Baal_List,5,FALSE)</f>
        <v>32.6</v>
      </c>
      <c r="G107" s="11">
        <f t="shared" si="13"/>
        <v>0</v>
      </c>
      <c r="H107" s="12">
        <f t="shared" si="17"/>
        <v>32.6</v>
      </c>
      <c r="I107" s="13">
        <f>VLOOKUP(A107,iou_Nihlathak_List,5,FALSE)</f>
        <v>32.6</v>
      </c>
      <c r="J107" s="11">
        <f t="shared" si="14"/>
        <v>0</v>
      </c>
      <c r="K107" s="15"/>
    </row>
    <row r="108" spans="1:11" x14ac:dyDescent="0.25">
      <c r="A108" t="s">
        <v>2</v>
      </c>
      <c r="B108" s="12">
        <f t="shared" si="15"/>
        <v>1.4</v>
      </c>
      <c r="C108" s="13">
        <f>VLOOKUP(A108,iou_A85_List,5,FALSE)</f>
        <v>1.4</v>
      </c>
      <c r="D108" s="11">
        <f t="shared" si="12"/>
        <v>0</v>
      </c>
      <c r="E108" s="12">
        <f t="shared" si="16"/>
        <v>1.4</v>
      </c>
      <c r="F108" s="13">
        <f>VLOOKUP(A108,iou_Baal_List,5,FALSE)</f>
        <v>1.4</v>
      </c>
      <c r="G108" s="11">
        <f t="shared" si="13"/>
        <v>0</v>
      </c>
      <c r="H108" s="12">
        <f t="shared" si="17"/>
        <v>1.4</v>
      </c>
      <c r="I108" s="13">
        <f>VLOOKUP(A108,iou_Nihlathak_List,5,FALSE)</f>
        <v>1.4</v>
      </c>
      <c r="J108" s="11">
        <f t="shared" si="14"/>
        <v>0</v>
      </c>
      <c r="K108" s="15"/>
    </row>
    <row r="109" spans="1:11" x14ac:dyDescent="0.25">
      <c r="A109" t="s">
        <v>3</v>
      </c>
      <c r="B109" s="12">
        <f t="shared" si="15"/>
        <v>1.6</v>
      </c>
      <c r="C109" s="13">
        <f>VLOOKUP(A109,iou_A85_List,5,FALSE)</f>
        <v>1.6</v>
      </c>
      <c r="D109" s="11">
        <f t="shared" si="12"/>
        <v>0</v>
      </c>
      <c r="E109" s="12">
        <f t="shared" si="16"/>
        <v>1.6</v>
      </c>
      <c r="F109" s="13">
        <f>VLOOKUP(A109,iou_Baal_List,5,FALSE)</f>
        <v>1.6</v>
      </c>
      <c r="G109" s="11">
        <f t="shared" si="13"/>
        <v>0</v>
      </c>
      <c r="H109" s="12">
        <f t="shared" si="17"/>
        <v>1.6</v>
      </c>
      <c r="I109" s="13">
        <f>VLOOKUP(A109,iou_Nihlathak_List,5,FALSE)</f>
        <v>1.6</v>
      </c>
      <c r="J109" s="11">
        <f t="shared" si="14"/>
        <v>0</v>
      </c>
      <c r="K109" s="15"/>
    </row>
    <row r="110" spans="1:11" x14ac:dyDescent="0.25">
      <c r="A110" t="s">
        <v>5</v>
      </c>
      <c r="B110" s="12">
        <f t="shared" si="15"/>
        <v>1.7</v>
      </c>
      <c r="C110" s="13">
        <f>VLOOKUP(A110,iou_A85_List,5,FALSE)</f>
        <v>1.7</v>
      </c>
      <c r="D110" s="11">
        <f t="shared" si="12"/>
        <v>0</v>
      </c>
      <c r="E110" s="12">
        <f t="shared" si="16"/>
        <v>1.7</v>
      </c>
      <c r="F110" s="13">
        <f>VLOOKUP(A110,iou_Baal_List,5,FALSE)</f>
        <v>1.7</v>
      </c>
      <c r="G110" s="11">
        <f t="shared" si="13"/>
        <v>0</v>
      </c>
      <c r="H110" s="12">
        <f t="shared" si="17"/>
        <v>1.7</v>
      </c>
      <c r="I110" s="13">
        <f>VLOOKUP(A110,iou_Nihlathak_List,5,FALSE)</f>
        <v>1.7</v>
      </c>
      <c r="J110" s="11">
        <f t="shared" si="14"/>
        <v>0</v>
      </c>
      <c r="K110" s="15"/>
    </row>
    <row r="111" spans="1:11" x14ac:dyDescent="0.25">
      <c r="A111" t="s">
        <v>21</v>
      </c>
      <c r="B111" s="12">
        <f t="shared" si="15"/>
        <v>4.3</v>
      </c>
      <c r="C111" s="13">
        <f>VLOOKUP(A111,iou_A85_List,5,FALSE)</f>
        <v>4.3</v>
      </c>
      <c r="D111" s="11">
        <f t="shared" si="12"/>
        <v>0</v>
      </c>
      <c r="E111" s="12">
        <f t="shared" si="16"/>
        <v>39.799999999999997</v>
      </c>
      <c r="F111" s="13">
        <f>VLOOKUP(A111,iou_Baal_List,5,FALSE)</f>
        <v>39.799999999999997</v>
      </c>
      <c r="G111" s="11">
        <f t="shared" si="13"/>
        <v>0</v>
      </c>
      <c r="H111" s="12">
        <f t="shared" si="17"/>
        <v>39.9</v>
      </c>
      <c r="I111" s="13">
        <f>VLOOKUP(A111,iou_Nihlathak_List,5,FALSE)</f>
        <v>39.9</v>
      </c>
      <c r="J111" s="11">
        <f t="shared" si="14"/>
        <v>0</v>
      </c>
      <c r="K111" s="15"/>
    </row>
    <row r="112" spans="1:11" x14ac:dyDescent="0.25">
      <c r="A112" t="s">
        <v>25</v>
      </c>
      <c r="B112" s="12">
        <f t="shared" si="15"/>
        <v>11.3</v>
      </c>
      <c r="C112" s="13">
        <f>VLOOKUP(A112,iou_A85_List,5,FALSE)</f>
        <v>11.3</v>
      </c>
      <c r="D112" s="11">
        <f t="shared" si="12"/>
        <v>0</v>
      </c>
      <c r="E112" s="12">
        <f t="shared" si="16"/>
        <v>97.7</v>
      </c>
      <c r="F112" s="13">
        <f>VLOOKUP(A112,iou_Baal_List,5,FALSE)</f>
        <v>97.7</v>
      </c>
      <c r="G112" s="11">
        <f t="shared" si="13"/>
        <v>0</v>
      </c>
      <c r="H112" s="12">
        <f t="shared" si="17"/>
        <v>97.7</v>
      </c>
      <c r="I112" s="13">
        <f>VLOOKUP(A112,iou_Nihlathak_List,5,FALSE)</f>
        <v>97.9</v>
      </c>
      <c r="J112" s="11">
        <f t="shared" si="14"/>
        <v>0.20000000000000284</v>
      </c>
      <c r="K112" s="15" t="s">
        <v>261</v>
      </c>
    </row>
    <row r="113" spans="1:11" x14ac:dyDescent="0.25">
      <c r="A113" t="s">
        <v>24</v>
      </c>
      <c r="B113" s="12">
        <f t="shared" si="15"/>
        <v>9.8000000000000007</v>
      </c>
      <c r="C113" s="13">
        <f>VLOOKUP(A113,iou_A85_List,5,FALSE)</f>
        <v>9.8000000000000007</v>
      </c>
      <c r="D113" s="11">
        <f t="shared" si="12"/>
        <v>0</v>
      </c>
      <c r="E113" s="12">
        <f t="shared" si="16"/>
        <v>94.7</v>
      </c>
      <c r="F113" s="13">
        <f>VLOOKUP(A113,iou_Baal_List,5,FALSE)</f>
        <v>94.7</v>
      </c>
      <c r="G113" s="11">
        <f t="shared" si="13"/>
        <v>0</v>
      </c>
      <c r="H113" s="12">
        <f t="shared" si="17"/>
        <v>91.1</v>
      </c>
      <c r="I113" s="13">
        <f>VLOOKUP(A113,iou_Nihlathak_List,5,FALSE)</f>
        <v>91.2</v>
      </c>
      <c r="J113" s="11">
        <f t="shared" si="14"/>
        <v>0.10000000000000853</v>
      </c>
      <c r="K113" s="15" t="s">
        <v>261</v>
      </c>
    </row>
    <row r="114" spans="1:11" x14ac:dyDescent="0.25">
      <c r="A114" t="s">
        <v>1</v>
      </c>
      <c r="B114" s="12">
        <f t="shared" si="15"/>
        <v>1.3</v>
      </c>
      <c r="C114" s="13">
        <f>VLOOKUP(A114,iou_A85_List,5,FALSE)</f>
        <v>1.3</v>
      </c>
      <c r="D114" s="11">
        <f t="shared" si="12"/>
        <v>0</v>
      </c>
      <c r="E114" s="12">
        <f t="shared" si="16"/>
        <v>1.3</v>
      </c>
      <c r="F114" s="13">
        <f>VLOOKUP(A114,iou_Baal_List,5,FALSE)</f>
        <v>1.3</v>
      </c>
      <c r="G114" s="11">
        <f t="shared" si="13"/>
        <v>0</v>
      </c>
      <c r="H114" s="12">
        <f t="shared" si="17"/>
        <v>1.3</v>
      </c>
      <c r="I114" s="13">
        <f>VLOOKUP(A114,iou_Nihlathak_List,5,FALSE)</f>
        <v>1.3</v>
      </c>
      <c r="J114" s="11">
        <f t="shared" si="14"/>
        <v>0</v>
      </c>
      <c r="K114" s="15"/>
    </row>
    <row r="115" spans="1:11" x14ac:dyDescent="0.25">
      <c r="A115" t="s">
        <v>16</v>
      </c>
      <c r="B115" s="12">
        <f t="shared" si="15"/>
        <v>3.3</v>
      </c>
      <c r="C115" s="13">
        <f>VLOOKUP(A115,iou_A85_List,5,FALSE)</f>
        <v>3.3</v>
      </c>
      <c r="D115" s="11">
        <f t="shared" si="12"/>
        <v>0</v>
      </c>
      <c r="E115" s="12">
        <f t="shared" si="16"/>
        <v>4.5</v>
      </c>
      <c r="F115" s="13">
        <f>VLOOKUP(A115,iou_Baal_List,5,FALSE)</f>
        <v>4.5</v>
      </c>
      <c r="G115" s="11">
        <f t="shared" si="13"/>
        <v>0</v>
      </c>
      <c r="H115" s="12">
        <f t="shared" si="17"/>
        <v>4.5</v>
      </c>
      <c r="I115" s="13">
        <f>VLOOKUP(A115,iou_Nihlathak_List,5,FALSE)</f>
        <v>4.5</v>
      </c>
      <c r="J115" s="11">
        <f t="shared" si="14"/>
        <v>0</v>
      </c>
      <c r="K115" s="15"/>
    </row>
    <row r="116" spans="1:11" x14ac:dyDescent="0.25">
      <c r="A116" t="s">
        <v>6</v>
      </c>
      <c r="B116" s="12">
        <f t="shared" si="15"/>
        <v>2.2999999999999998</v>
      </c>
      <c r="C116" s="13">
        <f>VLOOKUP(A116,iou_A85_List,5,FALSE)</f>
        <v>2.2999999999999998</v>
      </c>
      <c r="D116" s="11">
        <f t="shared" si="12"/>
        <v>0</v>
      </c>
      <c r="E116" s="12">
        <f t="shared" si="16"/>
        <v>2.5</v>
      </c>
      <c r="F116" s="13">
        <f>VLOOKUP(A116,iou_Baal_List,5,FALSE)</f>
        <v>2.5</v>
      </c>
      <c r="G116" s="11">
        <f t="shared" si="13"/>
        <v>0</v>
      </c>
      <c r="H116" s="12">
        <f t="shared" si="17"/>
        <v>2.5</v>
      </c>
      <c r="I116" s="13">
        <f>VLOOKUP(A116,iou_Nihlathak_List,5,FALSE)</f>
        <v>2.5</v>
      </c>
      <c r="J116" s="11">
        <f t="shared" si="14"/>
        <v>0</v>
      </c>
      <c r="K116" s="15"/>
    </row>
    <row r="117" spans="1:11" x14ac:dyDescent="0.25">
      <c r="A117" t="s">
        <v>0</v>
      </c>
      <c r="B117" s="12">
        <f t="shared" si="15"/>
        <v>1</v>
      </c>
      <c r="C117" s="13">
        <f>VLOOKUP(A117,iou_A85_List,5,FALSE)</f>
        <v>1</v>
      </c>
      <c r="D117" s="11">
        <f t="shared" si="12"/>
        <v>0</v>
      </c>
      <c r="E117" s="12">
        <f t="shared" si="16"/>
        <v>1</v>
      </c>
      <c r="F117" s="13">
        <f>VLOOKUP(A117,iou_Baal_List,5,FALSE)</f>
        <v>1</v>
      </c>
      <c r="G117" s="11">
        <f t="shared" si="13"/>
        <v>0</v>
      </c>
      <c r="H117" s="12">
        <f t="shared" si="17"/>
        <v>1</v>
      </c>
      <c r="I117" s="13">
        <f>VLOOKUP(A117,iou_Nihlathak_List,5,FALSE)</f>
        <v>1</v>
      </c>
      <c r="J117" s="11">
        <f t="shared" si="14"/>
        <v>0</v>
      </c>
      <c r="K117" s="15"/>
    </row>
    <row r="118" spans="1:11" x14ac:dyDescent="0.25">
      <c r="A118" t="s">
        <v>23</v>
      </c>
      <c r="B118" s="12">
        <f t="shared" si="15"/>
        <v>4.3</v>
      </c>
      <c r="C118" s="13">
        <f>VLOOKUP(A118,iou_A85_List,5,FALSE)</f>
        <v>4.3</v>
      </c>
      <c r="D118" s="11">
        <f t="shared" si="12"/>
        <v>0</v>
      </c>
      <c r="E118" s="12">
        <f t="shared" si="16"/>
        <v>39.799999999999997</v>
      </c>
      <c r="F118" s="13">
        <f>VLOOKUP(A118,iou_Baal_List,5,FALSE)</f>
        <v>39.799999999999997</v>
      </c>
      <c r="G118" s="11">
        <f t="shared" si="13"/>
        <v>0</v>
      </c>
      <c r="H118" s="12">
        <f t="shared" si="17"/>
        <v>39.9</v>
      </c>
      <c r="I118" s="13">
        <f>VLOOKUP(A118,iou_Nihlathak_List,5,FALSE)</f>
        <v>39.9</v>
      </c>
      <c r="J118" s="11">
        <f t="shared" si="14"/>
        <v>0</v>
      </c>
      <c r="K118" s="15"/>
    </row>
    <row r="119" spans="1:11" x14ac:dyDescent="0.25">
      <c r="A119" t="s">
        <v>22</v>
      </c>
      <c r="B119" s="12">
        <f t="shared" si="15"/>
        <v>4.3</v>
      </c>
      <c r="C119" s="13">
        <f>VLOOKUP(A119,iou_A85_List,5,FALSE)</f>
        <v>4.3</v>
      </c>
      <c r="D119" s="11">
        <f t="shared" si="12"/>
        <v>0</v>
      </c>
      <c r="E119" s="12">
        <f t="shared" si="16"/>
        <v>39.799999999999997</v>
      </c>
      <c r="F119" s="13">
        <f>VLOOKUP(A119,iou_Baal_List,5,FALSE)</f>
        <v>39.799999999999997</v>
      </c>
      <c r="G119" s="11">
        <f t="shared" si="13"/>
        <v>0</v>
      </c>
      <c r="H119" s="12">
        <f t="shared" si="17"/>
        <v>39.9</v>
      </c>
      <c r="I119" s="13">
        <f>VLOOKUP(A119,iou_Nihlathak_List,5,FALSE)</f>
        <v>39.9</v>
      </c>
      <c r="J119" s="11">
        <f t="shared" si="14"/>
        <v>0</v>
      </c>
      <c r="K119" s="15"/>
    </row>
    <row r="120" spans="1:11" x14ac:dyDescent="0.25">
      <c r="A120" t="s">
        <v>17</v>
      </c>
      <c r="B120" s="12">
        <f t="shared" si="15"/>
        <v>5.2</v>
      </c>
      <c r="C120" s="13">
        <f>VLOOKUP(A120,iou_A85_List,5,FALSE)</f>
        <v>5.2</v>
      </c>
      <c r="D120" s="11">
        <f t="shared" si="12"/>
        <v>0</v>
      </c>
      <c r="E120" s="12">
        <f t="shared" si="16"/>
        <v>5.5</v>
      </c>
      <c r="F120" s="13">
        <f>VLOOKUP(A120,iou_Baal_List,5,FALSE)</f>
        <v>5.5</v>
      </c>
      <c r="G120" s="11">
        <f t="shared" si="13"/>
        <v>0</v>
      </c>
      <c r="H120" s="12">
        <f t="shared" si="17"/>
        <v>5.3</v>
      </c>
      <c r="I120" s="13">
        <f>VLOOKUP(A120,iou_Nihlathak_List,5,FALSE)</f>
        <v>5.3</v>
      </c>
      <c r="J120" s="11">
        <f t="shared" si="14"/>
        <v>0</v>
      </c>
      <c r="K120" s="15"/>
    </row>
    <row r="121" spans="1:11" x14ac:dyDescent="0.25">
      <c r="A121" t="s">
        <v>7</v>
      </c>
      <c r="B121" s="12">
        <f t="shared" si="15"/>
        <v>2.2999999999999998</v>
      </c>
      <c r="C121" s="13">
        <f>VLOOKUP(A121,iou_A85_List,5,FALSE)</f>
        <v>2.2999999999999998</v>
      </c>
      <c r="D121" s="11">
        <f t="shared" si="12"/>
        <v>0</v>
      </c>
      <c r="E121" s="12">
        <f t="shared" si="16"/>
        <v>2.5</v>
      </c>
      <c r="F121" s="13">
        <f>VLOOKUP(A121,iou_Baal_List,5,FALSE)</f>
        <v>2.5</v>
      </c>
      <c r="G121" s="11">
        <f t="shared" si="13"/>
        <v>0</v>
      </c>
      <c r="H121" s="12">
        <f t="shared" si="17"/>
        <v>2.5</v>
      </c>
      <c r="I121" s="13">
        <f>VLOOKUP(A121,iou_Nihlathak_List,5,FALSE)</f>
        <v>2.5</v>
      </c>
      <c r="J121" s="11">
        <f t="shared" si="14"/>
        <v>0</v>
      </c>
      <c r="K121" s="15"/>
    </row>
    <row r="122" spans="1:11" x14ac:dyDescent="0.25">
      <c r="A122" t="s">
        <v>20</v>
      </c>
      <c r="B122" s="12">
        <f t="shared" si="15"/>
        <v>4.3</v>
      </c>
      <c r="C122" s="13">
        <f>VLOOKUP(A122,iou_A85_List,5,FALSE)</f>
        <v>4.3</v>
      </c>
      <c r="D122" s="11">
        <f t="shared" si="12"/>
        <v>0</v>
      </c>
      <c r="E122" s="12">
        <f t="shared" si="16"/>
        <v>38.700000000000003</v>
      </c>
      <c r="F122" s="13">
        <f>VLOOKUP(A122,iou_Baal_List,5,FALSE)</f>
        <v>38.700000000000003</v>
      </c>
      <c r="G122" s="11">
        <f t="shared" si="13"/>
        <v>0</v>
      </c>
      <c r="H122" s="12">
        <f t="shared" si="17"/>
        <v>37.299999999999997</v>
      </c>
      <c r="I122" s="13">
        <f>VLOOKUP(A122,iou_Nihlathak_List,5,FALSE)</f>
        <v>37.299999999999997</v>
      </c>
      <c r="J122" s="11">
        <f t="shared" si="14"/>
        <v>0</v>
      </c>
      <c r="K122" s="15"/>
    </row>
    <row r="123" spans="1:11" x14ac:dyDescent="0.25">
      <c r="A123" t="s">
        <v>4</v>
      </c>
      <c r="B123" s="12">
        <f t="shared" si="15"/>
        <v>1.7</v>
      </c>
      <c r="C123" s="13">
        <f>VLOOKUP(A123,iou_A85_List,5,FALSE)</f>
        <v>1.7</v>
      </c>
      <c r="D123" s="11">
        <f t="shared" si="12"/>
        <v>0</v>
      </c>
      <c r="E123" s="12">
        <f t="shared" si="16"/>
        <v>1.7</v>
      </c>
      <c r="F123" s="13">
        <f>VLOOKUP(A123,iou_Baal_List,5,FALSE)</f>
        <v>1.7</v>
      </c>
      <c r="G123" s="11">
        <f t="shared" si="13"/>
        <v>0</v>
      </c>
      <c r="H123" s="12">
        <f t="shared" si="17"/>
        <v>1.7</v>
      </c>
      <c r="I123" s="13">
        <f>VLOOKUP(A123,iou_Nihlathak_List,5,FALSE)</f>
        <v>1.7</v>
      </c>
      <c r="J123" s="11">
        <f t="shared" si="14"/>
        <v>0</v>
      </c>
      <c r="K123" s="15"/>
    </row>
    <row r="124" spans="1:11" x14ac:dyDescent="0.25">
      <c r="A124" t="s">
        <v>10</v>
      </c>
      <c r="B124" s="12">
        <f t="shared" si="15"/>
        <v>3.1</v>
      </c>
      <c r="C124" s="13">
        <f>VLOOKUP(A124,iou_A85_List,5,FALSE)</f>
        <v>3.1</v>
      </c>
      <c r="D124" s="11">
        <f t="shared" si="12"/>
        <v>0</v>
      </c>
      <c r="E124" s="12">
        <f t="shared" si="16"/>
        <v>3.2</v>
      </c>
      <c r="F124" s="13">
        <f>VLOOKUP(A124,iou_Baal_List,5,FALSE)</f>
        <v>3.2</v>
      </c>
      <c r="G124" s="11">
        <f t="shared" si="13"/>
        <v>0</v>
      </c>
      <c r="H124" s="12">
        <f t="shared" si="17"/>
        <v>3.1</v>
      </c>
      <c r="I124" s="13">
        <f>VLOOKUP(A124,iou_Nihlathak_List,5,FALSE)</f>
        <v>3.1</v>
      </c>
      <c r="J124" s="11">
        <f t="shared" si="14"/>
        <v>0</v>
      </c>
      <c r="K124" s="15"/>
    </row>
    <row r="125" spans="1:11" x14ac:dyDescent="0.25">
      <c r="A125" t="s">
        <v>11</v>
      </c>
      <c r="B125" s="12">
        <f t="shared" si="15"/>
        <v>3.1</v>
      </c>
      <c r="C125" s="13">
        <f>VLOOKUP(A125,iou_A85_List,5,FALSE)</f>
        <v>3.1</v>
      </c>
      <c r="D125" s="11">
        <f t="shared" si="12"/>
        <v>0</v>
      </c>
      <c r="E125" s="12">
        <f t="shared" si="16"/>
        <v>3.2</v>
      </c>
      <c r="F125" s="13">
        <f>VLOOKUP(A125,iou_Baal_List,5,FALSE)</f>
        <v>3.2</v>
      </c>
      <c r="G125" s="11">
        <f t="shared" si="13"/>
        <v>0</v>
      </c>
      <c r="H125" s="12">
        <f t="shared" si="17"/>
        <v>3.1</v>
      </c>
      <c r="I125" s="13">
        <f>VLOOKUP(A125,iou_Nihlathak_List,5,FALSE)</f>
        <v>3.1</v>
      </c>
      <c r="J125" s="11">
        <f t="shared" si="14"/>
        <v>0</v>
      </c>
      <c r="K125" s="15"/>
    </row>
    <row r="126" spans="1:11" x14ac:dyDescent="0.25">
      <c r="A126" t="s">
        <v>8</v>
      </c>
      <c r="B126" s="12">
        <f t="shared" si="15"/>
        <v>1.9</v>
      </c>
      <c r="C126" s="13">
        <f>VLOOKUP(A126,iou_A85_List,5,FALSE)</f>
        <v>1.9</v>
      </c>
      <c r="D126" s="11">
        <f t="shared" si="12"/>
        <v>0</v>
      </c>
      <c r="E126" s="12">
        <f t="shared" si="16"/>
        <v>2.6</v>
      </c>
      <c r="F126" s="13">
        <f>VLOOKUP(A126,iou_Baal_List,5,FALSE)</f>
        <v>2.6</v>
      </c>
      <c r="G126" s="11">
        <f t="shared" si="13"/>
        <v>0</v>
      </c>
      <c r="H126" s="12">
        <f t="shared" si="17"/>
        <v>2.6</v>
      </c>
      <c r="I126" s="13">
        <f>VLOOKUP(A126,iou_Nihlathak_List,5,FALSE)</f>
        <v>2.6</v>
      </c>
      <c r="J126" s="11">
        <f t="shared" si="14"/>
        <v>0</v>
      </c>
      <c r="K126" s="15"/>
    </row>
    <row r="127" spans="1:11" x14ac:dyDescent="0.25">
      <c r="A127" t="s">
        <v>9</v>
      </c>
      <c r="B127" s="12">
        <f t="shared" si="15"/>
        <v>3.1</v>
      </c>
      <c r="C127" s="13">
        <f>VLOOKUP(A127,iou_A85_List,5,FALSE)</f>
        <v>3.1</v>
      </c>
      <c r="D127" s="11">
        <f t="shared" si="12"/>
        <v>0</v>
      </c>
      <c r="E127" s="12">
        <f t="shared" si="16"/>
        <v>3.1</v>
      </c>
      <c r="F127" s="13">
        <f>VLOOKUP(A127,iou_Baal_List,5,FALSE)</f>
        <v>3.1</v>
      </c>
      <c r="G127" s="11">
        <f t="shared" si="13"/>
        <v>0</v>
      </c>
      <c r="H127" s="12">
        <f t="shared" si="17"/>
        <v>3.1</v>
      </c>
      <c r="I127" s="13">
        <f>VLOOKUP(A127,iou_Nihlathak_List,5,FALSE)</f>
        <v>3.1</v>
      </c>
      <c r="J127" s="11">
        <f t="shared" si="14"/>
        <v>0</v>
      </c>
      <c r="K127" s="15"/>
    </row>
    <row r="128" spans="1:11" x14ac:dyDescent="0.25">
      <c r="A128" t="s">
        <v>13</v>
      </c>
      <c r="B128" s="12">
        <f t="shared" si="15"/>
        <v>3.2</v>
      </c>
      <c r="C128" s="13">
        <f>VLOOKUP(A128,iou_A85_List,5,FALSE)</f>
        <v>3.2</v>
      </c>
      <c r="D128" s="11">
        <f t="shared" si="12"/>
        <v>0</v>
      </c>
      <c r="E128" s="12">
        <f t="shared" si="16"/>
        <v>4.5</v>
      </c>
      <c r="F128" s="13">
        <f>VLOOKUP(A128,iou_Baal_List,5,FALSE)</f>
        <v>4.5</v>
      </c>
      <c r="G128" s="11">
        <f t="shared" si="13"/>
        <v>0</v>
      </c>
      <c r="H128" s="12">
        <f t="shared" si="17"/>
        <v>4.5</v>
      </c>
      <c r="I128" s="13">
        <f>VLOOKUP(A128,iou_Nihlathak_List,5,FALSE)</f>
        <v>4.5</v>
      </c>
      <c r="J128" s="11">
        <f t="shared" si="14"/>
        <v>0</v>
      </c>
      <c r="K128" s="15"/>
    </row>
    <row r="129" spans="1:11" x14ac:dyDescent="0.25">
      <c r="A129" t="s">
        <v>15</v>
      </c>
      <c r="B129" s="12">
        <f t="shared" si="15"/>
        <v>3.3</v>
      </c>
      <c r="C129" s="13">
        <f>VLOOKUP(A129,iou_A85_List,5,FALSE)</f>
        <v>3.3</v>
      </c>
      <c r="D129" s="11">
        <f t="shared" si="12"/>
        <v>0</v>
      </c>
      <c r="E129" s="12">
        <f t="shared" si="16"/>
        <v>4.5</v>
      </c>
      <c r="F129" s="13">
        <f>VLOOKUP(A129,iou_Baal_List,5,FALSE)</f>
        <v>4.5</v>
      </c>
      <c r="G129" s="11">
        <f t="shared" si="13"/>
        <v>0</v>
      </c>
      <c r="H129" s="12">
        <f t="shared" si="17"/>
        <v>4.5</v>
      </c>
      <c r="I129" s="13">
        <f>VLOOKUP(A129,iou_Nihlathak_List,5,FALSE)</f>
        <v>4.5</v>
      </c>
      <c r="J129" s="11">
        <f t="shared" si="14"/>
        <v>0</v>
      </c>
      <c r="K129" s="15"/>
    </row>
    <row r="130" spans="1:11" x14ac:dyDescent="0.25">
      <c r="A130" t="s">
        <v>14</v>
      </c>
      <c r="B130" s="12">
        <f t="shared" si="15"/>
        <v>3.2</v>
      </c>
      <c r="C130" s="13">
        <f>VLOOKUP(A130,iou_A85_List,5,FALSE)</f>
        <v>3.2</v>
      </c>
      <c r="D130" s="11">
        <f t="shared" si="12"/>
        <v>0</v>
      </c>
      <c r="E130" s="12">
        <f t="shared" si="16"/>
        <v>4.5</v>
      </c>
      <c r="F130" s="13">
        <f>VLOOKUP(A130,iou_Baal_List,5,FALSE)</f>
        <v>4.5</v>
      </c>
      <c r="G130" s="11">
        <f t="shared" si="13"/>
        <v>0</v>
      </c>
      <c r="H130" s="12">
        <f t="shared" si="17"/>
        <v>4.5</v>
      </c>
      <c r="I130" s="13">
        <f>VLOOKUP(A130,iou_Nihlathak_List,5,FALSE)</f>
        <v>4.5</v>
      </c>
      <c r="J130" s="11">
        <f t="shared" si="14"/>
        <v>0</v>
      </c>
      <c r="K130" s="15"/>
    </row>
  </sheetData>
  <autoFilter ref="A2:L130" xr:uid="{5E64F233-7A77-4DEB-815C-F310817E13FA}"/>
  <mergeCells count="3">
    <mergeCell ref="B1:D1"/>
    <mergeCell ref="E1:G1"/>
    <mergeCell ref="H1:J1"/>
  </mergeCells>
  <conditionalFormatting sqref="D3:D130 G3:G130 J3:J130">
    <cfRule type="cellIs" dxfId="3" priority="1" operator="lessThan">
      <formula>-5</formula>
    </cfRule>
    <cfRule type="cellIs" dxfId="2" priority="2" operator="greaterThan">
      <formula>5</formula>
    </cfRule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89BE-980E-44CF-8923-1A09AF167436}">
  <dimension ref="A1:B129"/>
  <sheetViews>
    <sheetView workbookViewId="0">
      <pane ySplit="1" topLeftCell="A93" activePane="bottomLeft" state="frozen"/>
      <selection activeCell="A120" sqref="A120"/>
      <selection pane="bottomLeft" sqref="A1:B129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257</v>
      </c>
      <c r="B1" s="1" t="s">
        <v>258</v>
      </c>
    </row>
    <row r="2" spans="1:2" x14ac:dyDescent="0.25">
      <c r="A2" t="s">
        <v>127</v>
      </c>
      <c r="B2">
        <v>48.2</v>
      </c>
    </row>
    <row r="3" spans="1:2" x14ac:dyDescent="0.25">
      <c r="A3" t="s">
        <v>126</v>
      </c>
      <c r="B3">
        <v>27.9</v>
      </c>
    </row>
    <row r="4" spans="1:2" x14ac:dyDescent="0.25">
      <c r="A4" t="s">
        <v>125</v>
      </c>
      <c r="B4">
        <v>27.8</v>
      </c>
    </row>
    <row r="5" spans="1:2" x14ac:dyDescent="0.25">
      <c r="A5" t="s">
        <v>124</v>
      </c>
      <c r="B5">
        <v>27.8</v>
      </c>
    </row>
    <row r="6" spans="1:2" x14ac:dyDescent="0.25">
      <c r="A6" t="s">
        <v>123</v>
      </c>
      <c r="B6">
        <v>19.3</v>
      </c>
    </row>
    <row r="7" spans="1:2" x14ac:dyDescent="0.25">
      <c r="A7" t="s">
        <v>106</v>
      </c>
      <c r="B7">
        <v>17</v>
      </c>
    </row>
    <row r="8" spans="1:2" x14ac:dyDescent="0.25">
      <c r="A8" t="s">
        <v>120</v>
      </c>
      <c r="B8">
        <v>16.8</v>
      </c>
    </row>
    <row r="9" spans="1:2" x14ac:dyDescent="0.25">
      <c r="A9" t="s">
        <v>104</v>
      </c>
      <c r="B9">
        <v>14.6</v>
      </c>
    </row>
    <row r="10" spans="1:2" x14ac:dyDescent="0.25">
      <c r="A10" t="s">
        <v>103</v>
      </c>
      <c r="B10">
        <v>14.6</v>
      </c>
    </row>
    <row r="11" spans="1:2" x14ac:dyDescent="0.25">
      <c r="A11" t="s">
        <v>99</v>
      </c>
      <c r="B11">
        <v>14.2</v>
      </c>
    </row>
    <row r="12" spans="1:2" x14ac:dyDescent="0.25">
      <c r="A12" t="s">
        <v>105</v>
      </c>
      <c r="B12">
        <v>11.6</v>
      </c>
    </row>
    <row r="13" spans="1:2" x14ac:dyDescent="0.25">
      <c r="A13" t="s">
        <v>25</v>
      </c>
      <c r="B13">
        <v>11.3</v>
      </c>
    </row>
    <row r="14" spans="1:2" x14ac:dyDescent="0.25">
      <c r="A14" t="s">
        <v>91</v>
      </c>
      <c r="B14">
        <v>11</v>
      </c>
    </row>
    <row r="15" spans="1:2" x14ac:dyDescent="0.25">
      <c r="A15" t="s">
        <v>115</v>
      </c>
      <c r="B15">
        <v>10.7</v>
      </c>
    </row>
    <row r="16" spans="1:2" x14ac:dyDescent="0.25">
      <c r="A16" t="s">
        <v>116</v>
      </c>
      <c r="B16">
        <v>10.7</v>
      </c>
    </row>
    <row r="17" spans="1:2" x14ac:dyDescent="0.25">
      <c r="A17" t="s">
        <v>117</v>
      </c>
      <c r="B17">
        <v>10.7</v>
      </c>
    </row>
    <row r="18" spans="1:2" x14ac:dyDescent="0.25">
      <c r="A18" t="s">
        <v>118</v>
      </c>
      <c r="B18">
        <v>10.7</v>
      </c>
    </row>
    <row r="19" spans="1:2" x14ac:dyDescent="0.25">
      <c r="A19" t="s">
        <v>119</v>
      </c>
      <c r="B19">
        <v>10.7</v>
      </c>
    </row>
    <row r="20" spans="1:2" x14ac:dyDescent="0.25">
      <c r="A20" t="s">
        <v>96</v>
      </c>
      <c r="B20">
        <v>10.4</v>
      </c>
    </row>
    <row r="21" spans="1:2" x14ac:dyDescent="0.25">
      <c r="A21" t="s">
        <v>95</v>
      </c>
      <c r="B21">
        <v>10.4</v>
      </c>
    </row>
    <row r="22" spans="1:2" x14ac:dyDescent="0.25">
      <c r="A22" t="s">
        <v>24</v>
      </c>
      <c r="B22">
        <v>9.8000000000000007</v>
      </c>
    </row>
    <row r="23" spans="1:2" x14ac:dyDescent="0.25">
      <c r="A23" t="s">
        <v>101</v>
      </c>
      <c r="B23">
        <v>9.8000000000000007</v>
      </c>
    </row>
    <row r="24" spans="1:2" x14ac:dyDescent="0.25">
      <c r="A24" t="s">
        <v>102</v>
      </c>
      <c r="B24">
        <v>9.8000000000000007</v>
      </c>
    </row>
    <row r="25" spans="1:2" x14ac:dyDescent="0.25">
      <c r="A25" t="s">
        <v>107</v>
      </c>
      <c r="B25">
        <v>9.3000000000000007</v>
      </c>
    </row>
    <row r="26" spans="1:2" x14ac:dyDescent="0.25">
      <c r="A26" t="s">
        <v>121</v>
      </c>
      <c r="B26">
        <v>9.3000000000000007</v>
      </c>
    </row>
    <row r="27" spans="1:2" x14ac:dyDescent="0.25">
      <c r="A27" t="s">
        <v>110</v>
      </c>
      <c r="B27">
        <v>9.3000000000000007</v>
      </c>
    </row>
    <row r="28" spans="1:2" x14ac:dyDescent="0.25">
      <c r="A28" t="s">
        <v>114</v>
      </c>
      <c r="B28">
        <v>9.3000000000000007</v>
      </c>
    </row>
    <row r="29" spans="1:2" x14ac:dyDescent="0.25">
      <c r="A29" t="s">
        <v>112</v>
      </c>
      <c r="B29">
        <v>9.3000000000000007</v>
      </c>
    </row>
    <row r="30" spans="1:2" x14ac:dyDescent="0.25">
      <c r="A30" t="s">
        <v>113</v>
      </c>
      <c r="B30">
        <v>9.3000000000000007</v>
      </c>
    </row>
    <row r="31" spans="1:2" x14ac:dyDescent="0.25">
      <c r="A31" t="s">
        <v>109</v>
      </c>
      <c r="B31">
        <v>9.3000000000000007</v>
      </c>
    </row>
    <row r="32" spans="1:2" x14ac:dyDescent="0.25">
      <c r="A32" t="s">
        <v>122</v>
      </c>
      <c r="B32">
        <v>9.3000000000000007</v>
      </c>
    </row>
    <row r="33" spans="1:2" x14ac:dyDescent="0.25">
      <c r="A33" t="s">
        <v>108</v>
      </c>
      <c r="B33">
        <v>9.3000000000000007</v>
      </c>
    </row>
    <row r="34" spans="1:2" x14ac:dyDescent="0.25">
      <c r="A34" t="s">
        <v>111</v>
      </c>
      <c r="B34">
        <v>9.3000000000000007</v>
      </c>
    </row>
    <row r="35" spans="1:2" x14ac:dyDescent="0.25">
      <c r="A35" t="s">
        <v>90</v>
      </c>
      <c r="B35">
        <v>9.1</v>
      </c>
    </row>
    <row r="36" spans="1:2" x14ac:dyDescent="0.25">
      <c r="A36" t="s">
        <v>93</v>
      </c>
      <c r="B36">
        <v>8.1</v>
      </c>
    </row>
    <row r="37" spans="1:2" x14ac:dyDescent="0.25">
      <c r="A37" t="s">
        <v>94</v>
      </c>
      <c r="B37">
        <v>8.1</v>
      </c>
    </row>
    <row r="38" spans="1:2" x14ac:dyDescent="0.25">
      <c r="A38" t="s">
        <v>92</v>
      </c>
      <c r="B38">
        <v>8.1</v>
      </c>
    </row>
    <row r="39" spans="1:2" x14ac:dyDescent="0.25">
      <c r="A39" t="s">
        <v>87</v>
      </c>
      <c r="B39">
        <v>7.9</v>
      </c>
    </row>
    <row r="40" spans="1:2" x14ac:dyDescent="0.25">
      <c r="A40" t="s">
        <v>88</v>
      </c>
      <c r="B40">
        <v>7.9</v>
      </c>
    </row>
    <row r="41" spans="1:2" x14ac:dyDescent="0.25">
      <c r="A41" t="s">
        <v>84</v>
      </c>
      <c r="B41">
        <v>7.8</v>
      </c>
    </row>
    <row r="42" spans="1:2" x14ac:dyDescent="0.25">
      <c r="A42" t="s">
        <v>100</v>
      </c>
      <c r="B42">
        <v>7.8</v>
      </c>
    </row>
    <row r="43" spans="1:2" x14ac:dyDescent="0.25">
      <c r="A43" t="s">
        <v>85</v>
      </c>
      <c r="B43">
        <v>7.8</v>
      </c>
    </row>
    <row r="44" spans="1:2" x14ac:dyDescent="0.25">
      <c r="A44" t="s">
        <v>86</v>
      </c>
      <c r="B44">
        <v>7.8</v>
      </c>
    </row>
    <row r="45" spans="1:2" x14ac:dyDescent="0.25">
      <c r="A45" t="s">
        <v>83</v>
      </c>
      <c r="B45">
        <v>7.3</v>
      </c>
    </row>
    <row r="46" spans="1:2" x14ac:dyDescent="0.25">
      <c r="A46" t="s">
        <v>81</v>
      </c>
      <c r="B46">
        <v>6.7</v>
      </c>
    </row>
    <row r="47" spans="1:2" x14ac:dyDescent="0.25">
      <c r="A47" t="s">
        <v>79</v>
      </c>
      <c r="B47">
        <v>6.6</v>
      </c>
    </row>
    <row r="48" spans="1:2" x14ac:dyDescent="0.25">
      <c r="A48" t="s">
        <v>80</v>
      </c>
      <c r="B48">
        <v>6.6</v>
      </c>
    </row>
    <row r="49" spans="1:2" x14ac:dyDescent="0.25">
      <c r="A49" t="s">
        <v>78</v>
      </c>
      <c r="B49">
        <v>6.6</v>
      </c>
    </row>
    <row r="50" spans="1:2" x14ac:dyDescent="0.25">
      <c r="A50" t="s">
        <v>77</v>
      </c>
      <c r="B50">
        <v>6.6</v>
      </c>
    </row>
    <row r="51" spans="1:2" x14ac:dyDescent="0.25">
      <c r="A51" t="s">
        <v>70</v>
      </c>
      <c r="B51">
        <v>6</v>
      </c>
    </row>
    <row r="52" spans="1:2" x14ac:dyDescent="0.25">
      <c r="A52" t="s">
        <v>68</v>
      </c>
      <c r="B52">
        <v>5.9</v>
      </c>
    </row>
    <row r="53" spans="1:2" x14ac:dyDescent="0.25">
      <c r="A53" t="s">
        <v>67</v>
      </c>
      <c r="B53">
        <v>5.9</v>
      </c>
    </row>
    <row r="54" spans="1:2" x14ac:dyDescent="0.25">
      <c r="A54" t="s">
        <v>69</v>
      </c>
      <c r="B54">
        <v>5.9</v>
      </c>
    </row>
    <row r="55" spans="1:2" x14ac:dyDescent="0.25">
      <c r="A55" t="s">
        <v>64</v>
      </c>
      <c r="B55">
        <v>5.7</v>
      </c>
    </row>
    <row r="56" spans="1:2" x14ac:dyDescent="0.25">
      <c r="A56" t="s">
        <v>65</v>
      </c>
      <c r="B56">
        <v>5.7</v>
      </c>
    </row>
    <row r="57" spans="1:2" x14ac:dyDescent="0.25">
      <c r="A57" t="s">
        <v>82</v>
      </c>
      <c r="B57">
        <v>5.7</v>
      </c>
    </row>
    <row r="58" spans="1:2" x14ac:dyDescent="0.25">
      <c r="A58" t="s">
        <v>72</v>
      </c>
      <c r="B58">
        <v>5.7</v>
      </c>
    </row>
    <row r="59" spans="1:2" x14ac:dyDescent="0.25">
      <c r="A59" t="s">
        <v>71</v>
      </c>
      <c r="B59">
        <v>5.7</v>
      </c>
    </row>
    <row r="60" spans="1:2" x14ac:dyDescent="0.25">
      <c r="A60" t="s">
        <v>97</v>
      </c>
      <c r="B60">
        <v>5.7</v>
      </c>
    </row>
    <row r="61" spans="1:2" x14ac:dyDescent="0.25">
      <c r="A61" t="s">
        <v>98</v>
      </c>
      <c r="B61">
        <v>5.7</v>
      </c>
    </row>
    <row r="62" spans="1:2" x14ac:dyDescent="0.25">
      <c r="A62" t="s">
        <v>66</v>
      </c>
      <c r="B62">
        <v>5.7</v>
      </c>
    </row>
    <row r="63" spans="1:2" x14ac:dyDescent="0.25">
      <c r="A63" t="s">
        <v>63</v>
      </c>
      <c r="B63">
        <v>5.2</v>
      </c>
    </row>
    <row r="64" spans="1:2" x14ac:dyDescent="0.25">
      <c r="A64" t="s">
        <v>17</v>
      </c>
      <c r="B64">
        <v>5.2</v>
      </c>
    </row>
    <row r="65" spans="1:2" x14ac:dyDescent="0.25">
      <c r="A65" t="s">
        <v>61</v>
      </c>
      <c r="B65">
        <v>5</v>
      </c>
    </row>
    <row r="66" spans="1:2" x14ac:dyDescent="0.25">
      <c r="A66" t="s">
        <v>62</v>
      </c>
      <c r="B66">
        <v>5</v>
      </c>
    </row>
    <row r="67" spans="1:2" x14ac:dyDescent="0.25">
      <c r="A67" t="s">
        <v>60</v>
      </c>
      <c r="B67">
        <v>4.9000000000000004</v>
      </c>
    </row>
    <row r="68" spans="1:2" x14ac:dyDescent="0.25">
      <c r="A68" t="s">
        <v>54</v>
      </c>
      <c r="B68">
        <v>4.7</v>
      </c>
    </row>
    <row r="69" spans="1:2" x14ac:dyDescent="0.25">
      <c r="A69" t="s">
        <v>53</v>
      </c>
      <c r="B69">
        <v>4.5999999999999996</v>
      </c>
    </row>
    <row r="70" spans="1:2" x14ac:dyDescent="0.25">
      <c r="A70" t="s">
        <v>75</v>
      </c>
      <c r="B70">
        <v>4.5999999999999996</v>
      </c>
    </row>
    <row r="71" spans="1:2" x14ac:dyDescent="0.25">
      <c r="A71" t="s">
        <v>74</v>
      </c>
      <c r="B71">
        <v>4.5999999999999996</v>
      </c>
    </row>
    <row r="72" spans="1:2" x14ac:dyDescent="0.25">
      <c r="A72" t="s">
        <v>76</v>
      </c>
      <c r="B72">
        <v>4.5999999999999996</v>
      </c>
    </row>
    <row r="73" spans="1:2" x14ac:dyDescent="0.25">
      <c r="A73" t="s">
        <v>73</v>
      </c>
      <c r="B73">
        <v>4.5999999999999996</v>
      </c>
    </row>
    <row r="74" spans="1:2" x14ac:dyDescent="0.25">
      <c r="A74" t="s">
        <v>51</v>
      </c>
      <c r="B74">
        <v>4.3</v>
      </c>
    </row>
    <row r="75" spans="1:2" x14ac:dyDescent="0.25">
      <c r="A75" t="s">
        <v>57</v>
      </c>
      <c r="B75">
        <v>4.3</v>
      </c>
    </row>
    <row r="76" spans="1:2" x14ac:dyDescent="0.25">
      <c r="A76" t="s">
        <v>21</v>
      </c>
      <c r="B76">
        <v>4.3</v>
      </c>
    </row>
    <row r="77" spans="1:2" x14ac:dyDescent="0.25">
      <c r="A77" t="s">
        <v>23</v>
      </c>
      <c r="B77">
        <v>4.3</v>
      </c>
    </row>
    <row r="78" spans="1:2" x14ac:dyDescent="0.25">
      <c r="A78" t="s">
        <v>59</v>
      </c>
      <c r="B78">
        <v>4.3</v>
      </c>
    </row>
    <row r="79" spans="1:2" x14ac:dyDescent="0.25">
      <c r="A79" t="s">
        <v>22</v>
      </c>
      <c r="B79">
        <v>4.3</v>
      </c>
    </row>
    <row r="80" spans="1:2" x14ac:dyDescent="0.25">
      <c r="A80" t="s">
        <v>20</v>
      </c>
      <c r="B80">
        <v>4.3</v>
      </c>
    </row>
    <row r="81" spans="1:2" x14ac:dyDescent="0.25">
      <c r="A81" t="s">
        <v>55</v>
      </c>
      <c r="B81">
        <v>4.3</v>
      </c>
    </row>
    <row r="82" spans="1:2" x14ac:dyDescent="0.25">
      <c r="A82" t="s">
        <v>52</v>
      </c>
      <c r="B82">
        <v>4.3</v>
      </c>
    </row>
    <row r="83" spans="1:2" x14ac:dyDescent="0.25">
      <c r="A83" t="s">
        <v>58</v>
      </c>
      <c r="B83">
        <v>4.3</v>
      </c>
    </row>
    <row r="84" spans="1:2" x14ac:dyDescent="0.25">
      <c r="A84" t="s">
        <v>56</v>
      </c>
      <c r="B84">
        <v>4.3</v>
      </c>
    </row>
    <row r="85" spans="1:2" x14ac:dyDescent="0.25">
      <c r="A85" t="s">
        <v>50</v>
      </c>
      <c r="B85">
        <v>4.0999999999999996</v>
      </c>
    </row>
    <row r="86" spans="1:2" x14ac:dyDescent="0.25">
      <c r="A86" t="s">
        <v>48</v>
      </c>
      <c r="B86">
        <v>3.9</v>
      </c>
    </row>
    <row r="87" spans="1:2" x14ac:dyDescent="0.25">
      <c r="A87" t="s">
        <v>49</v>
      </c>
      <c r="B87">
        <v>3.9</v>
      </c>
    </row>
    <row r="88" spans="1:2" x14ac:dyDescent="0.25">
      <c r="A88" t="s">
        <v>18</v>
      </c>
      <c r="B88">
        <v>3.8</v>
      </c>
    </row>
    <row r="89" spans="1:2" x14ac:dyDescent="0.25">
      <c r="A89" t="s">
        <v>19</v>
      </c>
      <c r="B89">
        <v>3.8</v>
      </c>
    </row>
    <row r="90" spans="1:2" x14ac:dyDescent="0.25">
      <c r="A90" t="s">
        <v>47</v>
      </c>
      <c r="B90">
        <v>3.6</v>
      </c>
    </row>
    <row r="91" spans="1:2" x14ac:dyDescent="0.25">
      <c r="A91" t="s">
        <v>46</v>
      </c>
      <c r="B91">
        <v>3.5</v>
      </c>
    </row>
    <row r="92" spans="1:2" x14ac:dyDescent="0.25">
      <c r="A92" t="s">
        <v>12</v>
      </c>
      <c r="B92">
        <v>3.3</v>
      </c>
    </row>
    <row r="93" spans="1:2" x14ac:dyDescent="0.25">
      <c r="A93" t="s">
        <v>45</v>
      </c>
      <c r="B93">
        <v>3.3</v>
      </c>
    </row>
    <row r="94" spans="1:2" x14ac:dyDescent="0.25">
      <c r="A94" t="s">
        <v>43</v>
      </c>
      <c r="B94">
        <v>3.3</v>
      </c>
    </row>
    <row r="95" spans="1:2" x14ac:dyDescent="0.25">
      <c r="A95" t="s">
        <v>42</v>
      </c>
      <c r="B95">
        <v>3.3</v>
      </c>
    </row>
    <row r="96" spans="1:2" x14ac:dyDescent="0.25">
      <c r="A96" t="s">
        <v>16</v>
      </c>
      <c r="B96">
        <v>3.3</v>
      </c>
    </row>
    <row r="97" spans="1:2" x14ac:dyDescent="0.25">
      <c r="A97" t="s">
        <v>44</v>
      </c>
      <c r="B97">
        <v>3.3</v>
      </c>
    </row>
    <row r="98" spans="1:2" x14ac:dyDescent="0.25">
      <c r="A98" t="s">
        <v>15</v>
      </c>
      <c r="B98">
        <v>3.3</v>
      </c>
    </row>
    <row r="99" spans="1:2" x14ac:dyDescent="0.25">
      <c r="A99" t="s">
        <v>40</v>
      </c>
      <c r="B99">
        <v>3.2</v>
      </c>
    </row>
    <row r="100" spans="1:2" x14ac:dyDescent="0.25">
      <c r="A100" t="s">
        <v>39</v>
      </c>
      <c r="B100">
        <v>3.2</v>
      </c>
    </row>
    <row r="101" spans="1:2" x14ac:dyDescent="0.25">
      <c r="A101" t="s">
        <v>41</v>
      </c>
      <c r="B101">
        <v>3.2</v>
      </c>
    </row>
    <row r="102" spans="1:2" x14ac:dyDescent="0.25">
      <c r="A102" t="s">
        <v>13</v>
      </c>
      <c r="B102">
        <v>3.2</v>
      </c>
    </row>
    <row r="103" spans="1:2" x14ac:dyDescent="0.25">
      <c r="A103" t="s">
        <v>14</v>
      </c>
      <c r="B103">
        <v>3.2</v>
      </c>
    </row>
    <row r="104" spans="1:2" x14ac:dyDescent="0.25">
      <c r="A104" t="s">
        <v>10</v>
      </c>
      <c r="B104">
        <v>3.1</v>
      </c>
    </row>
    <row r="105" spans="1:2" x14ac:dyDescent="0.25">
      <c r="A105" t="s">
        <v>11</v>
      </c>
      <c r="B105">
        <v>3.1</v>
      </c>
    </row>
    <row r="106" spans="1:2" x14ac:dyDescent="0.25">
      <c r="A106" t="s">
        <v>9</v>
      </c>
      <c r="B106">
        <v>3.1</v>
      </c>
    </row>
    <row r="107" spans="1:2" x14ac:dyDescent="0.25">
      <c r="A107" t="s">
        <v>37</v>
      </c>
      <c r="B107">
        <v>3</v>
      </c>
    </row>
    <row r="108" spans="1:2" x14ac:dyDescent="0.25">
      <c r="A108" t="s">
        <v>89</v>
      </c>
      <c r="B108">
        <v>2.9</v>
      </c>
    </row>
    <row r="109" spans="1:2" x14ac:dyDescent="0.25">
      <c r="A109" t="s">
        <v>36</v>
      </c>
      <c r="B109">
        <v>2.8</v>
      </c>
    </row>
    <row r="110" spans="1:2" x14ac:dyDescent="0.25">
      <c r="A110" t="s">
        <v>35</v>
      </c>
      <c r="B110">
        <v>2.8</v>
      </c>
    </row>
    <row r="111" spans="1:2" x14ac:dyDescent="0.25">
      <c r="A111" t="s">
        <v>34</v>
      </c>
      <c r="B111">
        <v>2.6</v>
      </c>
    </row>
    <row r="112" spans="1:2" x14ac:dyDescent="0.25">
      <c r="A112" t="s">
        <v>32</v>
      </c>
      <c r="B112">
        <v>2.6</v>
      </c>
    </row>
    <row r="113" spans="1:2" x14ac:dyDescent="0.25">
      <c r="A113" t="s">
        <v>38</v>
      </c>
      <c r="B113">
        <v>2.6</v>
      </c>
    </row>
    <row r="114" spans="1:2" x14ac:dyDescent="0.25">
      <c r="A114" t="s">
        <v>33</v>
      </c>
      <c r="B114">
        <v>2.6</v>
      </c>
    </row>
    <row r="115" spans="1:2" x14ac:dyDescent="0.25">
      <c r="A115" t="s">
        <v>31</v>
      </c>
      <c r="B115">
        <v>2.5</v>
      </c>
    </row>
    <row r="116" spans="1:2" x14ac:dyDescent="0.25">
      <c r="A116" t="s">
        <v>30</v>
      </c>
      <c r="B116">
        <v>2.5</v>
      </c>
    </row>
    <row r="117" spans="1:2" x14ac:dyDescent="0.25">
      <c r="A117" t="s">
        <v>29</v>
      </c>
      <c r="B117">
        <v>2.4</v>
      </c>
    </row>
    <row r="118" spans="1:2" x14ac:dyDescent="0.25">
      <c r="A118" t="s">
        <v>27</v>
      </c>
      <c r="B118">
        <v>2.2999999999999998</v>
      </c>
    </row>
    <row r="119" spans="1:2" x14ac:dyDescent="0.25">
      <c r="A119" t="s">
        <v>28</v>
      </c>
      <c r="B119">
        <v>2.2999999999999998</v>
      </c>
    </row>
    <row r="120" spans="1:2" x14ac:dyDescent="0.25">
      <c r="A120" t="s">
        <v>7</v>
      </c>
      <c r="B120">
        <v>2.2999999999999998</v>
      </c>
    </row>
    <row r="121" spans="1:2" x14ac:dyDescent="0.25">
      <c r="A121" t="s">
        <v>6</v>
      </c>
      <c r="B121">
        <v>2.2999999999999998</v>
      </c>
    </row>
    <row r="122" spans="1:2" x14ac:dyDescent="0.25">
      <c r="A122" t="s">
        <v>26</v>
      </c>
      <c r="B122">
        <v>2.2999999999999998</v>
      </c>
    </row>
    <row r="123" spans="1:2" x14ac:dyDescent="0.25">
      <c r="A123" t="s">
        <v>8</v>
      </c>
      <c r="B123">
        <v>1.9</v>
      </c>
    </row>
    <row r="124" spans="1:2" x14ac:dyDescent="0.25">
      <c r="A124" t="s">
        <v>5</v>
      </c>
      <c r="B124">
        <v>1.7</v>
      </c>
    </row>
    <row r="125" spans="1:2" x14ac:dyDescent="0.25">
      <c r="A125" t="s">
        <v>4</v>
      </c>
      <c r="B125">
        <v>1.7</v>
      </c>
    </row>
    <row r="126" spans="1:2" x14ac:dyDescent="0.25">
      <c r="A126" t="s">
        <v>3</v>
      </c>
      <c r="B126">
        <v>1.6</v>
      </c>
    </row>
    <row r="127" spans="1:2" x14ac:dyDescent="0.25">
      <c r="A127" t="s">
        <v>2</v>
      </c>
      <c r="B127">
        <v>1.4</v>
      </c>
    </row>
    <row r="128" spans="1:2" x14ac:dyDescent="0.25">
      <c r="A128" t="s">
        <v>1</v>
      </c>
      <c r="B128">
        <v>1.3</v>
      </c>
    </row>
    <row r="129" spans="1:2" x14ac:dyDescent="0.25">
      <c r="A129" t="s">
        <v>0</v>
      </c>
      <c r="B129">
        <v>1</v>
      </c>
    </row>
  </sheetData>
  <autoFilter ref="A1:B129" xr:uid="{3AE00303-17BB-402E-9DAD-21E711331D00}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B0F9-C969-40AE-B3CB-5EBD763CEFD4}">
  <dimension ref="A1:E129"/>
  <sheetViews>
    <sheetView workbookViewId="0">
      <pane ySplit="1" topLeftCell="A2" activePane="bottomLeft" state="frozen"/>
      <selection pane="bottomLeft" activeCell="C26" sqref="C26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1.7109375" bestFit="1" customWidth="1"/>
    <col min="4" max="4" width="27.28515625" bestFit="1" customWidth="1"/>
    <col min="5" max="5" width="27.28515625" customWidth="1"/>
  </cols>
  <sheetData>
    <row r="1" spans="1:5" x14ac:dyDescent="0.25">
      <c r="A1" s="2" t="s">
        <v>251</v>
      </c>
      <c r="B1" s="2" t="s">
        <v>250</v>
      </c>
      <c r="C1" s="1" t="s">
        <v>254</v>
      </c>
      <c r="D1" s="1" t="s">
        <v>272</v>
      </c>
      <c r="E1" s="1" t="s">
        <v>271</v>
      </c>
    </row>
    <row r="2" spans="1:5" x14ac:dyDescent="0.25">
      <c r="A2" s="4" t="s">
        <v>127</v>
      </c>
      <c r="B2" s="4">
        <v>1068141</v>
      </c>
      <c r="C2" s="5">
        <f t="shared" ref="C2:C33" si="0">ROUND(B2/11083,1)</f>
        <v>96.4</v>
      </c>
      <c r="D2" s="5" t="str">
        <f>VLOOKUP(A2,Qualifiers_List,5,FALSE)</f>
        <v>Unique-Sacred Armor</v>
      </c>
      <c r="E2" s="5">
        <f>ROUND(((B2/SUMIF($D$2:$D$129,D2,$B$2:$B$129))*SUMIF($D$2:$D$129,D2,$B$2:$B$129)/11083)/COUNTIF($D$2:$D$129,D2),1)</f>
        <v>48.2</v>
      </c>
    </row>
    <row r="3" spans="1:5" x14ac:dyDescent="0.25">
      <c r="A3" s="4" t="s">
        <v>106</v>
      </c>
      <c r="B3" s="4">
        <v>377317</v>
      </c>
      <c r="C3" s="5">
        <f t="shared" si="0"/>
        <v>34</v>
      </c>
      <c r="D3" s="5" t="str">
        <f>VLOOKUP(A3,Qualifiers_List,5,FALSE)</f>
        <v>Unique-Scourge</v>
      </c>
      <c r="E3" s="5">
        <f t="shared" ref="E3:E66" si="1">ROUND(((B3/SUMIF($D$2:$D$129,D3,$B$2:$B$129))*SUMIF($D$2:$D$129,D3,$B$2:$B$129)/11083)/COUNTIF($D$2:$D$129,D3),1)</f>
        <v>17</v>
      </c>
    </row>
    <row r="4" spans="1:5" x14ac:dyDescent="0.25">
      <c r="A4" s="4" t="s">
        <v>126</v>
      </c>
      <c r="B4" s="4">
        <v>309270</v>
      </c>
      <c r="C4" s="5">
        <f t="shared" si="0"/>
        <v>27.9</v>
      </c>
      <c r="D4" s="5" t="str">
        <f>VLOOKUP(A4,Qualifiers_List,5,FALSE)</f>
        <v>Unique-Unearthed Wand</v>
      </c>
      <c r="E4" s="5">
        <f t="shared" si="1"/>
        <v>27.9</v>
      </c>
    </row>
    <row r="5" spans="1:5" x14ac:dyDescent="0.25">
      <c r="A5" s="4" t="s">
        <v>125</v>
      </c>
      <c r="B5" s="4">
        <v>308493</v>
      </c>
      <c r="C5" s="5">
        <f t="shared" si="0"/>
        <v>27.8</v>
      </c>
      <c r="D5" s="5" t="str">
        <f>VLOOKUP(A5,Qualifiers_List,5,FALSE)</f>
        <v>Unique-Caduceus</v>
      </c>
      <c r="E5" s="5">
        <f t="shared" si="1"/>
        <v>27.8</v>
      </c>
    </row>
    <row r="6" spans="1:5" x14ac:dyDescent="0.25">
      <c r="A6" s="4" t="s">
        <v>124</v>
      </c>
      <c r="B6" s="4">
        <v>308493</v>
      </c>
      <c r="C6" s="5">
        <f t="shared" si="0"/>
        <v>27.8</v>
      </c>
      <c r="D6" s="5" t="str">
        <f>VLOOKUP(A6,Qualifiers_List,5,FALSE)</f>
        <v>Unique-Archon Staff</v>
      </c>
      <c r="E6" s="5">
        <f t="shared" si="1"/>
        <v>27.8</v>
      </c>
    </row>
    <row r="7" spans="1:5" x14ac:dyDescent="0.25">
      <c r="A7" s="4" t="s">
        <v>105</v>
      </c>
      <c r="B7" s="4">
        <v>256036</v>
      </c>
      <c r="C7" s="5">
        <f t="shared" si="0"/>
        <v>23.1</v>
      </c>
      <c r="D7" s="5" t="str">
        <f>VLOOKUP(A7,Qualifiers_List,5,FALSE)</f>
        <v>Unique-Legendary Mallet</v>
      </c>
      <c r="E7" s="5">
        <f t="shared" si="1"/>
        <v>11.6</v>
      </c>
    </row>
    <row r="8" spans="1:5" x14ac:dyDescent="0.25">
      <c r="A8" s="4" t="s">
        <v>101</v>
      </c>
      <c r="B8" s="4">
        <v>216445</v>
      </c>
      <c r="C8" s="5">
        <f t="shared" si="0"/>
        <v>19.5</v>
      </c>
      <c r="D8" s="5" t="str">
        <f>VLOOKUP(A8,Qualifiers_List,5,FALSE)</f>
        <v>Unique-Mighty Scepter</v>
      </c>
      <c r="E8" s="5">
        <f t="shared" si="1"/>
        <v>9.8000000000000007</v>
      </c>
    </row>
    <row r="9" spans="1:5" x14ac:dyDescent="0.25">
      <c r="A9" s="4" t="s">
        <v>102</v>
      </c>
      <c r="B9" s="4">
        <v>216445</v>
      </c>
      <c r="C9" s="5">
        <f t="shared" si="0"/>
        <v>19.5</v>
      </c>
      <c r="D9" s="5" t="str">
        <f>VLOOKUP(A9,Qualifiers_List,5,FALSE)</f>
        <v>Unique-Mighty Scepter</v>
      </c>
      <c r="E9" s="5">
        <f t="shared" si="1"/>
        <v>9.8000000000000007</v>
      </c>
    </row>
    <row r="10" spans="1:5" x14ac:dyDescent="0.25">
      <c r="A10" s="4" t="s">
        <v>123</v>
      </c>
      <c r="B10" s="4">
        <v>214345</v>
      </c>
      <c r="C10" s="5">
        <f t="shared" si="0"/>
        <v>19.3</v>
      </c>
      <c r="D10" s="5" t="str">
        <f>VLOOKUP(A10,Qualifiers_List,5,FALSE)</f>
        <v>Unique-Bloodlord Skull</v>
      </c>
      <c r="E10" s="5">
        <f t="shared" si="1"/>
        <v>19.3</v>
      </c>
    </row>
    <row r="11" spans="1:5" x14ac:dyDescent="0.25">
      <c r="A11" s="4" t="s">
        <v>121</v>
      </c>
      <c r="B11" s="4">
        <v>205662</v>
      </c>
      <c r="C11" s="5">
        <f t="shared" si="0"/>
        <v>18.600000000000001</v>
      </c>
      <c r="D11" s="5" t="str">
        <f>VLOOKUP(A11,Qualifiers_List,5,FALSE)</f>
        <v>Unique-Thunder Maul</v>
      </c>
      <c r="E11" s="5">
        <f t="shared" si="1"/>
        <v>9.3000000000000007</v>
      </c>
    </row>
    <row r="12" spans="1:5" x14ac:dyDescent="0.25">
      <c r="A12" s="4" t="s">
        <v>122</v>
      </c>
      <c r="B12" s="4">
        <v>205662</v>
      </c>
      <c r="C12" s="5">
        <f t="shared" si="0"/>
        <v>18.600000000000001</v>
      </c>
      <c r="D12" s="5" t="str">
        <f>VLOOKUP(A12,Qualifiers_List,5,FALSE)</f>
        <v>Unique-Thunder Maul</v>
      </c>
      <c r="E12" s="5">
        <f t="shared" si="1"/>
        <v>9.3000000000000007</v>
      </c>
    </row>
    <row r="13" spans="1:5" x14ac:dyDescent="0.25">
      <c r="A13" s="4" t="s">
        <v>120</v>
      </c>
      <c r="B13" s="4">
        <v>185717</v>
      </c>
      <c r="C13" s="5">
        <f t="shared" si="0"/>
        <v>16.8</v>
      </c>
      <c r="D13" s="5" t="str">
        <f>VLOOKUP(A13,Qualifiers_List,5,FALSE)</f>
        <v>Unique-Dimensional Shard</v>
      </c>
      <c r="E13" s="5">
        <f t="shared" si="1"/>
        <v>16.8</v>
      </c>
    </row>
    <row r="14" spans="1:5" x14ac:dyDescent="0.25">
      <c r="A14" s="4" t="s">
        <v>100</v>
      </c>
      <c r="B14" s="4">
        <v>173329</v>
      </c>
      <c r="C14" s="5">
        <f t="shared" si="0"/>
        <v>15.6</v>
      </c>
      <c r="D14" s="5" t="str">
        <f>VLOOKUP(A14,Qualifiers_List,5,FALSE)</f>
        <v>Unique-Phase Blade</v>
      </c>
      <c r="E14" s="5">
        <f t="shared" si="1"/>
        <v>7.8</v>
      </c>
    </row>
    <row r="15" spans="1:5" x14ac:dyDescent="0.25">
      <c r="A15" s="4" t="s">
        <v>104</v>
      </c>
      <c r="B15" s="4">
        <v>161385</v>
      </c>
      <c r="C15" s="5">
        <f t="shared" si="0"/>
        <v>14.6</v>
      </c>
      <c r="D15" s="5" t="str">
        <f>VLOOKUP(A15,Qualifiers_List,5,FALSE)</f>
        <v>Unique-Zakarum Shield</v>
      </c>
      <c r="E15" s="5">
        <f t="shared" si="1"/>
        <v>14.6</v>
      </c>
    </row>
    <row r="16" spans="1:5" x14ac:dyDescent="0.25">
      <c r="A16" s="4" t="s">
        <v>103</v>
      </c>
      <c r="B16" s="4">
        <v>162063</v>
      </c>
      <c r="C16" s="5">
        <f t="shared" si="0"/>
        <v>14.6</v>
      </c>
      <c r="D16" s="5" t="str">
        <f>VLOOKUP(A16,Qualifiers_List,5,FALSE)</f>
        <v>Unique-Sky Spirit</v>
      </c>
      <c r="E16" s="5">
        <f t="shared" si="1"/>
        <v>14.6</v>
      </c>
    </row>
    <row r="17" spans="1:5" x14ac:dyDescent="0.25">
      <c r="A17" s="4" t="s">
        <v>99</v>
      </c>
      <c r="B17" s="4">
        <v>157028</v>
      </c>
      <c r="C17" s="5">
        <f t="shared" si="0"/>
        <v>14.2</v>
      </c>
      <c r="D17" s="5" t="str">
        <f>VLOOKUP(A17,Qualifiers_List,5,FALSE)</f>
        <v>Unique-Earth Spirit</v>
      </c>
      <c r="E17" s="5">
        <f t="shared" si="1"/>
        <v>14.2</v>
      </c>
    </row>
    <row r="18" spans="1:5" x14ac:dyDescent="0.25">
      <c r="A18" s="4" t="s">
        <v>119</v>
      </c>
      <c r="B18" s="4">
        <v>133517</v>
      </c>
      <c r="C18" s="5">
        <f t="shared" si="0"/>
        <v>12</v>
      </c>
      <c r="D18" s="5" t="str">
        <f>VLOOKUP(A18,Qualifiers_List,5,FALSE)</f>
        <v>Unique-Sacred Armor</v>
      </c>
      <c r="E18" s="5">
        <f t="shared" si="1"/>
        <v>6</v>
      </c>
    </row>
    <row r="19" spans="1:5" x14ac:dyDescent="0.25">
      <c r="A19" s="4" t="s">
        <v>97</v>
      </c>
      <c r="B19" s="4">
        <v>125836</v>
      </c>
      <c r="C19" s="5">
        <f t="shared" si="0"/>
        <v>11.4</v>
      </c>
      <c r="D19" s="5" t="str">
        <f>VLOOKUP(A19,Qualifiers_List,5,FALSE)</f>
        <v>Unique-Spired Helm</v>
      </c>
      <c r="E19" s="5">
        <f t="shared" si="1"/>
        <v>5.7</v>
      </c>
    </row>
    <row r="20" spans="1:5" x14ac:dyDescent="0.25">
      <c r="A20" s="4" t="s">
        <v>98</v>
      </c>
      <c r="B20" s="4">
        <v>125836</v>
      </c>
      <c r="C20" s="5">
        <f t="shared" si="0"/>
        <v>11.4</v>
      </c>
      <c r="D20" s="5" t="str">
        <f>VLOOKUP(A20,Qualifiers_List,5,FALSE)</f>
        <v>Unique-Spired Helm</v>
      </c>
      <c r="E20" s="5">
        <f t="shared" si="1"/>
        <v>5.7</v>
      </c>
    </row>
    <row r="21" spans="1:5" x14ac:dyDescent="0.25">
      <c r="A21" s="4" t="s">
        <v>25</v>
      </c>
      <c r="B21" s="4">
        <v>124992</v>
      </c>
      <c r="C21" s="5">
        <f t="shared" si="0"/>
        <v>11.3</v>
      </c>
      <c r="D21" s="5" t="str">
        <f>VLOOKUP(A21,Qualifiers_List,5,FALSE)</f>
        <v>Set-Caduceus</v>
      </c>
      <c r="E21" s="5">
        <f t="shared" si="1"/>
        <v>11.3</v>
      </c>
    </row>
    <row r="22" spans="1:5" x14ac:dyDescent="0.25">
      <c r="A22" s="4" t="s">
        <v>91</v>
      </c>
      <c r="B22" s="4">
        <v>122059</v>
      </c>
      <c r="C22" s="5">
        <f t="shared" si="0"/>
        <v>11</v>
      </c>
      <c r="D22" s="5" t="str">
        <f>VLOOKUP(A22,Qualifiers_List,5,FALSE)</f>
        <v>Unique-Blood Spirit</v>
      </c>
      <c r="E22" s="5">
        <f t="shared" si="1"/>
        <v>11</v>
      </c>
    </row>
    <row r="23" spans="1:5" x14ac:dyDescent="0.25">
      <c r="A23" s="4" t="s">
        <v>115</v>
      </c>
      <c r="B23" s="4">
        <v>118682</v>
      </c>
      <c r="C23" s="5">
        <f t="shared" si="0"/>
        <v>10.7</v>
      </c>
      <c r="D23" s="5" t="str">
        <f>VLOOKUP(A23,Qualifiers_List,5,FALSE)</f>
        <v>Unique-Corona</v>
      </c>
      <c r="E23" s="5">
        <f t="shared" si="1"/>
        <v>10.7</v>
      </c>
    </row>
    <row r="24" spans="1:5" x14ac:dyDescent="0.25">
      <c r="A24" s="4" t="s">
        <v>116</v>
      </c>
      <c r="B24" s="4">
        <v>118682</v>
      </c>
      <c r="C24" s="5">
        <f t="shared" si="0"/>
        <v>10.7</v>
      </c>
      <c r="D24" s="5" t="str">
        <f>VLOOKUP(A24,Qualifiers_List,5,FALSE)</f>
        <v>Unique-Diadem</v>
      </c>
      <c r="E24" s="5">
        <f t="shared" si="1"/>
        <v>10.7</v>
      </c>
    </row>
    <row r="25" spans="1:5" x14ac:dyDescent="0.25">
      <c r="A25" s="4" t="s">
        <v>117</v>
      </c>
      <c r="B25" s="4">
        <v>118682</v>
      </c>
      <c r="C25" s="5">
        <f t="shared" si="0"/>
        <v>10.7</v>
      </c>
      <c r="D25" s="5" t="str">
        <f>VLOOKUP(A25,Qualifiers_List,5,FALSE)</f>
        <v>Unique-Myrmidon Greaves</v>
      </c>
      <c r="E25" s="5">
        <f t="shared" si="1"/>
        <v>10.7</v>
      </c>
    </row>
    <row r="26" spans="1:5" x14ac:dyDescent="0.25">
      <c r="A26" s="4" t="s">
        <v>118</v>
      </c>
      <c r="B26" s="4">
        <v>118682</v>
      </c>
      <c r="C26" s="5">
        <f t="shared" si="0"/>
        <v>10.7</v>
      </c>
      <c r="D26" s="5" t="str">
        <f>VLOOKUP(A26,Qualifiers_List,5,FALSE)</f>
        <v>Unique-Ogre Gauntlets</v>
      </c>
      <c r="E26" s="5">
        <f t="shared" si="1"/>
        <v>10.7</v>
      </c>
    </row>
    <row r="27" spans="1:5" x14ac:dyDescent="0.25">
      <c r="A27" s="4" t="s">
        <v>96</v>
      </c>
      <c r="B27" s="4">
        <v>114893</v>
      </c>
      <c r="C27" s="5">
        <f t="shared" si="0"/>
        <v>10.4</v>
      </c>
      <c r="D27" s="5" t="str">
        <f>VLOOKUP(A27,Qualifiers_List,5,FALSE)</f>
        <v>Unique-Succubus Skull</v>
      </c>
      <c r="E27" s="5">
        <f t="shared" si="1"/>
        <v>10.4</v>
      </c>
    </row>
    <row r="28" spans="1:5" x14ac:dyDescent="0.25">
      <c r="A28" s="4" t="s">
        <v>95</v>
      </c>
      <c r="B28" s="4">
        <v>114893</v>
      </c>
      <c r="C28" s="5">
        <f t="shared" si="0"/>
        <v>10.4</v>
      </c>
      <c r="D28" s="5" t="str">
        <f>VLOOKUP(A28,Qualifiers_List,5,FALSE)</f>
        <v>Unique-Conqueror Crown</v>
      </c>
      <c r="E28" s="5">
        <f t="shared" si="1"/>
        <v>10.4</v>
      </c>
    </row>
    <row r="29" spans="1:5" x14ac:dyDescent="0.25">
      <c r="A29" s="4" t="s">
        <v>24</v>
      </c>
      <c r="B29" s="4">
        <v>108805</v>
      </c>
      <c r="C29" s="5">
        <f t="shared" si="0"/>
        <v>9.8000000000000007</v>
      </c>
      <c r="D29" s="5" t="str">
        <f>VLOOKUP(A29,Qualifiers_List,5,FALSE)</f>
        <v>Set-Vortex Shield</v>
      </c>
      <c r="E29" s="5">
        <f t="shared" si="1"/>
        <v>9.8000000000000007</v>
      </c>
    </row>
    <row r="30" spans="1:5" x14ac:dyDescent="0.25">
      <c r="A30" s="4" t="s">
        <v>107</v>
      </c>
      <c r="B30" s="4">
        <v>102831</v>
      </c>
      <c r="C30" s="5">
        <f t="shared" si="0"/>
        <v>9.3000000000000007</v>
      </c>
      <c r="D30" s="5" t="str">
        <f>VLOOKUP(A30,Qualifiers_List,5,FALSE)</f>
        <v>Unique-Berserker Axe</v>
      </c>
      <c r="E30" s="5">
        <f t="shared" si="1"/>
        <v>9.3000000000000007</v>
      </c>
    </row>
    <row r="31" spans="1:5" x14ac:dyDescent="0.25">
      <c r="A31" s="4" t="s">
        <v>110</v>
      </c>
      <c r="B31" s="4">
        <v>102831</v>
      </c>
      <c r="C31" s="5">
        <f t="shared" si="0"/>
        <v>9.3000000000000007</v>
      </c>
      <c r="D31" s="5" t="str">
        <f>VLOOKUP(A31,Qualifiers_List,5,FALSE)</f>
        <v>Unique-Glorious Axe</v>
      </c>
      <c r="E31" s="5">
        <f t="shared" si="1"/>
        <v>9.3000000000000007</v>
      </c>
    </row>
    <row r="32" spans="1:5" x14ac:dyDescent="0.25">
      <c r="A32" s="4" t="s">
        <v>114</v>
      </c>
      <c r="B32" s="4">
        <v>102831</v>
      </c>
      <c r="C32" s="5">
        <f t="shared" si="0"/>
        <v>9.3000000000000007</v>
      </c>
      <c r="D32" s="5" t="str">
        <f>VLOOKUP(A32,Qualifiers_List,5,FALSE)</f>
        <v>Unique-Winged Harpoon</v>
      </c>
      <c r="E32" s="5">
        <f t="shared" si="1"/>
        <v>9.3000000000000007</v>
      </c>
    </row>
    <row r="33" spans="1:5" x14ac:dyDescent="0.25">
      <c r="A33" s="4" t="s">
        <v>112</v>
      </c>
      <c r="B33" s="4">
        <v>102831</v>
      </c>
      <c r="C33" s="5">
        <f t="shared" si="0"/>
        <v>9.3000000000000007</v>
      </c>
      <c r="D33" s="5" t="str">
        <f>VLOOKUP(A33,Qualifiers_List,5,FALSE)</f>
        <v>Unique-Legend Spike</v>
      </c>
      <c r="E33" s="5">
        <f t="shared" si="1"/>
        <v>9.3000000000000007</v>
      </c>
    </row>
    <row r="34" spans="1:5" x14ac:dyDescent="0.25">
      <c r="A34" s="4" t="s">
        <v>113</v>
      </c>
      <c r="B34" s="4">
        <v>102831</v>
      </c>
      <c r="C34" s="5">
        <f t="shared" ref="C34:C65" si="2">ROUND(B34/11083,1)</f>
        <v>9.3000000000000007</v>
      </c>
      <c r="D34" s="5" t="str">
        <f>VLOOKUP(A34,Qualifiers_List,5,FALSE)</f>
        <v>Unique-War Pike</v>
      </c>
      <c r="E34" s="5">
        <f t="shared" si="1"/>
        <v>9.3000000000000007</v>
      </c>
    </row>
    <row r="35" spans="1:5" x14ac:dyDescent="0.25">
      <c r="A35" s="4" t="s">
        <v>109</v>
      </c>
      <c r="B35" s="4">
        <v>102831</v>
      </c>
      <c r="C35" s="5">
        <f t="shared" si="2"/>
        <v>9.3000000000000007</v>
      </c>
      <c r="D35" s="5" t="str">
        <f>VLOOKUP(A35,Qualifiers_List,5,FALSE)</f>
        <v>Unique-Giant Thresher</v>
      </c>
      <c r="E35" s="5">
        <f t="shared" si="1"/>
        <v>9.3000000000000007</v>
      </c>
    </row>
    <row r="36" spans="1:5" x14ac:dyDescent="0.25">
      <c r="A36" s="4" t="s">
        <v>108</v>
      </c>
      <c r="B36" s="4">
        <v>102831</v>
      </c>
      <c r="C36" s="5">
        <f t="shared" si="2"/>
        <v>9.3000000000000007</v>
      </c>
      <c r="D36" s="5" t="str">
        <f>VLOOKUP(A36,Qualifiers_List,5,FALSE)</f>
        <v>Unique-Colossus Blade</v>
      </c>
      <c r="E36" s="5">
        <f t="shared" si="1"/>
        <v>9.3000000000000007</v>
      </c>
    </row>
    <row r="37" spans="1:5" x14ac:dyDescent="0.25">
      <c r="A37" s="4" t="s">
        <v>111</v>
      </c>
      <c r="B37" s="4">
        <v>102831</v>
      </c>
      <c r="C37" s="5">
        <f t="shared" si="2"/>
        <v>9.3000000000000007</v>
      </c>
      <c r="D37" s="5" t="str">
        <f>VLOOKUP(A37,Qualifiers_List,5,FALSE)</f>
        <v>Unique-Hydra Bow</v>
      </c>
      <c r="E37" s="5">
        <f t="shared" si="1"/>
        <v>9.3000000000000007</v>
      </c>
    </row>
    <row r="38" spans="1:5" x14ac:dyDescent="0.25">
      <c r="A38" s="4" t="s">
        <v>90</v>
      </c>
      <c r="B38" s="4">
        <v>100747</v>
      </c>
      <c r="C38" s="5">
        <f t="shared" si="2"/>
        <v>9.1</v>
      </c>
      <c r="D38" s="5" t="str">
        <f>VLOOKUP(A38,Qualifiers_List,5,FALSE)</f>
        <v>Unique-Sacred Rondache</v>
      </c>
      <c r="E38" s="5">
        <f t="shared" si="1"/>
        <v>9.1</v>
      </c>
    </row>
    <row r="39" spans="1:5" x14ac:dyDescent="0.25">
      <c r="A39" s="4" t="s">
        <v>92</v>
      </c>
      <c r="B39" s="4">
        <v>89282</v>
      </c>
      <c r="C39" s="5">
        <f t="shared" si="2"/>
        <v>8.1</v>
      </c>
      <c r="D39" s="5" t="str">
        <f>VLOOKUP(A39,Qualifiers_List,5,FALSE)</f>
        <v>Unique-Shadow Plate</v>
      </c>
      <c r="E39" s="5">
        <f t="shared" si="1"/>
        <v>8.1</v>
      </c>
    </row>
    <row r="40" spans="1:5" x14ac:dyDescent="0.25">
      <c r="A40" s="4" t="s">
        <v>93</v>
      </c>
      <c r="B40" s="4">
        <v>89508</v>
      </c>
      <c r="C40" s="5">
        <f t="shared" si="2"/>
        <v>8.1</v>
      </c>
      <c r="D40" s="5" t="str">
        <f>VLOOKUP(A40,Qualifiers_List,5,FALSE)</f>
        <v>Unique-Bone Visage</v>
      </c>
      <c r="E40" s="5">
        <f t="shared" si="1"/>
        <v>8.1</v>
      </c>
    </row>
    <row r="41" spans="1:5" x14ac:dyDescent="0.25">
      <c r="A41" s="4" t="s">
        <v>94</v>
      </c>
      <c r="B41" s="4">
        <v>89508</v>
      </c>
      <c r="C41" s="5">
        <f t="shared" si="2"/>
        <v>8.1</v>
      </c>
      <c r="D41" s="5" t="str">
        <f>VLOOKUP(A41,Qualifiers_List,5,FALSE)</f>
        <v>Unique-Ward</v>
      </c>
      <c r="E41" s="5">
        <f t="shared" si="1"/>
        <v>8.1</v>
      </c>
    </row>
    <row r="42" spans="1:5" x14ac:dyDescent="0.25">
      <c r="A42" s="4" t="s">
        <v>87</v>
      </c>
      <c r="B42" s="4">
        <v>87114</v>
      </c>
      <c r="C42" s="5">
        <f t="shared" si="2"/>
        <v>7.9</v>
      </c>
      <c r="D42" s="5" t="str">
        <f>VLOOKUP(A42,Qualifiers_List,5,FALSE)</f>
        <v>Unique-Lich Wand</v>
      </c>
      <c r="E42" s="5">
        <f t="shared" si="1"/>
        <v>7.9</v>
      </c>
    </row>
    <row r="43" spans="1:5" x14ac:dyDescent="0.25">
      <c r="A43" s="4" t="s">
        <v>88</v>
      </c>
      <c r="B43" s="4">
        <v>87128</v>
      </c>
      <c r="C43" s="5">
        <f t="shared" si="2"/>
        <v>7.9</v>
      </c>
      <c r="D43" s="5" t="str">
        <f>VLOOKUP(A43,Qualifiers_List,5,FALSE)</f>
        <v>Unique-Destroyer Helm</v>
      </c>
      <c r="E43" s="5">
        <f t="shared" si="1"/>
        <v>7.9</v>
      </c>
    </row>
    <row r="44" spans="1:5" x14ac:dyDescent="0.25">
      <c r="A44" s="4" t="s">
        <v>84</v>
      </c>
      <c r="B44" s="4">
        <v>86054</v>
      </c>
      <c r="C44" s="5">
        <f t="shared" si="2"/>
        <v>7.8</v>
      </c>
      <c r="D44" s="5" t="str">
        <f>VLOOKUP(A44,Qualifiers_List,5,FALSE)</f>
        <v>Unique-Balrog Skin</v>
      </c>
      <c r="E44" s="5">
        <f t="shared" si="1"/>
        <v>7.8</v>
      </c>
    </row>
    <row r="45" spans="1:5" x14ac:dyDescent="0.25">
      <c r="A45" s="4" t="s">
        <v>85</v>
      </c>
      <c r="B45" s="4">
        <v>86054</v>
      </c>
      <c r="C45" s="5">
        <f t="shared" si="2"/>
        <v>7.8</v>
      </c>
      <c r="D45" s="5" t="str">
        <f>VLOOKUP(A45,Qualifiers_List,5,FALSE)</f>
        <v>Unique-Troll Nest</v>
      </c>
      <c r="E45" s="5">
        <f t="shared" si="1"/>
        <v>7.8</v>
      </c>
    </row>
    <row r="46" spans="1:5" x14ac:dyDescent="0.25">
      <c r="A46" s="4" t="s">
        <v>86</v>
      </c>
      <c r="B46" s="4">
        <v>86889</v>
      </c>
      <c r="C46" s="5">
        <f t="shared" si="2"/>
        <v>7.8</v>
      </c>
      <c r="D46" s="5" t="str">
        <f>VLOOKUP(A46,Qualifiers_List,5,FALSE)</f>
        <v>Unique-Elder Staff</v>
      </c>
      <c r="E46" s="5">
        <f t="shared" si="1"/>
        <v>7.8</v>
      </c>
    </row>
    <row r="47" spans="1:5" x14ac:dyDescent="0.25">
      <c r="A47" s="4" t="s">
        <v>83</v>
      </c>
      <c r="B47" s="4">
        <v>80397</v>
      </c>
      <c r="C47" s="5">
        <f t="shared" si="2"/>
        <v>7.3</v>
      </c>
      <c r="D47" s="5" t="str">
        <f>VLOOKUP(A47,Qualifiers_List,5,FALSE)</f>
        <v>Unique-Fury Visor</v>
      </c>
      <c r="E47" s="5">
        <f t="shared" si="1"/>
        <v>7.3</v>
      </c>
    </row>
    <row r="48" spans="1:5" x14ac:dyDescent="0.25">
      <c r="A48" s="4" t="s">
        <v>82</v>
      </c>
      <c r="B48" s="4">
        <v>75463</v>
      </c>
      <c r="C48" s="5">
        <f t="shared" si="2"/>
        <v>6.8</v>
      </c>
      <c r="D48" s="5" t="str">
        <f>VLOOKUP(A48,Qualifiers_List,5,FALSE)</f>
        <v>Unique-Scourge</v>
      </c>
      <c r="E48" s="5">
        <f t="shared" si="1"/>
        <v>3.4</v>
      </c>
    </row>
    <row r="49" spans="1:5" x14ac:dyDescent="0.25">
      <c r="A49" s="4" t="s">
        <v>81</v>
      </c>
      <c r="B49" s="4">
        <v>74241</v>
      </c>
      <c r="C49" s="5">
        <f t="shared" si="2"/>
        <v>6.7</v>
      </c>
      <c r="D49" s="5" t="str">
        <f>VLOOKUP(A49,Qualifiers_List,5,FALSE)</f>
        <v>Unique-Matriarchal Bow</v>
      </c>
      <c r="E49" s="5">
        <f t="shared" si="1"/>
        <v>6.7</v>
      </c>
    </row>
    <row r="50" spans="1:5" x14ac:dyDescent="0.25">
      <c r="A50" s="4" t="s">
        <v>79</v>
      </c>
      <c r="B50" s="4">
        <v>73489</v>
      </c>
      <c r="C50" s="5">
        <f t="shared" si="2"/>
        <v>6.6</v>
      </c>
      <c r="D50" s="5" t="str">
        <f>VLOOKUP(A50,Qualifiers_List,5,FALSE)</f>
        <v>Unique-Vampirefang Belt</v>
      </c>
      <c r="E50" s="5">
        <f t="shared" si="1"/>
        <v>6.6</v>
      </c>
    </row>
    <row r="51" spans="1:5" x14ac:dyDescent="0.25">
      <c r="A51" s="4" t="s">
        <v>78</v>
      </c>
      <c r="B51" s="4">
        <v>73489</v>
      </c>
      <c r="C51" s="5">
        <f t="shared" si="2"/>
        <v>6.6</v>
      </c>
      <c r="D51" s="5" t="str">
        <f>VLOOKUP(A51,Qualifiers_List,5,FALSE)</f>
        <v>Unique-Blade Barrier</v>
      </c>
      <c r="E51" s="5">
        <f t="shared" si="1"/>
        <v>6.6</v>
      </c>
    </row>
    <row r="52" spans="1:5" x14ac:dyDescent="0.25">
      <c r="A52" s="4" t="s">
        <v>77</v>
      </c>
      <c r="B52" s="4">
        <v>73489</v>
      </c>
      <c r="C52" s="5">
        <f t="shared" si="2"/>
        <v>6.6</v>
      </c>
      <c r="D52" s="5" t="str">
        <f>VLOOKUP(A52,Qualifiers_List,5,FALSE)</f>
        <v>Unique-Armet</v>
      </c>
      <c r="E52" s="5">
        <f t="shared" si="1"/>
        <v>6.6</v>
      </c>
    </row>
    <row r="53" spans="1:5" x14ac:dyDescent="0.25">
      <c r="A53" s="4" t="s">
        <v>80</v>
      </c>
      <c r="B53" s="4">
        <v>73683</v>
      </c>
      <c r="C53" s="5">
        <f t="shared" si="2"/>
        <v>6.6</v>
      </c>
      <c r="D53" s="5" t="str">
        <f>VLOOKUP(A53,Qualifiers_List,5,FALSE)</f>
        <v>Unique-Vambraces</v>
      </c>
      <c r="E53" s="5">
        <f t="shared" si="1"/>
        <v>6.6</v>
      </c>
    </row>
    <row r="54" spans="1:5" x14ac:dyDescent="0.25">
      <c r="A54" s="4" t="s">
        <v>70</v>
      </c>
      <c r="B54" s="4">
        <v>66843</v>
      </c>
      <c r="C54" s="5">
        <f t="shared" si="2"/>
        <v>6</v>
      </c>
      <c r="D54" s="5" t="str">
        <f>VLOOKUP(A54,Qualifiers_List,5,FALSE)</f>
        <v>Unique-Matriarchal Spear</v>
      </c>
      <c r="E54" s="5">
        <f t="shared" si="1"/>
        <v>6</v>
      </c>
    </row>
    <row r="55" spans="1:5" x14ac:dyDescent="0.25">
      <c r="A55" s="4" t="s">
        <v>68</v>
      </c>
      <c r="B55" s="4">
        <v>65414</v>
      </c>
      <c r="C55" s="5">
        <f t="shared" si="2"/>
        <v>5.9</v>
      </c>
      <c r="D55" s="5" t="str">
        <f>VLOOKUP(A55,Qualifiers_List,5,FALSE)</f>
        <v>Unique-Spiderweb Sash</v>
      </c>
      <c r="E55" s="5">
        <f t="shared" si="1"/>
        <v>5.9</v>
      </c>
    </row>
    <row r="56" spans="1:5" x14ac:dyDescent="0.25">
      <c r="A56" s="4" t="s">
        <v>67</v>
      </c>
      <c r="B56" s="4">
        <v>65414</v>
      </c>
      <c r="C56" s="5">
        <f t="shared" si="2"/>
        <v>5.9</v>
      </c>
      <c r="D56" s="5" t="str">
        <f>VLOOKUP(A56,Qualifiers_List,5,FALSE)</f>
        <v>Unique-Luna</v>
      </c>
      <c r="E56" s="5">
        <f t="shared" si="1"/>
        <v>5.9</v>
      </c>
    </row>
    <row r="57" spans="1:5" x14ac:dyDescent="0.25">
      <c r="A57" s="4" t="s">
        <v>69</v>
      </c>
      <c r="B57" s="4">
        <v>65765</v>
      </c>
      <c r="C57" s="5">
        <f t="shared" si="2"/>
        <v>5.9</v>
      </c>
      <c r="D57" s="5" t="str">
        <f>VLOOKUP(A57,Qualifiers_List,5,FALSE)</f>
        <v>Unique-Vampirebone Gloves</v>
      </c>
      <c r="E57" s="5">
        <f t="shared" si="1"/>
        <v>5.9</v>
      </c>
    </row>
    <row r="58" spans="1:5" x14ac:dyDescent="0.25">
      <c r="A58" s="4" t="s">
        <v>89</v>
      </c>
      <c r="B58" s="4">
        <v>64009</v>
      </c>
      <c r="C58" s="5">
        <f t="shared" si="2"/>
        <v>5.8</v>
      </c>
      <c r="D58" s="5" t="str">
        <f>VLOOKUP(A58,Qualifiers_List,5,FALSE)</f>
        <v>Unique-Legendary Mallet</v>
      </c>
      <c r="E58" s="5">
        <f t="shared" si="1"/>
        <v>2.9</v>
      </c>
    </row>
    <row r="59" spans="1:5" x14ac:dyDescent="0.25">
      <c r="A59" s="4" t="s">
        <v>71</v>
      </c>
      <c r="B59" s="4">
        <v>62918</v>
      </c>
      <c r="C59" s="5">
        <f t="shared" si="2"/>
        <v>5.7</v>
      </c>
      <c r="D59" s="5" t="str">
        <f>VLOOKUP(A59,Qualifiers_List,5,FALSE)</f>
        <v>Unique-Aegis</v>
      </c>
      <c r="E59" s="5">
        <f t="shared" si="1"/>
        <v>5.7</v>
      </c>
    </row>
    <row r="60" spans="1:5" x14ac:dyDescent="0.25">
      <c r="A60" s="4" t="s">
        <v>64</v>
      </c>
      <c r="B60" s="4">
        <v>63048</v>
      </c>
      <c r="C60" s="5">
        <f t="shared" si="2"/>
        <v>5.7</v>
      </c>
      <c r="D60" s="5" t="str">
        <f>VLOOKUP(A60,Qualifiers_List,5,FALSE)</f>
        <v>Unique-Champion Sword</v>
      </c>
      <c r="E60" s="5">
        <f t="shared" si="1"/>
        <v>5.7</v>
      </c>
    </row>
    <row r="61" spans="1:5" x14ac:dyDescent="0.25">
      <c r="A61" s="4" t="s">
        <v>65</v>
      </c>
      <c r="B61" s="4">
        <v>63048</v>
      </c>
      <c r="C61" s="5">
        <f t="shared" si="2"/>
        <v>5.7</v>
      </c>
      <c r="D61" s="5" t="str">
        <f>VLOOKUP(A61,Qualifiers_List,5,FALSE)</f>
        <v>Unique-Crusader Bow</v>
      </c>
      <c r="E61" s="5">
        <f t="shared" si="1"/>
        <v>5.7</v>
      </c>
    </row>
    <row r="62" spans="1:5" x14ac:dyDescent="0.25">
      <c r="A62" s="4" t="s">
        <v>66</v>
      </c>
      <c r="B62" s="4">
        <v>63048</v>
      </c>
      <c r="C62" s="5">
        <f t="shared" si="2"/>
        <v>5.7</v>
      </c>
      <c r="D62" s="5" t="str">
        <f>VLOOKUP(A62,Qualifiers_List,5,FALSE)</f>
        <v>Unique-Winged Knife</v>
      </c>
      <c r="E62" s="5">
        <f t="shared" si="1"/>
        <v>5.7</v>
      </c>
    </row>
    <row r="63" spans="1:5" x14ac:dyDescent="0.25">
      <c r="A63" s="4" t="s">
        <v>72</v>
      </c>
      <c r="B63" s="4">
        <v>63239</v>
      </c>
      <c r="C63" s="5">
        <f t="shared" si="2"/>
        <v>5.7</v>
      </c>
      <c r="D63" s="5" t="str">
        <f>VLOOKUP(A63,Qualifiers_List,5,FALSE)</f>
        <v>Unique-Kraken Shell</v>
      </c>
      <c r="E63" s="5">
        <f t="shared" si="1"/>
        <v>5.7</v>
      </c>
    </row>
    <row r="64" spans="1:5" x14ac:dyDescent="0.25">
      <c r="A64" s="4" t="s">
        <v>63</v>
      </c>
      <c r="B64" s="4">
        <v>57618</v>
      </c>
      <c r="C64" s="5">
        <f t="shared" si="2"/>
        <v>5.2</v>
      </c>
      <c r="D64" s="5" t="str">
        <f>VLOOKUP(A64,Qualifiers_List,5,FALSE)</f>
        <v>Unique-Feral Claws</v>
      </c>
      <c r="E64" s="5">
        <f t="shared" si="1"/>
        <v>5.2</v>
      </c>
    </row>
    <row r="65" spans="1:5" x14ac:dyDescent="0.25">
      <c r="A65" s="4" t="s">
        <v>17</v>
      </c>
      <c r="B65" s="4">
        <v>58008</v>
      </c>
      <c r="C65" s="5">
        <f t="shared" si="2"/>
        <v>5.2</v>
      </c>
      <c r="D65" s="5" t="str">
        <f>VLOOKUP(A65,Qualifiers_List,5,FALSE)</f>
        <v>Set-Grand Matron Bow</v>
      </c>
      <c r="E65" s="5">
        <f t="shared" si="1"/>
        <v>5.2</v>
      </c>
    </row>
    <row r="66" spans="1:5" x14ac:dyDescent="0.25">
      <c r="A66" s="4" t="s">
        <v>61</v>
      </c>
      <c r="B66" s="4">
        <v>55109</v>
      </c>
      <c r="C66" s="5">
        <f t="shared" ref="C66:C97" si="3">ROUND(B66/11083,1)</f>
        <v>5</v>
      </c>
      <c r="D66" s="5" t="str">
        <f>VLOOKUP(A66,Qualifiers_List,5,FALSE)</f>
        <v>Unique-Boneweave Boots</v>
      </c>
      <c r="E66" s="5">
        <f t="shared" si="1"/>
        <v>5</v>
      </c>
    </row>
    <row r="67" spans="1:5" x14ac:dyDescent="0.25">
      <c r="A67" s="4" t="s">
        <v>62</v>
      </c>
      <c r="B67" s="4">
        <v>55109</v>
      </c>
      <c r="C67" s="5">
        <f t="shared" si="3"/>
        <v>5</v>
      </c>
      <c r="D67" s="5" t="str">
        <f>VLOOKUP(A67,Qualifiers_List,5,FALSE)</f>
        <v>Unique-Monarch</v>
      </c>
      <c r="E67" s="5">
        <f t="shared" ref="E67:E129" si="4">ROUND(((B67/SUMIF($D$2:$D$129,D67,$B$2:$B$129))*SUMIF($D$2:$D$129,D67,$B$2:$B$129)/11083)/COUNTIF($D$2:$D$129,D67),1)</f>
        <v>5</v>
      </c>
    </row>
    <row r="68" spans="1:5" x14ac:dyDescent="0.25">
      <c r="A68" s="4" t="s">
        <v>60</v>
      </c>
      <c r="B68" s="4">
        <v>54822</v>
      </c>
      <c r="C68" s="5">
        <f t="shared" si="3"/>
        <v>4.9000000000000004</v>
      </c>
      <c r="D68" s="5" t="str">
        <f>VLOOKUP(A68,Qualifiers_List,5,FALSE)</f>
        <v>Unique-Wire Fleece</v>
      </c>
      <c r="E68" s="5">
        <f t="shared" si="4"/>
        <v>4.9000000000000004</v>
      </c>
    </row>
    <row r="69" spans="1:5" x14ac:dyDescent="0.25">
      <c r="A69" s="4" t="s">
        <v>54</v>
      </c>
      <c r="B69" s="4">
        <v>51683</v>
      </c>
      <c r="C69" s="5">
        <f t="shared" si="3"/>
        <v>4.7</v>
      </c>
      <c r="D69" s="5" t="str">
        <f>VLOOKUP(A69,Qualifiers_List,5,FALSE)</f>
        <v>Unique-Matriarchal Javelin</v>
      </c>
      <c r="E69" s="5">
        <f t="shared" si="4"/>
        <v>4.7</v>
      </c>
    </row>
    <row r="70" spans="1:5" x14ac:dyDescent="0.25">
      <c r="A70" s="4" t="s">
        <v>53</v>
      </c>
      <c r="B70" s="4">
        <v>50693</v>
      </c>
      <c r="C70" s="5">
        <f t="shared" si="3"/>
        <v>4.5999999999999996</v>
      </c>
      <c r="D70" s="5" t="str">
        <f>VLOOKUP(A70,Qualifiers_List,5,FALSE)</f>
        <v>Unique-Eldritch Orb</v>
      </c>
      <c r="E70" s="5">
        <f t="shared" si="4"/>
        <v>4.5999999999999996</v>
      </c>
    </row>
    <row r="71" spans="1:5" x14ac:dyDescent="0.25">
      <c r="A71" s="4" t="s">
        <v>74</v>
      </c>
      <c r="B71" s="4">
        <v>51207</v>
      </c>
      <c r="C71" s="5">
        <f t="shared" si="3"/>
        <v>4.5999999999999996</v>
      </c>
      <c r="D71" s="5" t="str">
        <f>VLOOKUP(A71,Qualifiers_List,5,FALSE)</f>
        <v>Unique-Cryptic Sword</v>
      </c>
      <c r="E71" s="5">
        <f t="shared" si="4"/>
        <v>4.5999999999999996</v>
      </c>
    </row>
    <row r="72" spans="1:5" x14ac:dyDescent="0.25">
      <c r="A72" s="4" t="s">
        <v>73</v>
      </c>
      <c r="B72" s="4">
        <v>51207</v>
      </c>
      <c r="C72" s="5">
        <f t="shared" si="3"/>
        <v>4.5999999999999996</v>
      </c>
      <c r="D72" s="5" t="str">
        <f>VLOOKUP(A72,Qualifiers_List,5,FALSE)</f>
        <v>Unique-Champion Axe</v>
      </c>
      <c r="E72" s="5">
        <f t="shared" si="4"/>
        <v>4.5999999999999996</v>
      </c>
    </row>
    <row r="73" spans="1:5" x14ac:dyDescent="0.25">
      <c r="A73" s="4" t="s">
        <v>75</v>
      </c>
      <c r="B73" s="4">
        <v>51337</v>
      </c>
      <c r="C73" s="5">
        <f t="shared" si="3"/>
        <v>4.5999999999999996</v>
      </c>
      <c r="D73" s="5" t="str">
        <f>VLOOKUP(A73,Qualifiers_List,5,FALSE)</f>
        <v>Unique-Fanged Knife</v>
      </c>
      <c r="E73" s="5">
        <f t="shared" si="4"/>
        <v>4.5999999999999996</v>
      </c>
    </row>
    <row r="74" spans="1:5" x14ac:dyDescent="0.25">
      <c r="A74" s="4" t="s">
        <v>76</v>
      </c>
      <c r="B74" s="4">
        <v>51467</v>
      </c>
      <c r="C74" s="5">
        <f t="shared" si="3"/>
        <v>4.5999999999999996</v>
      </c>
      <c r="D74" s="5" t="str">
        <f>VLOOKUP(A74,Qualifiers_List,5,FALSE)</f>
        <v>Unique-Demon Crossbow</v>
      </c>
      <c r="E74" s="5">
        <f t="shared" si="4"/>
        <v>4.5999999999999996</v>
      </c>
    </row>
    <row r="75" spans="1:5" x14ac:dyDescent="0.25">
      <c r="A75" s="4" t="s">
        <v>20</v>
      </c>
      <c r="B75" s="4">
        <v>47136</v>
      </c>
      <c r="C75" s="5">
        <f t="shared" si="3"/>
        <v>4.3</v>
      </c>
      <c r="D75" s="5" t="str">
        <f>VLOOKUP(A75,Qualifiers_List,5,FALSE)</f>
        <v>Set-Scissors Suwayyah</v>
      </c>
      <c r="E75" s="5">
        <f t="shared" si="4"/>
        <v>4.3</v>
      </c>
    </row>
    <row r="76" spans="1:5" x14ac:dyDescent="0.25">
      <c r="A76" s="4" t="s">
        <v>57</v>
      </c>
      <c r="B76" s="4">
        <v>47188</v>
      </c>
      <c r="C76" s="5">
        <f t="shared" si="3"/>
        <v>4.3</v>
      </c>
      <c r="D76" s="5" t="str">
        <f>VLOOKUP(A76,Qualifiers_List,5,FALSE)</f>
        <v>Unique-War Spike</v>
      </c>
      <c r="E76" s="5">
        <f t="shared" si="4"/>
        <v>4.3</v>
      </c>
    </row>
    <row r="77" spans="1:5" x14ac:dyDescent="0.25">
      <c r="A77" s="4" t="s">
        <v>55</v>
      </c>
      <c r="B77" s="4">
        <v>47188</v>
      </c>
      <c r="C77" s="5">
        <f t="shared" si="3"/>
        <v>4.3</v>
      </c>
      <c r="D77" s="5" t="str">
        <f>VLOOKUP(A77,Qualifiers_List,5,FALSE)</f>
        <v>Unique-Cryptic Axe</v>
      </c>
      <c r="E77" s="5">
        <f t="shared" si="4"/>
        <v>4.3</v>
      </c>
    </row>
    <row r="78" spans="1:5" x14ac:dyDescent="0.25">
      <c r="A78" s="4" t="s">
        <v>56</v>
      </c>
      <c r="B78" s="4">
        <v>47188</v>
      </c>
      <c r="C78" s="5">
        <f t="shared" si="3"/>
        <v>4.3</v>
      </c>
      <c r="D78" s="5" t="str">
        <f>VLOOKUP(A78,Qualifiers_List,5,FALSE)</f>
        <v>Unique-Ghost Glaive</v>
      </c>
      <c r="E78" s="5">
        <f t="shared" si="4"/>
        <v>4.3</v>
      </c>
    </row>
    <row r="79" spans="1:5" x14ac:dyDescent="0.25">
      <c r="A79" s="4" t="s">
        <v>59</v>
      </c>
      <c r="B79" s="4">
        <v>47309</v>
      </c>
      <c r="C79" s="5">
        <f t="shared" si="3"/>
        <v>4.3</v>
      </c>
      <c r="D79" s="5" t="str">
        <f>VLOOKUP(A79,Qualifiers_List,5,FALSE)</f>
        <v>Unique-Winged Axe</v>
      </c>
      <c r="E79" s="5">
        <f t="shared" si="4"/>
        <v>4.3</v>
      </c>
    </row>
    <row r="80" spans="1:5" x14ac:dyDescent="0.25">
      <c r="A80" s="4" t="s">
        <v>58</v>
      </c>
      <c r="B80" s="4">
        <v>47309</v>
      </c>
      <c r="C80" s="5">
        <f t="shared" si="3"/>
        <v>4.3</v>
      </c>
      <c r="D80" s="5" t="str">
        <f>VLOOKUP(A80,Qualifiers_List,5,FALSE)</f>
        <v>Unique-Ward Bow</v>
      </c>
      <c r="E80" s="5">
        <f t="shared" si="4"/>
        <v>4.3</v>
      </c>
    </row>
    <row r="81" spans="1:5" x14ac:dyDescent="0.25">
      <c r="A81" s="4" t="s">
        <v>51</v>
      </c>
      <c r="B81" s="4">
        <v>47704</v>
      </c>
      <c r="C81" s="5">
        <f t="shared" si="3"/>
        <v>4.3</v>
      </c>
      <c r="D81" s="5" t="str">
        <f>VLOOKUP(A81,Qualifiers_List,5,FALSE)</f>
        <v>Unique-Demonhead</v>
      </c>
      <c r="E81" s="5">
        <f t="shared" si="4"/>
        <v>4.3</v>
      </c>
    </row>
    <row r="82" spans="1:5" x14ac:dyDescent="0.25">
      <c r="A82" s="4" t="s">
        <v>52</v>
      </c>
      <c r="B82" s="4">
        <v>47827</v>
      </c>
      <c r="C82" s="5">
        <f t="shared" si="3"/>
        <v>4.3</v>
      </c>
      <c r="D82" s="5" t="str">
        <f>VLOOKUP(A82,Qualifiers_List,5,FALSE)</f>
        <v>Unique-Mithril Coil</v>
      </c>
      <c r="E82" s="5">
        <f t="shared" si="4"/>
        <v>4.3</v>
      </c>
    </row>
    <row r="83" spans="1:5" x14ac:dyDescent="0.25">
      <c r="A83" s="4" t="s">
        <v>21</v>
      </c>
      <c r="B83" s="4">
        <v>48086</v>
      </c>
      <c r="C83" s="5">
        <f t="shared" si="3"/>
        <v>4.3</v>
      </c>
      <c r="D83" s="5" t="str">
        <f>VLOOKUP(A83,Qualifiers_List,5,FALSE)</f>
        <v>Set-Corona</v>
      </c>
      <c r="E83" s="5">
        <f t="shared" si="4"/>
        <v>4.3</v>
      </c>
    </row>
    <row r="84" spans="1:5" x14ac:dyDescent="0.25">
      <c r="A84" s="4" t="s">
        <v>23</v>
      </c>
      <c r="B84" s="4">
        <v>48086</v>
      </c>
      <c r="C84" s="5">
        <f t="shared" si="3"/>
        <v>4.3</v>
      </c>
      <c r="D84" s="5" t="str">
        <f>VLOOKUP(A84,Qualifiers_List,5,FALSE)</f>
        <v>Set-Sacred Armor</v>
      </c>
      <c r="E84" s="5">
        <f t="shared" si="4"/>
        <v>4.3</v>
      </c>
    </row>
    <row r="85" spans="1:5" x14ac:dyDescent="0.25">
      <c r="A85" s="4" t="s">
        <v>22</v>
      </c>
      <c r="B85" s="4">
        <v>48086</v>
      </c>
      <c r="C85" s="5">
        <f t="shared" si="3"/>
        <v>4.3</v>
      </c>
      <c r="D85" s="5" t="str">
        <f>VLOOKUP(A85,Qualifiers_List,5,FALSE)</f>
        <v>Set-Diadem</v>
      </c>
      <c r="E85" s="5">
        <f t="shared" si="4"/>
        <v>4.3</v>
      </c>
    </row>
    <row r="86" spans="1:5" x14ac:dyDescent="0.25">
      <c r="A86" s="4" t="s">
        <v>50</v>
      </c>
      <c r="B86" s="4">
        <v>45296</v>
      </c>
      <c r="C86" s="5">
        <f t="shared" si="3"/>
        <v>4.0999999999999996</v>
      </c>
      <c r="D86" s="5" t="str">
        <f>VLOOKUP(A86,Qualifiers_List,5,FALSE)</f>
        <v>Unique-Shako</v>
      </c>
      <c r="E86" s="5">
        <f t="shared" si="4"/>
        <v>4.0999999999999996</v>
      </c>
    </row>
    <row r="87" spans="1:5" x14ac:dyDescent="0.25">
      <c r="A87" s="4" t="s">
        <v>48</v>
      </c>
      <c r="B87" s="4">
        <v>43361</v>
      </c>
      <c r="C87" s="5">
        <f t="shared" si="3"/>
        <v>3.9</v>
      </c>
      <c r="D87" s="5" t="str">
        <f>VLOOKUP(A87,Qualifiers_List,5,FALSE)</f>
        <v>Unique-Dusk Shroud</v>
      </c>
      <c r="E87" s="5">
        <f t="shared" si="4"/>
        <v>3.9</v>
      </c>
    </row>
    <row r="88" spans="1:5" x14ac:dyDescent="0.25">
      <c r="A88" s="4" t="s">
        <v>49</v>
      </c>
      <c r="B88" s="4">
        <v>43476</v>
      </c>
      <c r="C88" s="5">
        <f t="shared" si="3"/>
        <v>3.9</v>
      </c>
      <c r="D88" s="5" t="str">
        <f>VLOOKUP(A88,Qualifiers_List,5,FALSE)</f>
        <v>Unique-Scarabshell Boots</v>
      </c>
      <c r="E88" s="5">
        <f t="shared" si="4"/>
        <v>3.9</v>
      </c>
    </row>
    <row r="89" spans="1:5" x14ac:dyDescent="0.25">
      <c r="A89" s="4" t="s">
        <v>18</v>
      </c>
      <c r="B89" s="4">
        <v>41664</v>
      </c>
      <c r="C89" s="5">
        <f t="shared" si="3"/>
        <v>3.8</v>
      </c>
      <c r="D89" s="5" t="str">
        <f>VLOOKUP(A89,Qualifiers_List,5,FALSE)</f>
        <v>Set-Colossus Blade</v>
      </c>
      <c r="E89" s="5">
        <f t="shared" si="4"/>
        <v>3.8</v>
      </c>
    </row>
    <row r="90" spans="1:5" x14ac:dyDescent="0.25">
      <c r="A90" s="4" t="s">
        <v>19</v>
      </c>
      <c r="B90" s="4">
        <v>41664</v>
      </c>
      <c r="C90" s="5">
        <f t="shared" si="3"/>
        <v>3.8</v>
      </c>
      <c r="D90" s="5" t="str">
        <f>VLOOKUP(A90,Qualifiers_List,5,FALSE)</f>
        <v>Set-Mythical Sword</v>
      </c>
      <c r="E90" s="5">
        <f t="shared" si="4"/>
        <v>3.8</v>
      </c>
    </row>
    <row r="91" spans="1:5" x14ac:dyDescent="0.25">
      <c r="A91" s="4" t="s">
        <v>47</v>
      </c>
      <c r="B91" s="4">
        <v>39552</v>
      </c>
      <c r="C91" s="5">
        <f t="shared" si="3"/>
        <v>3.6</v>
      </c>
      <c r="D91" s="5" t="str">
        <f>VLOOKUP(A91,Qualifiers_List,5,FALSE)</f>
        <v>Unique-Tomahawk</v>
      </c>
      <c r="E91" s="5">
        <f t="shared" si="4"/>
        <v>3.6</v>
      </c>
    </row>
    <row r="92" spans="1:5" x14ac:dyDescent="0.25">
      <c r="A92" s="4" t="s">
        <v>46</v>
      </c>
      <c r="B92" s="4">
        <v>39335</v>
      </c>
      <c r="C92" s="5">
        <f t="shared" si="3"/>
        <v>3.5</v>
      </c>
      <c r="D92" s="5" t="str">
        <f>VLOOKUP(A92,Qualifiers_List,5,FALSE)</f>
        <v>Unique-Truncheon</v>
      </c>
      <c r="E92" s="5">
        <f t="shared" si="4"/>
        <v>3.5</v>
      </c>
    </row>
    <row r="93" spans="1:5" x14ac:dyDescent="0.25">
      <c r="A93" s="4" t="s">
        <v>43</v>
      </c>
      <c r="B93" s="4">
        <v>36071</v>
      </c>
      <c r="C93" s="5">
        <f t="shared" si="3"/>
        <v>3.3</v>
      </c>
      <c r="D93" s="5" t="str">
        <f>VLOOKUP(A93,Qualifiers_List,5,FALSE)</f>
        <v>Unique-Balrog Spear</v>
      </c>
      <c r="E93" s="5">
        <f t="shared" si="4"/>
        <v>3.3</v>
      </c>
    </row>
    <row r="94" spans="1:5" x14ac:dyDescent="0.25">
      <c r="A94" s="4" t="s">
        <v>42</v>
      </c>
      <c r="B94" s="4">
        <v>36071</v>
      </c>
      <c r="C94" s="5">
        <f t="shared" si="3"/>
        <v>3.3</v>
      </c>
      <c r="D94" s="5" t="str">
        <f>VLOOKUP(A94,Qualifiers_List,5,FALSE)</f>
        <v>Unique-Balrog Blade</v>
      </c>
      <c r="E94" s="5">
        <f t="shared" si="4"/>
        <v>3.3</v>
      </c>
    </row>
    <row r="95" spans="1:5" x14ac:dyDescent="0.25">
      <c r="A95" s="4" t="s">
        <v>44</v>
      </c>
      <c r="B95" s="4">
        <v>36071</v>
      </c>
      <c r="C95" s="5">
        <f t="shared" si="3"/>
        <v>3.3</v>
      </c>
      <c r="D95" s="5" t="str">
        <f>VLOOKUP(A95,Qualifiers_List,5,FALSE)</f>
        <v>Unique-Thresher</v>
      </c>
      <c r="E95" s="5">
        <f t="shared" si="4"/>
        <v>3.3</v>
      </c>
    </row>
    <row r="96" spans="1:5" x14ac:dyDescent="0.25">
      <c r="A96" s="4" t="s">
        <v>16</v>
      </c>
      <c r="B96" s="4">
        <v>36129</v>
      </c>
      <c r="C96" s="5">
        <f t="shared" si="3"/>
        <v>3.3</v>
      </c>
      <c r="D96" s="5" t="str">
        <f>VLOOKUP(A96,Qualifiers_List,5,FALSE)</f>
        <v>Set-Ward</v>
      </c>
      <c r="E96" s="5">
        <f t="shared" si="4"/>
        <v>3.3</v>
      </c>
    </row>
    <row r="97" spans="1:5" x14ac:dyDescent="0.25">
      <c r="A97" s="4" t="s">
        <v>15</v>
      </c>
      <c r="B97" s="4">
        <v>36129</v>
      </c>
      <c r="C97" s="5">
        <f t="shared" si="3"/>
        <v>3.3</v>
      </c>
      <c r="D97" s="5" t="str">
        <f>VLOOKUP(A97,Qualifiers_List,5,FALSE)</f>
        <v>Set-Bone Visage</v>
      </c>
      <c r="E97" s="5">
        <f t="shared" si="4"/>
        <v>3.3</v>
      </c>
    </row>
    <row r="98" spans="1:5" x14ac:dyDescent="0.25">
      <c r="A98" s="4" t="s">
        <v>12</v>
      </c>
      <c r="B98" s="4">
        <v>36130</v>
      </c>
      <c r="C98" s="5">
        <f t="shared" ref="C98:C129" si="5">ROUND(B98/11083,1)</f>
        <v>3.3</v>
      </c>
      <c r="D98" s="5" t="str">
        <f>VLOOKUP(A98,Qualifiers_List,5,FALSE)</f>
        <v>Set-Shadow Plate</v>
      </c>
      <c r="E98" s="5">
        <f t="shared" si="4"/>
        <v>3.3</v>
      </c>
    </row>
    <row r="99" spans="1:5" x14ac:dyDescent="0.25">
      <c r="A99" s="4" t="s">
        <v>45</v>
      </c>
      <c r="B99" s="4">
        <v>36170</v>
      </c>
      <c r="C99" s="5">
        <f t="shared" si="5"/>
        <v>3.3</v>
      </c>
      <c r="D99" s="5" t="str">
        <f>VLOOKUP(A99,Qualifiers_List,5,FALSE)</f>
        <v>Unique-Elegant Blade</v>
      </c>
      <c r="E99" s="5">
        <f t="shared" si="4"/>
        <v>3.3</v>
      </c>
    </row>
    <row r="100" spans="1:5" x14ac:dyDescent="0.25">
      <c r="A100" s="4" t="s">
        <v>13</v>
      </c>
      <c r="B100" s="4">
        <v>35903</v>
      </c>
      <c r="C100" s="5">
        <f t="shared" si="5"/>
        <v>3.2</v>
      </c>
      <c r="D100" s="5" t="str">
        <f>VLOOKUP(A100,Qualifiers_List,5,FALSE)</f>
        <v>Set-Lacquered Plate</v>
      </c>
      <c r="E100" s="5">
        <f t="shared" si="4"/>
        <v>3.2</v>
      </c>
    </row>
    <row r="101" spans="1:5" x14ac:dyDescent="0.25">
      <c r="A101" s="4" t="s">
        <v>14</v>
      </c>
      <c r="B101" s="4">
        <v>35903</v>
      </c>
      <c r="C101" s="5">
        <f t="shared" si="5"/>
        <v>3.2</v>
      </c>
      <c r="D101" s="5" t="str">
        <f>VLOOKUP(A101,Qualifiers_List,5,FALSE)</f>
        <v>Set-Troll Belt</v>
      </c>
      <c r="E101" s="5">
        <f t="shared" si="4"/>
        <v>3.2</v>
      </c>
    </row>
    <row r="102" spans="1:5" x14ac:dyDescent="0.25">
      <c r="A102" s="4" t="s">
        <v>40</v>
      </c>
      <c r="B102" s="4">
        <v>35977</v>
      </c>
      <c r="C102" s="5">
        <f t="shared" si="5"/>
        <v>3.2</v>
      </c>
      <c r="D102" s="5" t="str">
        <f>VLOOKUP(A102,Qualifiers_List,5,FALSE)</f>
        <v>Unique-Devil Star</v>
      </c>
      <c r="E102" s="5">
        <f t="shared" si="4"/>
        <v>3.2</v>
      </c>
    </row>
    <row r="103" spans="1:5" x14ac:dyDescent="0.25">
      <c r="A103" s="4" t="s">
        <v>39</v>
      </c>
      <c r="B103" s="4">
        <v>35977</v>
      </c>
      <c r="C103" s="5">
        <f t="shared" si="5"/>
        <v>3.2</v>
      </c>
      <c r="D103" s="5" t="str">
        <f>VLOOKUP(A103,Qualifiers_List,5,FALSE)</f>
        <v>Unique-Ataghan</v>
      </c>
      <c r="E103" s="5">
        <f t="shared" si="4"/>
        <v>3.2</v>
      </c>
    </row>
    <row r="104" spans="1:5" x14ac:dyDescent="0.25">
      <c r="A104" s="4" t="s">
        <v>41</v>
      </c>
      <c r="B104" s="4">
        <v>35977</v>
      </c>
      <c r="C104" s="5">
        <f t="shared" si="5"/>
        <v>3.2</v>
      </c>
      <c r="D104" s="5" t="str">
        <f>VLOOKUP(A104,Qualifiers_List,5,FALSE)</f>
        <v>Unique-Ettin Axe</v>
      </c>
      <c r="E104" s="5">
        <f t="shared" si="4"/>
        <v>3.2</v>
      </c>
    </row>
    <row r="105" spans="1:5" x14ac:dyDescent="0.25">
      <c r="A105" s="4" t="s">
        <v>9</v>
      </c>
      <c r="B105" s="4">
        <v>34563</v>
      </c>
      <c r="C105" s="5">
        <f t="shared" si="5"/>
        <v>3.1</v>
      </c>
      <c r="D105" s="5" t="str">
        <f>VLOOKUP(A105,Qualifiers_List,5,FALSE)</f>
        <v>Set-Balrog Skin</v>
      </c>
      <c r="E105" s="5">
        <f t="shared" si="4"/>
        <v>3.1</v>
      </c>
    </row>
    <row r="106" spans="1:5" x14ac:dyDescent="0.25">
      <c r="A106" s="4" t="s">
        <v>38</v>
      </c>
      <c r="B106" s="4">
        <v>34665</v>
      </c>
      <c r="C106" s="5">
        <f t="shared" si="5"/>
        <v>3.1</v>
      </c>
      <c r="D106" s="5" t="str">
        <f>VLOOKUP(A106,Qualifiers_List,5,FALSE)</f>
        <v>Unique-Phase Blade</v>
      </c>
      <c r="E106" s="5">
        <f t="shared" si="4"/>
        <v>1.6</v>
      </c>
    </row>
    <row r="107" spans="1:5" x14ac:dyDescent="0.25">
      <c r="A107" s="4" t="s">
        <v>10</v>
      </c>
      <c r="B107" s="4">
        <v>34785</v>
      </c>
      <c r="C107" s="5">
        <f t="shared" si="5"/>
        <v>3.1</v>
      </c>
      <c r="D107" s="5" t="str">
        <f>VLOOKUP(A107,Qualifiers_List,5,FALSE)</f>
        <v>Set-Hellforge Plate</v>
      </c>
      <c r="E107" s="5">
        <f t="shared" si="4"/>
        <v>3.1</v>
      </c>
    </row>
    <row r="108" spans="1:5" x14ac:dyDescent="0.25">
      <c r="A108" s="4" t="s">
        <v>11</v>
      </c>
      <c r="B108" s="4">
        <v>34853</v>
      </c>
      <c r="C108" s="5">
        <f t="shared" si="5"/>
        <v>3.1</v>
      </c>
      <c r="D108" s="5" t="str">
        <f>VLOOKUP(A108,Qualifiers_List,5,FALSE)</f>
        <v>Set-Elder Staff</v>
      </c>
      <c r="E108" s="5">
        <f t="shared" si="4"/>
        <v>3.1</v>
      </c>
    </row>
    <row r="109" spans="1:5" x14ac:dyDescent="0.25">
      <c r="A109" s="4" t="s">
        <v>37</v>
      </c>
      <c r="B109" s="4">
        <v>33566</v>
      </c>
      <c r="C109" s="5">
        <f t="shared" si="5"/>
        <v>3</v>
      </c>
      <c r="D109" s="5" t="str">
        <f>VLOOKUP(A109,Qualifiers_List,5,FALSE)</f>
        <v>Unique-Wrist Sword</v>
      </c>
      <c r="E109" s="5">
        <f t="shared" si="4"/>
        <v>3</v>
      </c>
    </row>
    <row r="110" spans="1:5" x14ac:dyDescent="0.25">
      <c r="A110" s="4" t="s">
        <v>35</v>
      </c>
      <c r="B110" s="4">
        <v>30682</v>
      </c>
      <c r="C110" s="5">
        <f t="shared" si="5"/>
        <v>2.8</v>
      </c>
      <c r="D110" s="5" t="str">
        <f>VLOOKUP(A110,Qualifiers_List,5,FALSE)</f>
        <v>Unique-Flying Axe</v>
      </c>
      <c r="E110" s="5">
        <f t="shared" si="4"/>
        <v>2.8</v>
      </c>
    </row>
    <row r="111" spans="1:5" x14ac:dyDescent="0.25">
      <c r="A111" s="4" t="s">
        <v>36</v>
      </c>
      <c r="B111" s="4">
        <v>30766</v>
      </c>
      <c r="C111" s="5">
        <f t="shared" si="5"/>
        <v>2.8</v>
      </c>
      <c r="D111" s="5" t="str">
        <f>VLOOKUP(A111,Qualifiers_List,5,FALSE)</f>
        <v>Unique-Tyrant Club</v>
      </c>
      <c r="E111" s="5">
        <f t="shared" si="4"/>
        <v>2.8</v>
      </c>
    </row>
    <row r="112" spans="1:5" x14ac:dyDescent="0.25">
      <c r="A112" s="4" t="s">
        <v>32</v>
      </c>
      <c r="B112" s="4">
        <v>28888</v>
      </c>
      <c r="C112" s="5">
        <f t="shared" si="5"/>
        <v>2.6</v>
      </c>
      <c r="D112" s="5" t="str">
        <f>VLOOKUP(A112,Qualifiers_List,5,FALSE)</f>
        <v>Unique-Decapitator</v>
      </c>
      <c r="E112" s="5">
        <f t="shared" si="4"/>
        <v>2.6</v>
      </c>
    </row>
    <row r="113" spans="1:5" x14ac:dyDescent="0.25">
      <c r="A113" s="4" t="s">
        <v>33</v>
      </c>
      <c r="B113" s="4">
        <v>28963</v>
      </c>
      <c r="C113" s="5">
        <f t="shared" si="5"/>
        <v>2.6</v>
      </c>
      <c r="D113" s="5" t="str">
        <f>VLOOKUP(A113,Qualifiers_List,5,FALSE)</f>
        <v>Unique-Mancatcher</v>
      </c>
      <c r="E113" s="5">
        <f t="shared" si="4"/>
        <v>2.6</v>
      </c>
    </row>
    <row r="114" spans="1:5" x14ac:dyDescent="0.25">
      <c r="A114" s="4" t="s">
        <v>34</v>
      </c>
      <c r="B114" s="4">
        <v>29038</v>
      </c>
      <c r="C114" s="5">
        <f t="shared" si="5"/>
        <v>2.6</v>
      </c>
      <c r="D114" s="5" t="str">
        <f>VLOOKUP(A114,Qualifiers_List,5,FALSE)</f>
        <v>Unique-Colossus Crossbow</v>
      </c>
      <c r="E114" s="5">
        <f t="shared" si="4"/>
        <v>2.6</v>
      </c>
    </row>
    <row r="115" spans="1:5" x14ac:dyDescent="0.25">
      <c r="A115" s="4" t="s">
        <v>30</v>
      </c>
      <c r="B115" s="4">
        <v>27631</v>
      </c>
      <c r="C115" s="5">
        <f t="shared" si="5"/>
        <v>2.5</v>
      </c>
      <c r="D115" s="5" t="str">
        <f>VLOOKUP(A115,Qualifiers_List,5,FALSE)</f>
        <v>Unique-Ogre Maul</v>
      </c>
      <c r="E115" s="5">
        <f t="shared" si="4"/>
        <v>2.5</v>
      </c>
    </row>
    <row r="116" spans="1:5" x14ac:dyDescent="0.25">
      <c r="A116" s="4" t="s">
        <v>31</v>
      </c>
      <c r="B116" s="4">
        <v>27875</v>
      </c>
      <c r="C116" s="5">
        <f t="shared" si="5"/>
        <v>2.5</v>
      </c>
      <c r="D116" s="5" t="str">
        <f>VLOOKUP(A116,Qualifiers_List,5,FALSE)</f>
        <v>Unique-Silver-Edged Axe</v>
      </c>
      <c r="E116" s="5">
        <f t="shared" si="4"/>
        <v>2.5</v>
      </c>
    </row>
    <row r="117" spans="1:5" x14ac:dyDescent="0.25">
      <c r="A117" s="4" t="s">
        <v>29</v>
      </c>
      <c r="B117" s="4">
        <v>26449</v>
      </c>
      <c r="C117" s="5">
        <f t="shared" si="5"/>
        <v>2.4</v>
      </c>
      <c r="D117" s="5" t="str">
        <f>VLOOKUP(A117,Qualifiers_List,5,FALSE)</f>
        <v>Unique-Battle Cestus</v>
      </c>
      <c r="E117" s="5">
        <f t="shared" si="4"/>
        <v>2.4</v>
      </c>
    </row>
    <row r="118" spans="1:5" x14ac:dyDescent="0.25">
      <c r="A118" s="4" t="s">
        <v>27</v>
      </c>
      <c r="B118" s="4">
        <v>25312</v>
      </c>
      <c r="C118" s="5">
        <f t="shared" si="5"/>
        <v>2.2999999999999998</v>
      </c>
      <c r="D118" s="5" t="str">
        <f>VLOOKUP(A118,Qualifiers_List,5,FALSE)</f>
        <v>Unique-Hyperion Spear</v>
      </c>
      <c r="E118" s="5">
        <f t="shared" si="4"/>
        <v>2.2999999999999998</v>
      </c>
    </row>
    <row r="119" spans="1:5" x14ac:dyDescent="0.25">
      <c r="A119" s="4" t="s">
        <v>26</v>
      </c>
      <c r="B119" s="4">
        <v>25312</v>
      </c>
      <c r="C119" s="5">
        <f t="shared" si="5"/>
        <v>2.2999999999999998</v>
      </c>
      <c r="D119" s="5" t="str">
        <f>VLOOKUP(A119,Qualifiers_List,5,FALSE)</f>
        <v>Unique-Bone Knife</v>
      </c>
      <c r="E119" s="5">
        <f t="shared" si="4"/>
        <v>2.2999999999999998</v>
      </c>
    </row>
    <row r="120" spans="1:5" x14ac:dyDescent="0.25">
      <c r="A120" s="4" t="s">
        <v>6</v>
      </c>
      <c r="B120" s="4">
        <v>25399</v>
      </c>
      <c r="C120" s="5">
        <f t="shared" si="5"/>
        <v>2.2999999999999998</v>
      </c>
      <c r="D120" s="5" t="str">
        <f>VLOOKUP(A120,Qualifiers_List,5,FALSE)</f>
        <v>Set-Spired Helm</v>
      </c>
      <c r="E120" s="5">
        <f t="shared" si="4"/>
        <v>2.2999999999999998</v>
      </c>
    </row>
    <row r="121" spans="1:5" x14ac:dyDescent="0.25">
      <c r="A121" s="4" t="s">
        <v>28</v>
      </c>
      <c r="B121" s="4">
        <v>25449</v>
      </c>
      <c r="C121" s="5">
        <f t="shared" si="5"/>
        <v>2.2999999999999998</v>
      </c>
      <c r="D121" s="5" t="str">
        <f>VLOOKUP(A121,Qualifiers_List,5,FALSE)</f>
        <v>Unique-Ogre Axe</v>
      </c>
      <c r="E121" s="5">
        <f t="shared" si="4"/>
        <v>2.2999999999999998</v>
      </c>
    </row>
    <row r="122" spans="1:5" x14ac:dyDescent="0.25">
      <c r="A122" s="4" t="s">
        <v>7</v>
      </c>
      <c r="B122" s="4">
        <v>25561</v>
      </c>
      <c r="C122" s="5">
        <f t="shared" si="5"/>
        <v>2.2999999999999998</v>
      </c>
      <c r="D122" s="5" t="str">
        <f>VLOOKUP(A122,Qualifiers_List,5,FALSE)</f>
        <v>Set-Kraken Shell</v>
      </c>
      <c r="E122" s="5">
        <f t="shared" si="4"/>
        <v>2.2999999999999998</v>
      </c>
    </row>
    <row r="123" spans="1:5" x14ac:dyDescent="0.25">
      <c r="A123" s="4" t="s">
        <v>8</v>
      </c>
      <c r="B123" s="4">
        <v>20644</v>
      </c>
      <c r="C123" s="5">
        <f t="shared" si="5"/>
        <v>1.9</v>
      </c>
      <c r="D123" s="5" t="str">
        <f>VLOOKUP(A123,Qualifiers_List,5,FALSE)</f>
        <v>Set-Cryptic Sword</v>
      </c>
      <c r="E123" s="5">
        <f t="shared" si="4"/>
        <v>1.9</v>
      </c>
    </row>
    <row r="124" spans="1:5" x14ac:dyDescent="0.25">
      <c r="A124" s="4" t="s">
        <v>4</v>
      </c>
      <c r="B124" s="4">
        <v>19135</v>
      </c>
      <c r="C124" s="5">
        <f t="shared" si="5"/>
        <v>1.7</v>
      </c>
      <c r="D124" s="5" t="str">
        <f>VLOOKUP(A124,Qualifiers_List,5,FALSE)</f>
        <v>Set-Loricated Mail</v>
      </c>
      <c r="E124" s="5">
        <f t="shared" si="4"/>
        <v>1.7</v>
      </c>
    </row>
    <row r="125" spans="1:5" x14ac:dyDescent="0.25">
      <c r="A125" s="4" t="s">
        <v>5</v>
      </c>
      <c r="B125" s="4">
        <v>19259</v>
      </c>
      <c r="C125" s="5">
        <f t="shared" si="5"/>
        <v>1.7</v>
      </c>
      <c r="D125" s="5" t="str">
        <f>VLOOKUP(A125,Qualifiers_List,5,FALSE)</f>
        <v>Set-Mithril Coil</v>
      </c>
      <c r="E125" s="5">
        <f t="shared" si="4"/>
        <v>1.7</v>
      </c>
    </row>
    <row r="126" spans="1:5" x14ac:dyDescent="0.25">
      <c r="A126" s="4" t="s">
        <v>3</v>
      </c>
      <c r="B126" s="4">
        <v>17347</v>
      </c>
      <c r="C126" s="5">
        <f t="shared" si="5"/>
        <v>1.6</v>
      </c>
      <c r="D126" s="5" t="str">
        <f>VLOOKUP(A126,Qualifiers_List,5,FALSE)</f>
        <v>Set-Dusk Shroud</v>
      </c>
      <c r="E126" s="5">
        <f t="shared" si="4"/>
        <v>1.6</v>
      </c>
    </row>
    <row r="127" spans="1:5" x14ac:dyDescent="0.25">
      <c r="A127" s="4" t="s">
        <v>2</v>
      </c>
      <c r="B127" s="4">
        <v>15579</v>
      </c>
      <c r="C127" s="5">
        <f t="shared" si="5"/>
        <v>1.4</v>
      </c>
      <c r="D127" s="5" t="str">
        <f>VLOOKUP(A127,Qualifiers_List,5,FALSE)</f>
        <v>Set-Bramble Mitts</v>
      </c>
      <c r="E127" s="5">
        <f t="shared" si="4"/>
        <v>1.4</v>
      </c>
    </row>
    <row r="128" spans="1:5" x14ac:dyDescent="0.25">
      <c r="A128" s="4" t="s">
        <v>1</v>
      </c>
      <c r="B128" s="4">
        <v>14451</v>
      </c>
      <c r="C128" s="5">
        <f t="shared" si="5"/>
        <v>1.3</v>
      </c>
      <c r="D128" s="5" t="str">
        <f>VLOOKUP(A128,Qualifiers_List,5,FALSE)</f>
        <v>Set-Reinforced Mace</v>
      </c>
      <c r="E128" s="5">
        <f t="shared" si="4"/>
        <v>1.3</v>
      </c>
    </row>
    <row r="129" spans="1:5" x14ac:dyDescent="0.25">
      <c r="A129" s="4" t="s">
        <v>0</v>
      </c>
      <c r="B129" s="4">
        <v>11083</v>
      </c>
      <c r="C129" s="5">
        <f t="shared" si="5"/>
        <v>1</v>
      </c>
      <c r="D129" s="5" t="str">
        <f>VLOOKUP(A129,Qualifiers_List,5,FALSE)</f>
        <v>Set-Ogre Maul</v>
      </c>
      <c r="E129" s="5">
        <f t="shared" si="4"/>
        <v>1</v>
      </c>
    </row>
  </sheetData>
  <autoFilter ref="A1:E129" xr:uid="{CFB5FB6F-2E6B-4A05-B908-2F941CB83122}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8198-1B3A-44FA-A592-AB07B177DFD3}">
  <dimension ref="A1:B129"/>
  <sheetViews>
    <sheetView workbookViewId="0">
      <pane ySplit="1" topLeftCell="A2" activePane="bottomLeft" state="frozen"/>
      <selection activeCell="A120" sqref="A120"/>
      <selection pane="bottomLeft" activeCell="A120" sqref="A120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257</v>
      </c>
      <c r="B1" s="1" t="s">
        <v>258</v>
      </c>
    </row>
    <row r="2" spans="1:2" x14ac:dyDescent="0.25">
      <c r="A2" t="s">
        <v>127</v>
      </c>
      <c r="B2">
        <v>422.5</v>
      </c>
    </row>
    <row r="3" spans="1:2" x14ac:dyDescent="0.25">
      <c r="A3" t="s">
        <v>126</v>
      </c>
      <c r="B3">
        <v>231</v>
      </c>
    </row>
    <row r="4" spans="1:2" x14ac:dyDescent="0.25">
      <c r="A4" t="s">
        <v>125</v>
      </c>
      <c r="B4">
        <v>230.4</v>
      </c>
    </row>
    <row r="5" spans="1:2" x14ac:dyDescent="0.25">
      <c r="A5" t="s">
        <v>124</v>
      </c>
      <c r="B5">
        <v>230.4</v>
      </c>
    </row>
    <row r="6" spans="1:2" x14ac:dyDescent="0.25">
      <c r="A6" t="s">
        <v>123</v>
      </c>
      <c r="B6">
        <v>172.2</v>
      </c>
    </row>
    <row r="7" spans="1:2" x14ac:dyDescent="0.25">
      <c r="A7" t="s">
        <v>120</v>
      </c>
      <c r="B7">
        <v>140.9</v>
      </c>
    </row>
    <row r="8" spans="1:2" x14ac:dyDescent="0.25">
      <c r="A8" t="s">
        <v>25</v>
      </c>
      <c r="B8">
        <v>97.7</v>
      </c>
    </row>
    <row r="9" spans="1:2" x14ac:dyDescent="0.25">
      <c r="A9" t="s">
        <v>24</v>
      </c>
      <c r="B9">
        <v>94.7</v>
      </c>
    </row>
    <row r="10" spans="1:2" x14ac:dyDescent="0.25">
      <c r="A10" t="s">
        <v>115</v>
      </c>
      <c r="B10">
        <v>93.9</v>
      </c>
    </row>
    <row r="11" spans="1:2" x14ac:dyDescent="0.25">
      <c r="A11" t="s">
        <v>116</v>
      </c>
      <c r="B11">
        <v>93.9</v>
      </c>
    </row>
    <row r="12" spans="1:2" x14ac:dyDescent="0.25">
      <c r="A12" t="s">
        <v>117</v>
      </c>
      <c r="B12">
        <v>93.9</v>
      </c>
    </row>
    <row r="13" spans="1:2" x14ac:dyDescent="0.25">
      <c r="A13" t="s">
        <v>118</v>
      </c>
      <c r="B13">
        <v>93.9</v>
      </c>
    </row>
    <row r="14" spans="1:2" x14ac:dyDescent="0.25">
      <c r="A14" t="s">
        <v>119</v>
      </c>
      <c r="B14">
        <v>93.9</v>
      </c>
    </row>
    <row r="15" spans="1:2" x14ac:dyDescent="0.25">
      <c r="A15" t="s">
        <v>107</v>
      </c>
      <c r="B15">
        <v>76.8</v>
      </c>
    </row>
    <row r="16" spans="1:2" x14ac:dyDescent="0.25">
      <c r="A16" t="s">
        <v>121</v>
      </c>
      <c r="B16">
        <v>76.8</v>
      </c>
    </row>
    <row r="17" spans="1:2" x14ac:dyDescent="0.25">
      <c r="A17" t="s">
        <v>110</v>
      </c>
      <c r="B17">
        <v>76.8</v>
      </c>
    </row>
    <row r="18" spans="1:2" x14ac:dyDescent="0.25">
      <c r="A18" t="s">
        <v>114</v>
      </c>
      <c r="B18">
        <v>76.8</v>
      </c>
    </row>
    <row r="19" spans="1:2" x14ac:dyDescent="0.25">
      <c r="A19" t="s">
        <v>112</v>
      </c>
      <c r="B19">
        <v>76.8</v>
      </c>
    </row>
    <row r="20" spans="1:2" x14ac:dyDescent="0.25">
      <c r="A20" t="s">
        <v>113</v>
      </c>
      <c r="B20">
        <v>76.8</v>
      </c>
    </row>
    <row r="21" spans="1:2" x14ac:dyDescent="0.25">
      <c r="A21" t="s">
        <v>109</v>
      </c>
      <c r="B21">
        <v>76.8</v>
      </c>
    </row>
    <row r="22" spans="1:2" x14ac:dyDescent="0.25">
      <c r="A22" t="s">
        <v>122</v>
      </c>
      <c r="B22">
        <v>76.8</v>
      </c>
    </row>
    <row r="23" spans="1:2" x14ac:dyDescent="0.25">
      <c r="A23" t="s">
        <v>108</v>
      </c>
      <c r="B23">
        <v>76.8</v>
      </c>
    </row>
    <row r="24" spans="1:2" x14ac:dyDescent="0.25">
      <c r="A24" t="s">
        <v>111</v>
      </c>
      <c r="B24">
        <v>76.8</v>
      </c>
    </row>
    <row r="25" spans="1:2" x14ac:dyDescent="0.25">
      <c r="A25" t="s">
        <v>21</v>
      </c>
      <c r="B25">
        <v>39.799999999999997</v>
      </c>
    </row>
    <row r="26" spans="1:2" x14ac:dyDescent="0.25">
      <c r="A26" t="s">
        <v>23</v>
      </c>
      <c r="B26">
        <v>39.799999999999997</v>
      </c>
    </row>
    <row r="27" spans="1:2" x14ac:dyDescent="0.25">
      <c r="A27" t="s">
        <v>22</v>
      </c>
      <c r="B27">
        <v>39.799999999999997</v>
      </c>
    </row>
    <row r="28" spans="1:2" x14ac:dyDescent="0.25">
      <c r="A28" t="s">
        <v>20</v>
      </c>
      <c r="B28">
        <v>38.700000000000003</v>
      </c>
    </row>
    <row r="29" spans="1:2" x14ac:dyDescent="0.25">
      <c r="A29" t="s">
        <v>18</v>
      </c>
      <c r="B29">
        <v>32.6</v>
      </c>
    </row>
    <row r="30" spans="1:2" x14ac:dyDescent="0.25">
      <c r="A30" t="s">
        <v>19</v>
      </c>
      <c r="B30">
        <v>32.6</v>
      </c>
    </row>
    <row r="31" spans="1:2" x14ac:dyDescent="0.25">
      <c r="A31" t="s">
        <v>104</v>
      </c>
      <c r="B31">
        <v>19.5</v>
      </c>
    </row>
    <row r="32" spans="1:2" x14ac:dyDescent="0.25">
      <c r="A32" t="s">
        <v>103</v>
      </c>
      <c r="B32">
        <v>19.5</v>
      </c>
    </row>
    <row r="33" spans="1:2" x14ac:dyDescent="0.25">
      <c r="A33" t="s">
        <v>106</v>
      </c>
      <c r="B33">
        <v>16.2</v>
      </c>
    </row>
    <row r="34" spans="1:2" x14ac:dyDescent="0.25">
      <c r="A34" t="s">
        <v>105</v>
      </c>
      <c r="B34">
        <v>15.3</v>
      </c>
    </row>
    <row r="35" spans="1:2" x14ac:dyDescent="0.25">
      <c r="A35" t="s">
        <v>99</v>
      </c>
      <c r="B35">
        <v>13.7</v>
      </c>
    </row>
    <row r="36" spans="1:2" x14ac:dyDescent="0.25">
      <c r="A36" t="s">
        <v>96</v>
      </c>
      <c r="B36">
        <v>11</v>
      </c>
    </row>
    <row r="37" spans="1:2" x14ac:dyDescent="0.25">
      <c r="A37" t="s">
        <v>95</v>
      </c>
      <c r="B37">
        <v>11</v>
      </c>
    </row>
    <row r="38" spans="1:2" x14ac:dyDescent="0.25">
      <c r="A38" t="s">
        <v>93</v>
      </c>
      <c r="B38">
        <v>10.7</v>
      </c>
    </row>
    <row r="39" spans="1:2" x14ac:dyDescent="0.25">
      <c r="A39" t="s">
        <v>94</v>
      </c>
      <c r="B39">
        <v>10.7</v>
      </c>
    </row>
    <row r="40" spans="1:2" x14ac:dyDescent="0.25">
      <c r="A40" t="s">
        <v>91</v>
      </c>
      <c r="B40">
        <v>10.6</v>
      </c>
    </row>
    <row r="41" spans="1:2" x14ac:dyDescent="0.25">
      <c r="A41" t="s">
        <v>92</v>
      </c>
      <c r="B41">
        <v>10.6</v>
      </c>
    </row>
    <row r="42" spans="1:2" x14ac:dyDescent="0.25">
      <c r="A42" t="s">
        <v>101</v>
      </c>
      <c r="B42">
        <v>9.3000000000000007</v>
      </c>
    </row>
    <row r="43" spans="1:2" x14ac:dyDescent="0.25">
      <c r="A43" t="s">
        <v>102</v>
      </c>
      <c r="B43">
        <v>9.3000000000000007</v>
      </c>
    </row>
    <row r="44" spans="1:2" x14ac:dyDescent="0.25">
      <c r="A44" t="s">
        <v>90</v>
      </c>
      <c r="B44">
        <v>8.8000000000000007</v>
      </c>
    </row>
    <row r="45" spans="1:2" x14ac:dyDescent="0.25">
      <c r="A45" t="s">
        <v>88</v>
      </c>
      <c r="B45">
        <v>7.6</v>
      </c>
    </row>
    <row r="46" spans="1:2" x14ac:dyDescent="0.25">
      <c r="A46" t="s">
        <v>100</v>
      </c>
      <c r="B46">
        <v>7.5</v>
      </c>
    </row>
    <row r="47" spans="1:2" x14ac:dyDescent="0.25">
      <c r="A47" t="s">
        <v>87</v>
      </c>
      <c r="B47">
        <v>7.5</v>
      </c>
    </row>
    <row r="48" spans="1:2" x14ac:dyDescent="0.25">
      <c r="A48" t="s">
        <v>86</v>
      </c>
      <c r="B48">
        <v>7.5</v>
      </c>
    </row>
    <row r="49" spans="1:2" x14ac:dyDescent="0.25">
      <c r="A49" t="s">
        <v>84</v>
      </c>
      <c r="B49">
        <v>7.4</v>
      </c>
    </row>
    <row r="50" spans="1:2" x14ac:dyDescent="0.25">
      <c r="A50" t="s">
        <v>85</v>
      </c>
      <c r="B50">
        <v>7.4</v>
      </c>
    </row>
    <row r="51" spans="1:2" x14ac:dyDescent="0.25">
      <c r="A51" t="s">
        <v>83</v>
      </c>
      <c r="B51">
        <v>7</v>
      </c>
    </row>
    <row r="52" spans="1:2" x14ac:dyDescent="0.25">
      <c r="A52" t="s">
        <v>81</v>
      </c>
      <c r="B52">
        <v>6.5</v>
      </c>
    </row>
    <row r="53" spans="1:2" x14ac:dyDescent="0.25">
      <c r="A53" t="s">
        <v>79</v>
      </c>
      <c r="B53">
        <v>6.3</v>
      </c>
    </row>
    <row r="54" spans="1:2" x14ac:dyDescent="0.25">
      <c r="A54" t="s">
        <v>80</v>
      </c>
      <c r="B54">
        <v>6.3</v>
      </c>
    </row>
    <row r="55" spans="1:2" x14ac:dyDescent="0.25">
      <c r="A55" t="s">
        <v>78</v>
      </c>
      <c r="B55">
        <v>6.3</v>
      </c>
    </row>
    <row r="56" spans="1:2" x14ac:dyDescent="0.25">
      <c r="A56" t="s">
        <v>77</v>
      </c>
      <c r="B56">
        <v>6.3</v>
      </c>
    </row>
    <row r="57" spans="1:2" x14ac:dyDescent="0.25">
      <c r="A57" t="s">
        <v>75</v>
      </c>
      <c r="B57">
        <v>6.1</v>
      </c>
    </row>
    <row r="58" spans="1:2" x14ac:dyDescent="0.25">
      <c r="A58" t="s">
        <v>74</v>
      </c>
      <c r="B58">
        <v>6.1</v>
      </c>
    </row>
    <row r="59" spans="1:2" x14ac:dyDescent="0.25">
      <c r="A59" t="s">
        <v>76</v>
      </c>
      <c r="B59">
        <v>6.1</v>
      </c>
    </row>
    <row r="60" spans="1:2" x14ac:dyDescent="0.25">
      <c r="A60" t="s">
        <v>73</v>
      </c>
      <c r="B60">
        <v>6.1</v>
      </c>
    </row>
    <row r="61" spans="1:2" x14ac:dyDescent="0.25">
      <c r="A61" t="s">
        <v>72</v>
      </c>
      <c r="B61">
        <v>6</v>
      </c>
    </row>
    <row r="62" spans="1:2" x14ac:dyDescent="0.25">
      <c r="A62" t="s">
        <v>71</v>
      </c>
      <c r="B62">
        <v>6</v>
      </c>
    </row>
    <row r="63" spans="1:2" x14ac:dyDescent="0.25">
      <c r="A63" t="s">
        <v>97</v>
      </c>
      <c r="B63">
        <v>6</v>
      </c>
    </row>
    <row r="64" spans="1:2" x14ac:dyDescent="0.25">
      <c r="A64" t="s">
        <v>98</v>
      </c>
      <c r="B64">
        <v>6</v>
      </c>
    </row>
    <row r="65" spans="1:2" x14ac:dyDescent="0.25">
      <c r="A65" t="s">
        <v>70</v>
      </c>
      <c r="B65">
        <v>5.8</v>
      </c>
    </row>
    <row r="66" spans="1:2" x14ac:dyDescent="0.25">
      <c r="A66" t="s">
        <v>69</v>
      </c>
      <c r="B66">
        <v>5.7</v>
      </c>
    </row>
    <row r="67" spans="1:2" x14ac:dyDescent="0.25">
      <c r="A67" t="s">
        <v>68</v>
      </c>
      <c r="B67">
        <v>5.6</v>
      </c>
    </row>
    <row r="68" spans="1:2" x14ac:dyDescent="0.25">
      <c r="A68" t="s">
        <v>67</v>
      </c>
      <c r="B68">
        <v>5.6</v>
      </c>
    </row>
    <row r="69" spans="1:2" x14ac:dyDescent="0.25">
      <c r="A69" t="s">
        <v>17</v>
      </c>
      <c r="B69">
        <v>5.5</v>
      </c>
    </row>
    <row r="70" spans="1:2" x14ac:dyDescent="0.25">
      <c r="A70" t="s">
        <v>64</v>
      </c>
      <c r="B70">
        <v>5.4</v>
      </c>
    </row>
    <row r="71" spans="1:2" x14ac:dyDescent="0.25">
      <c r="A71" t="s">
        <v>65</v>
      </c>
      <c r="B71">
        <v>5.4</v>
      </c>
    </row>
    <row r="72" spans="1:2" x14ac:dyDescent="0.25">
      <c r="A72" t="s">
        <v>82</v>
      </c>
      <c r="B72">
        <v>5.4</v>
      </c>
    </row>
    <row r="73" spans="1:2" x14ac:dyDescent="0.25">
      <c r="A73" t="s">
        <v>66</v>
      </c>
      <c r="B73">
        <v>5.4</v>
      </c>
    </row>
    <row r="74" spans="1:2" x14ac:dyDescent="0.25">
      <c r="A74" t="s">
        <v>63</v>
      </c>
      <c r="B74">
        <v>5</v>
      </c>
    </row>
    <row r="75" spans="1:2" x14ac:dyDescent="0.25">
      <c r="A75" t="s">
        <v>61</v>
      </c>
      <c r="B75">
        <v>4.7</v>
      </c>
    </row>
    <row r="76" spans="1:2" x14ac:dyDescent="0.25">
      <c r="A76" t="s">
        <v>62</v>
      </c>
      <c r="B76">
        <v>4.7</v>
      </c>
    </row>
    <row r="77" spans="1:2" x14ac:dyDescent="0.25">
      <c r="A77" t="s">
        <v>60</v>
      </c>
      <c r="B77">
        <v>4.7</v>
      </c>
    </row>
    <row r="78" spans="1:2" x14ac:dyDescent="0.25">
      <c r="A78" t="s">
        <v>12</v>
      </c>
      <c r="B78">
        <v>4.5</v>
      </c>
    </row>
    <row r="79" spans="1:2" x14ac:dyDescent="0.25">
      <c r="A79" t="s">
        <v>57</v>
      </c>
      <c r="B79">
        <v>4.5</v>
      </c>
    </row>
    <row r="80" spans="1:2" x14ac:dyDescent="0.25">
      <c r="A80" t="s">
        <v>59</v>
      </c>
      <c r="B80">
        <v>4.5</v>
      </c>
    </row>
    <row r="81" spans="1:2" x14ac:dyDescent="0.25">
      <c r="A81" t="s">
        <v>16</v>
      </c>
      <c r="B81">
        <v>4.5</v>
      </c>
    </row>
    <row r="82" spans="1:2" x14ac:dyDescent="0.25">
      <c r="A82" t="s">
        <v>13</v>
      </c>
      <c r="B82">
        <v>4.5</v>
      </c>
    </row>
    <row r="83" spans="1:2" x14ac:dyDescent="0.25">
      <c r="A83" t="s">
        <v>54</v>
      </c>
      <c r="B83">
        <v>4.5</v>
      </c>
    </row>
    <row r="84" spans="1:2" x14ac:dyDescent="0.25">
      <c r="A84" t="s">
        <v>55</v>
      </c>
      <c r="B84">
        <v>4.5</v>
      </c>
    </row>
    <row r="85" spans="1:2" x14ac:dyDescent="0.25">
      <c r="A85" t="s">
        <v>14</v>
      </c>
      <c r="B85">
        <v>4.5</v>
      </c>
    </row>
    <row r="86" spans="1:2" x14ac:dyDescent="0.25">
      <c r="A86" t="s">
        <v>15</v>
      </c>
      <c r="B86">
        <v>4.5</v>
      </c>
    </row>
    <row r="87" spans="1:2" x14ac:dyDescent="0.25">
      <c r="A87" t="s">
        <v>58</v>
      </c>
      <c r="B87">
        <v>4.5</v>
      </c>
    </row>
    <row r="88" spans="1:2" x14ac:dyDescent="0.25">
      <c r="A88" t="s">
        <v>56</v>
      </c>
      <c r="B88">
        <v>4.5</v>
      </c>
    </row>
    <row r="89" spans="1:2" x14ac:dyDescent="0.25">
      <c r="A89" t="s">
        <v>53</v>
      </c>
      <c r="B89">
        <v>4.4000000000000004</v>
      </c>
    </row>
    <row r="90" spans="1:2" x14ac:dyDescent="0.25">
      <c r="A90" t="s">
        <v>51</v>
      </c>
      <c r="B90">
        <v>4.0999999999999996</v>
      </c>
    </row>
    <row r="91" spans="1:2" x14ac:dyDescent="0.25">
      <c r="A91" t="s">
        <v>52</v>
      </c>
      <c r="B91">
        <v>4.0999999999999996</v>
      </c>
    </row>
    <row r="92" spans="1:2" x14ac:dyDescent="0.25">
      <c r="A92" t="s">
        <v>50</v>
      </c>
      <c r="B92">
        <v>3.9</v>
      </c>
    </row>
    <row r="93" spans="1:2" x14ac:dyDescent="0.25">
      <c r="A93" t="s">
        <v>89</v>
      </c>
      <c r="B93">
        <v>3.8</v>
      </c>
    </row>
    <row r="94" spans="1:2" x14ac:dyDescent="0.25">
      <c r="A94" t="s">
        <v>48</v>
      </c>
      <c r="B94">
        <v>3.7</v>
      </c>
    </row>
    <row r="95" spans="1:2" x14ac:dyDescent="0.25">
      <c r="A95" t="s">
        <v>49</v>
      </c>
      <c r="B95">
        <v>3.7</v>
      </c>
    </row>
    <row r="96" spans="1:2" x14ac:dyDescent="0.25">
      <c r="A96" t="s">
        <v>46</v>
      </c>
      <c r="B96">
        <v>3.4</v>
      </c>
    </row>
    <row r="97" spans="1:2" x14ac:dyDescent="0.25">
      <c r="A97" t="s">
        <v>47</v>
      </c>
      <c r="B97">
        <v>3.4</v>
      </c>
    </row>
    <row r="98" spans="1:2" x14ac:dyDescent="0.25">
      <c r="A98" t="s">
        <v>10</v>
      </c>
      <c r="B98">
        <v>3.2</v>
      </c>
    </row>
    <row r="99" spans="1:2" x14ac:dyDescent="0.25">
      <c r="A99" t="s">
        <v>11</v>
      </c>
      <c r="B99">
        <v>3.2</v>
      </c>
    </row>
    <row r="100" spans="1:2" x14ac:dyDescent="0.25">
      <c r="A100" t="s">
        <v>40</v>
      </c>
      <c r="B100">
        <v>3.1</v>
      </c>
    </row>
    <row r="101" spans="1:2" x14ac:dyDescent="0.25">
      <c r="A101" t="s">
        <v>45</v>
      </c>
      <c r="B101">
        <v>3.1</v>
      </c>
    </row>
    <row r="102" spans="1:2" x14ac:dyDescent="0.25">
      <c r="A102" t="s">
        <v>43</v>
      </c>
      <c r="B102">
        <v>3.1</v>
      </c>
    </row>
    <row r="103" spans="1:2" x14ac:dyDescent="0.25">
      <c r="A103" t="s">
        <v>39</v>
      </c>
      <c r="B103">
        <v>3.1</v>
      </c>
    </row>
    <row r="104" spans="1:2" x14ac:dyDescent="0.25">
      <c r="A104" t="s">
        <v>42</v>
      </c>
      <c r="B104">
        <v>3.1</v>
      </c>
    </row>
    <row r="105" spans="1:2" x14ac:dyDescent="0.25">
      <c r="A105" t="s">
        <v>41</v>
      </c>
      <c r="B105">
        <v>3.1</v>
      </c>
    </row>
    <row r="106" spans="1:2" x14ac:dyDescent="0.25">
      <c r="A106" t="s">
        <v>9</v>
      </c>
      <c r="B106">
        <v>3.1</v>
      </c>
    </row>
    <row r="107" spans="1:2" x14ac:dyDescent="0.25">
      <c r="A107" t="s">
        <v>44</v>
      </c>
      <c r="B107">
        <v>3.1</v>
      </c>
    </row>
    <row r="108" spans="1:2" x14ac:dyDescent="0.25">
      <c r="A108" t="s">
        <v>37</v>
      </c>
      <c r="B108">
        <v>2.9</v>
      </c>
    </row>
    <row r="109" spans="1:2" x14ac:dyDescent="0.25">
      <c r="A109" t="s">
        <v>36</v>
      </c>
      <c r="B109">
        <v>2.6</v>
      </c>
    </row>
    <row r="110" spans="1:2" x14ac:dyDescent="0.25">
      <c r="A110" t="s">
        <v>35</v>
      </c>
      <c r="B110">
        <v>2.6</v>
      </c>
    </row>
    <row r="111" spans="1:2" x14ac:dyDescent="0.25">
      <c r="A111" t="s">
        <v>8</v>
      </c>
      <c r="B111">
        <v>2.6</v>
      </c>
    </row>
    <row r="112" spans="1:2" x14ac:dyDescent="0.25">
      <c r="A112" t="s">
        <v>34</v>
      </c>
      <c r="B112">
        <v>2.5</v>
      </c>
    </row>
    <row r="113" spans="1:2" x14ac:dyDescent="0.25">
      <c r="A113" t="s">
        <v>32</v>
      </c>
      <c r="B113">
        <v>2.5</v>
      </c>
    </row>
    <row r="114" spans="1:2" x14ac:dyDescent="0.25">
      <c r="A114" t="s">
        <v>38</v>
      </c>
      <c r="B114">
        <v>2.5</v>
      </c>
    </row>
    <row r="115" spans="1:2" x14ac:dyDescent="0.25">
      <c r="A115" t="s">
        <v>7</v>
      </c>
      <c r="B115">
        <v>2.5</v>
      </c>
    </row>
    <row r="116" spans="1:2" x14ac:dyDescent="0.25">
      <c r="A116" t="s">
        <v>6</v>
      </c>
      <c r="B116">
        <v>2.5</v>
      </c>
    </row>
    <row r="117" spans="1:2" x14ac:dyDescent="0.25">
      <c r="A117" t="s">
        <v>33</v>
      </c>
      <c r="B117">
        <v>2.5</v>
      </c>
    </row>
    <row r="118" spans="1:2" x14ac:dyDescent="0.25">
      <c r="A118" t="s">
        <v>31</v>
      </c>
      <c r="B118">
        <v>2.4</v>
      </c>
    </row>
    <row r="119" spans="1:2" x14ac:dyDescent="0.25">
      <c r="A119" t="s">
        <v>30</v>
      </c>
      <c r="B119">
        <v>2.4</v>
      </c>
    </row>
    <row r="120" spans="1:2" x14ac:dyDescent="0.25">
      <c r="A120" t="s">
        <v>29</v>
      </c>
      <c r="B120">
        <v>2.2999999999999998</v>
      </c>
    </row>
    <row r="121" spans="1:2" x14ac:dyDescent="0.25">
      <c r="A121" t="s">
        <v>27</v>
      </c>
      <c r="B121">
        <v>2.2000000000000002</v>
      </c>
    </row>
    <row r="122" spans="1:2" x14ac:dyDescent="0.25">
      <c r="A122" t="s">
        <v>28</v>
      </c>
      <c r="B122">
        <v>2.2000000000000002</v>
      </c>
    </row>
    <row r="123" spans="1:2" x14ac:dyDescent="0.25">
      <c r="A123" t="s">
        <v>26</v>
      </c>
      <c r="B123">
        <v>2.2000000000000002</v>
      </c>
    </row>
    <row r="124" spans="1:2" x14ac:dyDescent="0.25">
      <c r="A124" t="s">
        <v>5</v>
      </c>
      <c r="B124">
        <v>1.7</v>
      </c>
    </row>
    <row r="125" spans="1:2" x14ac:dyDescent="0.25">
      <c r="A125" t="s">
        <v>4</v>
      </c>
      <c r="B125">
        <v>1.7</v>
      </c>
    </row>
    <row r="126" spans="1:2" x14ac:dyDescent="0.25">
      <c r="A126" t="s">
        <v>3</v>
      </c>
      <c r="B126">
        <v>1.6</v>
      </c>
    </row>
    <row r="127" spans="1:2" x14ac:dyDescent="0.25">
      <c r="A127" t="s">
        <v>2</v>
      </c>
      <c r="B127">
        <v>1.4</v>
      </c>
    </row>
    <row r="128" spans="1:2" x14ac:dyDescent="0.25">
      <c r="A128" t="s">
        <v>1</v>
      </c>
      <c r="B128">
        <v>1.3</v>
      </c>
    </row>
    <row r="129" spans="1:2" x14ac:dyDescent="0.25">
      <c r="A129" t="s">
        <v>0</v>
      </c>
      <c r="B129">
        <v>1</v>
      </c>
    </row>
  </sheetData>
  <autoFilter ref="A1:B129" xr:uid="{1CCEB272-5534-4924-80F5-3E27A8E8BD2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6079-0F49-4AD7-80E1-5714A3101A4E}">
  <dimension ref="A1:E129"/>
  <sheetViews>
    <sheetView workbookViewId="0">
      <pane ySplit="1" topLeftCell="A74" activePane="bottomLeft" state="frozen"/>
      <selection sqref="A1:M1048576"/>
      <selection pane="bottomLeft" activeCell="C99" sqref="C99:C100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0.7109375" bestFit="1" customWidth="1"/>
    <col min="4" max="4" width="20.28515625" bestFit="1" customWidth="1"/>
    <col min="5" max="5" width="18.28515625" bestFit="1" customWidth="1"/>
  </cols>
  <sheetData>
    <row r="1" spans="1:5" x14ac:dyDescent="0.25">
      <c r="A1" s="2" t="s">
        <v>251</v>
      </c>
      <c r="B1" s="2" t="s">
        <v>250</v>
      </c>
      <c r="C1" s="1" t="s">
        <v>253</v>
      </c>
      <c r="D1" s="1" t="s">
        <v>272</v>
      </c>
      <c r="E1" s="1" t="s">
        <v>271</v>
      </c>
    </row>
    <row r="2" spans="1:5" x14ac:dyDescent="0.25">
      <c r="A2" s="4" t="s">
        <v>9</v>
      </c>
      <c r="B2" s="4">
        <v>1539</v>
      </c>
      <c r="C2" s="5">
        <f>ROUND(B2/491,1)</f>
        <v>3.1</v>
      </c>
      <c r="D2" s="5" t="str">
        <f>VLOOKUP(A2,Qualifiers_List,5,FALSE)</f>
        <v>Set-Balrog Skin</v>
      </c>
      <c r="E2" s="5">
        <f>ROUND(((B2/SUMIF($D$2:$D$129,D2,$B$2:$B$129))*SUMIF($D$2:$D$129,D2,$B$2:$B$129)/491)/COUNTIF($D$2:$D$129,D2),1)</f>
        <v>3.1</v>
      </c>
    </row>
    <row r="3" spans="1:5" x14ac:dyDescent="0.25">
      <c r="A3" s="4" t="s">
        <v>15</v>
      </c>
      <c r="B3" s="4">
        <v>2228</v>
      </c>
      <c r="C3" s="5">
        <f>ROUND(B3/491,1)</f>
        <v>4.5</v>
      </c>
      <c r="D3" s="5" t="str">
        <f>VLOOKUP(A3,Qualifiers_List,5,FALSE)</f>
        <v>Set-Bone Visage</v>
      </c>
      <c r="E3" s="5">
        <f>ROUND(((B3/SUMIF($D$2:$D$129,D3,$B$2:$B$129))*SUMIF($D$2:$D$129,D3,$B$2:$B$129)/491)/COUNTIF($D$2:$D$129,D3),1)</f>
        <v>4.5</v>
      </c>
    </row>
    <row r="4" spans="1:5" x14ac:dyDescent="0.25">
      <c r="A4" s="4" t="s">
        <v>2</v>
      </c>
      <c r="B4" s="4">
        <v>690</v>
      </c>
      <c r="C4" s="5">
        <f>ROUND(B4/491,1)</f>
        <v>1.4</v>
      </c>
      <c r="D4" s="5" t="str">
        <f>VLOOKUP(A4,Qualifiers_List,5,FALSE)</f>
        <v>Set-Bramble Mitts</v>
      </c>
      <c r="E4" s="5">
        <f>ROUND(((B4/SUMIF($D$2:$D$129,D4,$B$2:$B$129))*SUMIF($D$2:$D$129,D4,$B$2:$B$129)/491)/COUNTIF($D$2:$D$129,D4),1)</f>
        <v>1.4</v>
      </c>
    </row>
    <row r="5" spans="1:5" x14ac:dyDescent="0.25">
      <c r="A5" s="4" t="s">
        <v>25</v>
      </c>
      <c r="B5" s="4">
        <v>47984</v>
      </c>
      <c r="C5" s="5">
        <f>ROUND(B5/491,1)</f>
        <v>97.7</v>
      </c>
      <c r="D5" s="5" t="str">
        <f>VLOOKUP(A5,Qualifiers_List,5,FALSE)</f>
        <v>Set-Caduceus</v>
      </c>
      <c r="E5" s="5">
        <f>ROUND(((B5/SUMIF($D$2:$D$129,D5,$B$2:$B$129))*SUMIF($D$2:$D$129,D5,$B$2:$B$129)/491)/COUNTIF($D$2:$D$129,D5),1)</f>
        <v>97.7</v>
      </c>
    </row>
    <row r="6" spans="1:5" x14ac:dyDescent="0.25">
      <c r="A6" s="4" t="s">
        <v>18</v>
      </c>
      <c r="B6" s="4">
        <v>15994</v>
      </c>
      <c r="C6" s="5">
        <f>ROUND(B6/491,1)</f>
        <v>32.6</v>
      </c>
      <c r="D6" s="5" t="str">
        <f>VLOOKUP(A6,Qualifiers_List,5,FALSE)</f>
        <v>Set-Colossus Blade</v>
      </c>
      <c r="E6" s="5">
        <f>ROUND(((B6/SUMIF($D$2:$D$129,D6,$B$2:$B$129))*SUMIF($D$2:$D$129,D6,$B$2:$B$129)/491)/COUNTIF($D$2:$D$129,D6),1)</f>
        <v>32.6</v>
      </c>
    </row>
    <row r="7" spans="1:5" x14ac:dyDescent="0.25">
      <c r="A7" s="4" t="s">
        <v>21</v>
      </c>
      <c r="B7" s="4">
        <v>19549</v>
      </c>
      <c r="C7" s="5">
        <f>ROUND(B7/491,1)</f>
        <v>39.799999999999997</v>
      </c>
      <c r="D7" s="5" t="str">
        <f>VLOOKUP(A7,Qualifiers_List,5,FALSE)</f>
        <v>Set-Corona</v>
      </c>
      <c r="E7" s="5">
        <f>ROUND(((B7/SUMIF($D$2:$D$129,D7,$B$2:$B$129))*SUMIF($D$2:$D$129,D7,$B$2:$B$129)/491)/COUNTIF($D$2:$D$129,D7),1)</f>
        <v>39.799999999999997</v>
      </c>
    </row>
    <row r="8" spans="1:5" x14ac:dyDescent="0.25">
      <c r="A8" s="4" t="s">
        <v>8</v>
      </c>
      <c r="B8" s="4">
        <v>1272</v>
      </c>
      <c r="C8" s="5">
        <f>ROUND(B8/491,1)</f>
        <v>2.6</v>
      </c>
      <c r="D8" s="5" t="str">
        <f>VLOOKUP(A8,Qualifiers_List,5,FALSE)</f>
        <v>Set-Cryptic Sword</v>
      </c>
      <c r="E8" s="5">
        <f>ROUND(((B8/SUMIF($D$2:$D$129,D8,$B$2:$B$129))*SUMIF($D$2:$D$129,D8,$B$2:$B$129)/491)/COUNTIF($D$2:$D$129,D8),1)</f>
        <v>2.6</v>
      </c>
    </row>
    <row r="9" spans="1:5" x14ac:dyDescent="0.25">
      <c r="A9" s="4" t="s">
        <v>22</v>
      </c>
      <c r="B9" s="4">
        <v>19549</v>
      </c>
      <c r="C9" s="5">
        <f>ROUND(B9/491,1)</f>
        <v>39.799999999999997</v>
      </c>
      <c r="D9" s="5" t="str">
        <f>VLOOKUP(A9,Qualifiers_List,5,FALSE)</f>
        <v>Set-Diadem</v>
      </c>
      <c r="E9" s="5">
        <f>ROUND(((B9/SUMIF($D$2:$D$129,D9,$B$2:$B$129))*SUMIF($D$2:$D$129,D9,$B$2:$B$129)/491)/COUNTIF($D$2:$D$129,D9),1)</f>
        <v>39.799999999999997</v>
      </c>
    </row>
    <row r="10" spans="1:5" x14ac:dyDescent="0.25">
      <c r="A10" s="4" t="s">
        <v>3</v>
      </c>
      <c r="B10" s="4">
        <v>767</v>
      </c>
      <c r="C10" s="5">
        <f>ROUND(B10/491,1)</f>
        <v>1.6</v>
      </c>
      <c r="D10" s="5" t="str">
        <f>VLOOKUP(A10,Qualifiers_List,5,FALSE)</f>
        <v>Set-Dusk Shroud</v>
      </c>
      <c r="E10" s="5">
        <f>ROUND(((B10/SUMIF($D$2:$D$129,D10,$B$2:$B$129))*SUMIF($D$2:$D$129,D10,$B$2:$B$129)/491)/COUNTIF($D$2:$D$129,D10),1)</f>
        <v>1.6</v>
      </c>
    </row>
    <row r="11" spans="1:5" x14ac:dyDescent="0.25">
      <c r="A11" s="4" t="s">
        <v>11</v>
      </c>
      <c r="B11" s="4">
        <v>1552</v>
      </c>
      <c r="C11" s="5">
        <f>ROUND(B11/491,1)</f>
        <v>3.2</v>
      </c>
      <c r="D11" s="5" t="str">
        <f>VLOOKUP(A11,Qualifiers_List,5,FALSE)</f>
        <v>Set-Elder Staff</v>
      </c>
      <c r="E11" s="5">
        <f>ROUND(((B11/SUMIF($D$2:$D$129,D11,$B$2:$B$129))*SUMIF($D$2:$D$129,D11,$B$2:$B$129)/491)/COUNTIF($D$2:$D$129,D11),1)</f>
        <v>3.2</v>
      </c>
    </row>
    <row r="12" spans="1:5" x14ac:dyDescent="0.25">
      <c r="A12" s="4" t="s">
        <v>17</v>
      </c>
      <c r="B12" s="4">
        <v>2678</v>
      </c>
      <c r="C12" s="5">
        <f>ROUND(B12/491,1)</f>
        <v>5.5</v>
      </c>
      <c r="D12" s="5" t="str">
        <f>VLOOKUP(A12,Qualifiers_List,5,FALSE)</f>
        <v>Set-Grand Matron Bow</v>
      </c>
      <c r="E12" s="5">
        <f>ROUND(((B12/SUMIF($D$2:$D$129,D12,$B$2:$B$129))*SUMIF($D$2:$D$129,D12,$B$2:$B$129)/491)/COUNTIF($D$2:$D$129,D12),1)</f>
        <v>5.5</v>
      </c>
    </row>
    <row r="13" spans="1:5" x14ac:dyDescent="0.25">
      <c r="A13" s="4" t="s">
        <v>10</v>
      </c>
      <c r="B13" s="4">
        <v>1548</v>
      </c>
      <c r="C13" s="5">
        <f>ROUND(B13/491,1)</f>
        <v>3.2</v>
      </c>
      <c r="D13" s="5" t="str">
        <f>VLOOKUP(A13,Qualifiers_List,5,FALSE)</f>
        <v>Set-Hellforge Plate</v>
      </c>
      <c r="E13" s="5">
        <f>ROUND(((B13/SUMIF($D$2:$D$129,D13,$B$2:$B$129))*SUMIF($D$2:$D$129,D13,$B$2:$B$129)/491)/COUNTIF($D$2:$D$129,D13),1)</f>
        <v>3.2</v>
      </c>
    </row>
    <row r="14" spans="1:5" x14ac:dyDescent="0.25">
      <c r="A14" s="4" t="s">
        <v>7</v>
      </c>
      <c r="B14" s="4">
        <v>1247</v>
      </c>
      <c r="C14" s="5">
        <f>ROUND(B14/491,1)</f>
        <v>2.5</v>
      </c>
      <c r="D14" s="5" t="str">
        <f>VLOOKUP(A14,Qualifiers_List,5,FALSE)</f>
        <v>Set-Kraken Shell</v>
      </c>
      <c r="E14" s="5">
        <f>ROUND(((B14/SUMIF($D$2:$D$129,D14,$B$2:$B$129))*SUMIF($D$2:$D$129,D14,$B$2:$B$129)/491)/COUNTIF($D$2:$D$129,D14),1)</f>
        <v>2.5</v>
      </c>
    </row>
    <row r="15" spans="1:5" x14ac:dyDescent="0.25">
      <c r="A15" s="4" t="s">
        <v>13</v>
      </c>
      <c r="B15" s="4">
        <v>2212</v>
      </c>
      <c r="C15" s="5">
        <f>ROUND(B15/491,1)</f>
        <v>4.5</v>
      </c>
      <c r="D15" s="5" t="str">
        <f>VLOOKUP(A15,Qualifiers_List,5,FALSE)</f>
        <v>Set-Lacquered Plate</v>
      </c>
      <c r="E15" s="5">
        <f>ROUND(((B15/SUMIF($D$2:$D$129,D15,$B$2:$B$129))*SUMIF($D$2:$D$129,D15,$B$2:$B$129)/491)/COUNTIF($D$2:$D$129,D15),1)</f>
        <v>4.5</v>
      </c>
    </row>
    <row r="16" spans="1:5" x14ac:dyDescent="0.25">
      <c r="A16" s="4" t="s">
        <v>4</v>
      </c>
      <c r="B16" s="4">
        <v>847</v>
      </c>
      <c r="C16" s="5">
        <f>ROUND(B16/491,1)</f>
        <v>1.7</v>
      </c>
      <c r="D16" s="5" t="str">
        <f>VLOOKUP(A16,Qualifiers_List,5,FALSE)</f>
        <v>Set-Loricated Mail</v>
      </c>
      <c r="E16" s="5">
        <f>ROUND(((B16/SUMIF($D$2:$D$129,D16,$B$2:$B$129))*SUMIF($D$2:$D$129,D16,$B$2:$B$129)/491)/COUNTIF($D$2:$D$129,D16),1)</f>
        <v>1.7</v>
      </c>
    </row>
    <row r="17" spans="1:5" x14ac:dyDescent="0.25">
      <c r="A17" s="4" t="s">
        <v>5</v>
      </c>
      <c r="B17" s="4">
        <v>852</v>
      </c>
      <c r="C17" s="5">
        <f>ROUND(B17/491,1)</f>
        <v>1.7</v>
      </c>
      <c r="D17" s="5" t="str">
        <f>VLOOKUP(A17,Qualifiers_List,5,FALSE)</f>
        <v>Set-Mithril Coil</v>
      </c>
      <c r="E17" s="5">
        <f>ROUND(((B17/SUMIF($D$2:$D$129,D17,$B$2:$B$129))*SUMIF($D$2:$D$129,D17,$B$2:$B$129)/491)/COUNTIF($D$2:$D$129,D17),1)</f>
        <v>1.7</v>
      </c>
    </row>
    <row r="18" spans="1:5" x14ac:dyDescent="0.25">
      <c r="A18" s="4" t="s">
        <v>19</v>
      </c>
      <c r="B18" s="4">
        <v>15994</v>
      </c>
      <c r="C18" s="5">
        <f>ROUND(B18/491,1)</f>
        <v>32.6</v>
      </c>
      <c r="D18" s="5" t="str">
        <f>VLOOKUP(A18,Qualifiers_List,5,FALSE)</f>
        <v>Set-Mythical Sword</v>
      </c>
      <c r="E18" s="5">
        <f>ROUND(((B18/SUMIF($D$2:$D$129,D18,$B$2:$B$129))*SUMIF($D$2:$D$129,D18,$B$2:$B$129)/491)/COUNTIF($D$2:$D$129,D18),1)</f>
        <v>32.6</v>
      </c>
    </row>
    <row r="19" spans="1:5" x14ac:dyDescent="0.25">
      <c r="A19" s="4" t="s">
        <v>0</v>
      </c>
      <c r="B19" s="4">
        <v>491</v>
      </c>
      <c r="C19" s="5">
        <f>ROUND(B19/491,1)</f>
        <v>1</v>
      </c>
      <c r="D19" s="5" t="str">
        <f>VLOOKUP(A19,Qualifiers_List,5,FALSE)</f>
        <v>Set-Ogre Maul</v>
      </c>
      <c r="E19" s="5">
        <f>ROUND(((B19/SUMIF($D$2:$D$129,D19,$B$2:$B$129))*SUMIF($D$2:$D$129,D19,$B$2:$B$129)/491)/COUNTIF($D$2:$D$129,D19),1)</f>
        <v>1</v>
      </c>
    </row>
    <row r="20" spans="1:5" x14ac:dyDescent="0.25">
      <c r="A20" s="4" t="s">
        <v>1</v>
      </c>
      <c r="B20" s="4">
        <v>639</v>
      </c>
      <c r="C20" s="5">
        <f>ROUND(B20/491,1)</f>
        <v>1.3</v>
      </c>
      <c r="D20" s="5" t="str">
        <f>VLOOKUP(A20,Qualifiers_List,5,FALSE)</f>
        <v>Set-Reinforced Mace</v>
      </c>
      <c r="E20" s="5">
        <f>ROUND(((B20/SUMIF($D$2:$D$129,D20,$B$2:$B$129))*SUMIF($D$2:$D$129,D20,$B$2:$B$129)/491)/COUNTIF($D$2:$D$129,D20),1)</f>
        <v>1.3</v>
      </c>
    </row>
    <row r="21" spans="1:5" x14ac:dyDescent="0.25">
      <c r="A21" s="4" t="s">
        <v>23</v>
      </c>
      <c r="B21" s="4">
        <v>19549</v>
      </c>
      <c r="C21" s="5">
        <f>ROUND(B21/491,1)</f>
        <v>39.799999999999997</v>
      </c>
      <c r="D21" s="5" t="str">
        <f>VLOOKUP(A21,Qualifiers_List,5,FALSE)</f>
        <v>Set-Sacred Armor</v>
      </c>
      <c r="E21" s="5">
        <f>ROUND(((B21/SUMIF($D$2:$D$129,D21,$B$2:$B$129))*SUMIF($D$2:$D$129,D21,$B$2:$B$129)/491)/COUNTIF($D$2:$D$129,D21),1)</f>
        <v>39.799999999999997</v>
      </c>
    </row>
    <row r="22" spans="1:5" x14ac:dyDescent="0.25">
      <c r="A22" s="4" t="s">
        <v>20</v>
      </c>
      <c r="B22" s="4">
        <v>19021</v>
      </c>
      <c r="C22" s="5">
        <f>ROUND(B22/491,1)</f>
        <v>38.700000000000003</v>
      </c>
      <c r="D22" s="5" t="str">
        <f>VLOOKUP(A22,Qualifiers_List,5,FALSE)</f>
        <v>Set-Scissors Suwayyah</v>
      </c>
      <c r="E22" s="5">
        <f>ROUND(((B22/SUMIF($D$2:$D$129,D22,$B$2:$B$129))*SUMIF($D$2:$D$129,D22,$B$2:$B$129)/491)/COUNTIF($D$2:$D$129,D22),1)</f>
        <v>38.700000000000003</v>
      </c>
    </row>
    <row r="23" spans="1:5" x14ac:dyDescent="0.25">
      <c r="A23" s="4" t="s">
        <v>12</v>
      </c>
      <c r="B23" s="4">
        <v>2212</v>
      </c>
      <c r="C23" s="5">
        <f>ROUND(B23/491,1)</f>
        <v>4.5</v>
      </c>
      <c r="D23" s="5" t="str">
        <f>VLOOKUP(A23,Qualifiers_List,5,FALSE)</f>
        <v>Set-Shadow Plate</v>
      </c>
      <c r="E23" s="5">
        <f>ROUND(((B23/SUMIF($D$2:$D$129,D23,$B$2:$B$129))*SUMIF($D$2:$D$129,D23,$B$2:$B$129)/491)/COUNTIF($D$2:$D$129,D23),1)</f>
        <v>4.5</v>
      </c>
    </row>
    <row r="24" spans="1:5" x14ac:dyDescent="0.25">
      <c r="A24" s="4" t="s">
        <v>6</v>
      </c>
      <c r="B24" s="4">
        <v>1240</v>
      </c>
      <c r="C24" s="5">
        <f>ROUND(B24/491,1)</f>
        <v>2.5</v>
      </c>
      <c r="D24" s="5" t="str">
        <f>VLOOKUP(A24,Qualifiers_List,5,FALSE)</f>
        <v>Set-Spired Helm</v>
      </c>
      <c r="E24" s="5">
        <f>ROUND(((B24/SUMIF($D$2:$D$129,D24,$B$2:$B$129))*SUMIF($D$2:$D$129,D24,$B$2:$B$129)/491)/COUNTIF($D$2:$D$129,D24),1)</f>
        <v>2.5</v>
      </c>
    </row>
    <row r="25" spans="1:5" x14ac:dyDescent="0.25">
      <c r="A25" s="4" t="s">
        <v>14</v>
      </c>
      <c r="B25" s="4">
        <v>2212</v>
      </c>
      <c r="C25" s="5">
        <f>ROUND(B25/491,1)</f>
        <v>4.5</v>
      </c>
      <c r="D25" s="5" t="str">
        <f>VLOOKUP(A25,Qualifiers_List,5,FALSE)</f>
        <v>Set-Troll Belt</v>
      </c>
      <c r="E25" s="5">
        <f>ROUND(((B25/SUMIF($D$2:$D$129,D25,$B$2:$B$129))*SUMIF($D$2:$D$129,D25,$B$2:$B$129)/491)/COUNTIF($D$2:$D$129,D25),1)</f>
        <v>4.5</v>
      </c>
    </row>
    <row r="26" spans="1:5" x14ac:dyDescent="0.25">
      <c r="A26" s="4" t="s">
        <v>24</v>
      </c>
      <c r="B26" s="4">
        <v>46495</v>
      </c>
      <c r="C26" s="5">
        <f>ROUND(B26/491,1)</f>
        <v>94.7</v>
      </c>
      <c r="D26" s="5" t="str">
        <f>VLOOKUP(A26,Qualifiers_List,5,FALSE)</f>
        <v>Set-Vortex Shield</v>
      </c>
      <c r="E26" s="5">
        <f>ROUND(((B26/SUMIF($D$2:$D$129,D26,$B$2:$B$129))*SUMIF($D$2:$D$129,D26,$B$2:$B$129)/491)/COUNTIF($D$2:$D$129,D26),1)</f>
        <v>94.7</v>
      </c>
    </row>
    <row r="27" spans="1:5" x14ac:dyDescent="0.25">
      <c r="A27" s="4" t="s">
        <v>16</v>
      </c>
      <c r="B27" s="4">
        <v>2228</v>
      </c>
      <c r="C27" s="5">
        <f>ROUND(B27/491,1)</f>
        <v>4.5</v>
      </c>
      <c r="D27" s="5" t="str">
        <f>VLOOKUP(A27,Qualifiers_List,5,FALSE)</f>
        <v>Set-Ward</v>
      </c>
      <c r="E27" s="5">
        <f>ROUND(((B27/SUMIF($D$2:$D$129,D27,$B$2:$B$129))*SUMIF($D$2:$D$129,D27,$B$2:$B$129)/491)/COUNTIF($D$2:$D$129,D27),1)</f>
        <v>4.5</v>
      </c>
    </row>
    <row r="28" spans="1:5" x14ac:dyDescent="0.25">
      <c r="A28" s="3" t="s">
        <v>71</v>
      </c>
      <c r="B28" s="3">
        <v>2935</v>
      </c>
      <c r="C28" s="5">
        <f>ROUND(B28/491,1)</f>
        <v>6</v>
      </c>
      <c r="D28" s="5" t="str">
        <f>VLOOKUP(A28,Qualifiers_List,5,FALSE)</f>
        <v>Unique-Aegis</v>
      </c>
      <c r="E28" s="5">
        <f>ROUND(((B28/SUMIF($D$2:$D$129,D28,$B$2:$B$129))*SUMIF($D$2:$D$129,D28,$B$2:$B$129)/491)/COUNTIF($D$2:$D$129,D28),1)</f>
        <v>6</v>
      </c>
    </row>
    <row r="29" spans="1:5" x14ac:dyDescent="0.25">
      <c r="A29" s="3" t="s">
        <v>124</v>
      </c>
      <c r="B29" s="3">
        <v>113144</v>
      </c>
      <c r="C29" s="5">
        <f>ROUND(B29/491,1)</f>
        <v>230.4</v>
      </c>
      <c r="D29" s="5" t="str">
        <f>VLOOKUP(A29,Qualifiers_List,5,FALSE)</f>
        <v>Unique-Archon Staff</v>
      </c>
      <c r="E29" s="5">
        <f>ROUND(((B29/SUMIF($D$2:$D$129,D29,$B$2:$B$129))*SUMIF($D$2:$D$129,D29,$B$2:$B$129)/491)/COUNTIF($D$2:$D$129,D29),1)</f>
        <v>230.4</v>
      </c>
    </row>
    <row r="30" spans="1:5" x14ac:dyDescent="0.25">
      <c r="A30" s="3" t="s">
        <v>77</v>
      </c>
      <c r="B30" s="3">
        <v>3103</v>
      </c>
      <c r="C30" s="5">
        <f>ROUND(B30/491,1)</f>
        <v>6.3</v>
      </c>
      <c r="D30" s="5" t="str">
        <f>VLOOKUP(A30,Qualifiers_List,5,FALSE)</f>
        <v>Unique-Armet</v>
      </c>
      <c r="E30" s="5">
        <f>ROUND(((B30/SUMIF($D$2:$D$129,D30,$B$2:$B$129))*SUMIF($D$2:$D$129,D30,$B$2:$B$129)/491)/COUNTIF($D$2:$D$129,D30),1)</f>
        <v>6.3</v>
      </c>
    </row>
    <row r="31" spans="1:5" x14ac:dyDescent="0.25">
      <c r="A31" s="3" t="s">
        <v>39</v>
      </c>
      <c r="B31" s="3">
        <v>1518</v>
      </c>
      <c r="C31" s="5">
        <f>ROUND(B31/491,1)</f>
        <v>3.1</v>
      </c>
      <c r="D31" s="5" t="str">
        <f>VLOOKUP(A31,Qualifiers_List,5,FALSE)</f>
        <v>Unique-Ataghan</v>
      </c>
      <c r="E31" s="5">
        <f>ROUND(((B31/SUMIF($D$2:$D$129,D31,$B$2:$B$129))*SUMIF($D$2:$D$129,D31,$B$2:$B$129)/491)/COUNTIF($D$2:$D$129,D31),1)</f>
        <v>3.1</v>
      </c>
    </row>
    <row r="32" spans="1:5" x14ac:dyDescent="0.25">
      <c r="A32" s="3" t="s">
        <v>42</v>
      </c>
      <c r="B32" s="3">
        <v>1523</v>
      </c>
      <c r="C32" s="5">
        <f>ROUND(B32/491,1)</f>
        <v>3.1</v>
      </c>
      <c r="D32" s="5" t="str">
        <f>VLOOKUP(A32,Qualifiers_List,5,FALSE)</f>
        <v>Unique-Balrog Blade</v>
      </c>
      <c r="E32" s="5">
        <f>ROUND(((B32/SUMIF($D$2:$D$129,D32,$B$2:$B$129))*SUMIF($D$2:$D$129,D32,$B$2:$B$129)/491)/COUNTIF($D$2:$D$129,D32),1)</f>
        <v>3.1</v>
      </c>
    </row>
    <row r="33" spans="1:5" x14ac:dyDescent="0.25">
      <c r="A33" s="3" t="s">
        <v>84</v>
      </c>
      <c r="B33" s="3">
        <v>3635</v>
      </c>
      <c r="C33" s="5">
        <f>ROUND(B33/491,1)</f>
        <v>7.4</v>
      </c>
      <c r="D33" s="5" t="str">
        <f>VLOOKUP(A33,Qualifiers_List,5,FALSE)</f>
        <v>Unique-Balrog Skin</v>
      </c>
      <c r="E33" s="5">
        <f>ROUND(((B33/SUMIF($D$2:$D$129,D33,$B$2:$B$129))*SUMIF($D$2:$D$129,D33,$B$2:$B$129)/491)/COUNTIF($D$2:$D$129,D33),1)</f>
        <v>7.4</v>
      </c>
    </row>
    <row r="34" spans="1:5" x14ac:dyDescent="0.25">
      <c r="A34" s="3" t="s">
        <v>43</v>
      </c>
      <c r="B34" s="3">
        <v>1523</v>
      </c>
      <c r="C34" s="5">
        <f>ROUND(B34/491,1)</f>
        <v>3.1</v>
      </c>
      <c r="D34" s="5" t="str">
        <f>VLOOKUP(A34,Qualifiers_List,5,FALSE)</f>
        <v>Unique-Balrog Spear</v>
      </c>
      <c r="E34" s="5">
        <f>ROUND(((B34/SUMIF($D$2:$D$129,D34,$B$2:$B$129))*SUMIF($D$2:$D$129,D34,$B$2:$B$129)/491)/COUNTIF($D$2:$D$129,D34),1)</f>
        <v>3.1</v>
      </c>
    </row>
    <row r="35" spans="1:5" x14ac:dyDescent="0.25">
      <c r="A35" s="3" t="s">
        <v>29</v>
      </c>
      <c r="B35" s="3">
        <v>1135</v>
      </c>
      <c r="C35" s="5">
        <f>ROUND(B35/491,1)</f>
        <v>2.2999999999999998</v>
      </c>
      <c r="D35" s="5" t="str">
        <f>VLOOKUP(A35,Qualifiers_List,5,FALSE)</f>
        <v>Unique-Battle Cestus</v>
      </c>
      <c r="E35" s="5">
        <f>ROUND(((B35/SUMIF($D$2:$D$129,D35,$B$2:$B$129))*SUMIF($D$2:$D$129,D35,$B$2:$B$129)/491)/COUNTIF($D$2:$D$129,D35),1)</f>
        <v>2.2999999999999998</v>
      </c>
    </row>
    <row r="36" spans="1:5" x14ac:dyDescent="0.25">
      <c r="A36" s="3" t="s">
        <v>107</v>
      </c>
      <c r="B36" s="3">
        <v>37714</v>
      </c>
      <c r="C36" s="5">
        <f>ROUND(B36/491,1)</f>
        <v>76.8</v>
      </c>
      <c r="D36" s="5" t="str">
        <f>VLOOKUP(A36,Qualifiers_List,5,FALSE)</f>
        <v>Unique-Berserker Axe</v>
      </c>
      <c r="E36" s="5">
        <f>ROUND(((B36/SUMIF($D$2:$D$129,D36,$B$2:$B$129))*SUMIF($D$2:$D$129,D36,$B$2:$B$129)/491)/COUNTIF($D$2:$D$129,D36),1)</f>
        <v>76.8</v>
      </c>
    </row>
    <row r="37" spans="1:5" x14ac:dyDescent="0.25">
      <c r="A37" s="3" t="s">
        <v>78</v>
      </c>
      <c r="B37" s="3">
        <v>3103</v>
      </c>
      <c r="C37" s="5">
        <f>ROUND(B37/491,1)</f>
        <v>6.3</v>
      </c>
      <c r="D37" s="5" t="str">
        <f>VLOOKUP(A37,Qualifiers_List,5,FALSE)</f>
        <v>Unique-Blade Barrier</v>
      </c>
      <c r="E37" s="5">
        <f>ROUND(((B37/SUMIF($D$2:$D$129,D37,$B$2:$B$129))*SUMIF($D$2:$D$129,D37,$B$2:$B$129)/491)/COUNTIF($D$2:$D$129,D37),1)</f>
        <v>6.3</v>
      </c>
    </row>
    <row r="38" spans="1:5" x14ac:dyDescent="0.25">
      <c r="A38" s="3" t="s">
        <v>91</v>
      </c>
      <c r="B38" s="3">
        <v>5215</v>
      </c>
      <c r="C38" s="5">
        <f>ROUND(B38/491,1)</f>
        <v>10.6</v>
      </c>
      <c r="D38" s="5" t="str">
        <f>VLOOKUP(A38,Qualifiers_List,5,FALSE)</f>
        <v>Unique-Blood Spirit</v>
      </c>
      <c r="E38" s="5">
        <f>ROUND(((B38/SUMIF($D$2:$D$129,D38,$B$2:$B$129))*SUMIF($D$2:$D$129,D38,$B$2:$B$129)/491)/COUNTIF($D$2:$D$129,D38),1)</f>
        <v>10.6</v>
      </c>
    </row>
    <row r="39" spans="1:5" x14ac:dyDescent="0.25">
      <c r="A39" s="3" t="s">
        <v>123</v>
      </c>
      <c r="B39" s="3">
        <v>84551</v>
      </c>
      <c r="C39" s="5">
        <f>ROUND(B39/491,1)</f>
        <v>172.2</v>
      </c>
      <c r="D39" s="5" t="str">
        <f>VLOOKUP(A39,Qualifiers_List,5,FALSE)</f>
        <v>Unique-Bloodlord Skull</v>
      </c>
      <c r="E39" s="5">
        <f>ROUND(((B39/SUMIF($D$2:$D$129,D39,$B$2:$B$129))*SUMIF($D$2:$D$129,D39,$B$2:$B$129)/491)/COUNTIF($D$2:$D$129,D39),1)</f>
        <v>172.2</v>
      </c>
    </row>
    <row r="40" spans="1:5" x14ac:dyDescent="0.25">
      <c r="A40" s="3" t="s">
        <v>26</v>
      </c>
      <c r="B40" s="3">
        <v>1067</v>
      </c>
      <c r="C40" s="5">
        <f>ROUND(B40/491,1)</f>
        <v>2.2000000000000002</v>
      </c>
      <c r="D40" s="5" t="str">
        <f>VLOOKUP(A40,Qualifiers_List,5,FALSE)</f>
        <v>Unique-Bone Knife</v>
      </c>
      <c r="E40" s="5">
        <f>ROUND(((B40/SUMIF($D$2:$D$129,D40,$B$2:$B$129))*SUMIF($D$2:$D$129,D40,$B$2:$B$129)/491)/COUNTIF($D$2:$D$129,D40),1)</f>
        <v>2.2000000000000002</v>
      </c>
    </row>
    <row r="41" spans="1:5" x14ac:dyDescent="0.25">
      <c r="A41" s="3" t="s">
        <v>93</v>
      </c>
      <c r="B41" s="3">
        <v>5240</v>
      </c>
      <c r="C41" s="5">
        <f>ROUND(B41/491,1)</f>
        <v>10.7</v>
      </c>
      <c r="D41" s="5" t="str">
        <f>VLOOKUP(A41,Qualifiers_List,5,FALSE)</f>
        <v>Unique-Bone Visage</v>
      </c>
      <c r="E41" s="5">
        <f>ROUND(((B41/SUMIF($D$2:$D$129,D41,$B$2:$B$129))*SUMIF($D$2:$D$129,D41,$B$2:$B$129)/491)/COUNTIF($D$2:$D$129,D41),1)</f>
        <v>10.7</v>
      </c>
    </row>
    <row r="42" spans="1:5" x14ac:dyDescent="0.25">
      <c r="A42" s="3" t="s">
        <v>61</v>
      </c>
      <c r="B42" s="3">
        <v>2327</v>
      </c>
      <c r="C42" s="5">
        <f>ROUND(B42/491,1)</f>
        <v>4.7</v>
      </c>
      <c r="D42" s="5" t="str">
        <f>VLOOKUP(A42,Qualifiers_List,5,FALSE)</f>
        <v>Unique-Boneweave Boots</v>
      </c>
      <c r="E42" s="5">
        <f>ROUND(((B42/SUMIF($D$2:$D$129,D42,$B$2:$B$129))*SUMIF($D$2:$D$129,D42,$B$2:$B$129)/491)/COUNTIF($D$2:$D$129,D42),1)</f>
        <v>4.7</v>
      </c>
    </row>
    <row r="43" spans="1:5" x14ac:dyDescent="0.25">
      <c r="A43" s="3" t="s">
        <v>125</v>
      </c>
      <c r="B43" s="3">
        <v>113144</v>
      </c>
      <c r="C43" s="5">
        <f>ROUND(B43/491,1)</f>
        <v>230.4</v>
      </c>
      <c r="D43" s="5" t="str">
        <f>VLOOKUP(A43,Qualifiers_List,5,FALSE)</f>
        <v>Unique-Caduceus</v>
      </c>
      <c r="E43" s="5">
        <f>ROUND(((B43/SUMIF($D$2:$D$129,D43,$B$2:$B$129))*SUMIF($D$2:$D$129,D43,$B$2:$B$129)/491)/COUNTIF($D$2:$D$129,D43),1)</f>
        <v>230.4</v>
      </c>
    </row>
    <row r="44" spans="1:5" x14ac:dyDescent="0.25">
      <c r="A44" s="3" t="s">
        <v>73</v>
      </c>
      <c r="B44" s="3">
        <v>2996</v>
      </c>
      <c r="C44" s="5">
        <f>ROUND(B44/491,1)</f>
        <v>6.1</v>
      </c>
      <c r="D44" s="5" t="str">
        <f>VLOOKUP(A44,Qualifiers_List,5,FALSE)</f>
        <v>Unique-Champion Axe</v>
      </c>
      <c r="E44" s="5">
        <f>ROUND(((B44/SUMIF($D$2:$D$129,D44,$B$2:$B$129))*SUMIF($D$2:$D$129,D44,$B$2:$B$129)/491)/COUNTIF($D$2:$D$129,D44),1)</f>
        <v>6.1</v>
      </c>
    </row>
    <row r="45" spans="1:5" x14ac:dyDescent="0.25">
      <c r="A45" s="3" t="s">
        <v>64</v>
      </c>
      <c r="B45" s="3">
        <v>2663</v>
      </c>
      <c r="C45" s="5">
        <f>ROUND(B45/491,1)</f>
        <v>5.4</v>
      </c>
      <c r="D45" s="5" t="str">
        <f>VLOOKUP(A45,Qualifiers_List,5,FALSE)</f>
        <v>Unique-Champion Sword</v>
      </c>
      <c r="E45" s="5">
        <f>ROUND(((B45/SUMIF($D$2:$D$129,D45,$B$2:$B$129))*SUMIF($D$2:$D$129,D45,$B$2:$B$129)/491)/COUNTIF($D$2:$D$129,D45),1)</f>
        <v>5.4</v>
      </c>
    </row>
    <row r="46" spans="1:5" x14ac:dyDescent="0.25">
      <c r="A46" s="3" t="s">
        <v>108</v>
      </c>
      <c r="B46" s="3">
        <v>37714</v>
      </c>
      <c r="C46" s="5">
        <f>ROUND(B46/491,1)</f>
        <v>76.8</v>
      </c>
      <c r="D46" s="5" t="str">
        <f>VLOOKUP(A46,Qualifiers_List,5,FALSE)</f>
        <v>Unique-Colossus Blade</v>
      </c>
      <c r="E46" s="5">
        <f>ROUND(((B46/SUMIF($D$2:$D$129,D46,$B$2:$B$129))*SUMIF($D$2:$D$129,D46,$B$2:$B$129)/491)/COUNTIF($D$2:$D$129,D46),1)</f>
        <v>76.8</v>
      </c>
    </row>
    <row r="47" spans="1:5" x14ac:dyDescent="0.25">
      <c r="A47" s="3" t="s">
        <v>34</v>
      </c>
      <c r="B47" s="3">
        <v>1226</v>
      </c>
      <c r="C47" s="5">
        <f>ROUND(B47/491,1)</f>
        <v>2.5</v>
      </c>
      <c r="D47" s="5" t="str">
        <f>VLOOKUP(A47,Qualifiers_List,5,FALSE)</f>
        <v>Unique-Colossus Crossbow</v>
      </c>
      <c r="E47" s="5">
        <f>ROUND(((B47/SUMIF($D$2:$D$129,D47,$B$2:$B$129))*SUMIF($D$2:$D$129,D47,$B$2:$B$129)/491)/COUNTIF($D$2:$D$129,D47),1)</f>
        <v>2.5</v>
      </c>
    </row>
    <row r="48" spans="1:5" x14ac:dyDescent="0.25">
      <c r="A48" s="3" t="s">
        <v>95</v>
      </c>
      <c r="B48" s="3">
        <v>5423</v>
      </c>
      <c r="C48" s="5">
        <f>ROUND(B48/491,1)</f>
        <v>11</v>
      </c>
      <c r="D48" s="5" t="str">
        <f>VLOOKUP(A48,Qualifiers_List,5,FALSE)</f>
        <v>Unique-Conqueror Crown</v>
      </c>
      <c r="E48" s="5">
        <f>ROUND(((B48/SUMIF($D$2:$D$129,D48,$B$2:$B$129))*SUMIF($D$2:$D$129,D48,$B$2:$B$129)/491)/COUNTIF($D$2:$D$129,D48),1)</f>
        <v>11</v>
      </c>
    </row>
    <row r="49" spans="1:5" x14ac:dyDescent="0.25">
      <c r="A49" s="3" t="s">
        <v>115</v>
      </c>
      <c r="B49" s="3">
        <v>46096</v>
      </c>
      <c r="C49" s="5">
        <f>ROUND(B49/491,1)</f>
        <v>93.9</v>
      </c>
      <c r="D49" s="5" t="str">
        <f>VLOOKUP(A49,Qualifiers_List,5,FALSE)</f>
        <v>Unique-Corona</v>
      </c>
      <c r="E49" s="5">
        <f>ROUND(((B49/SUMIF($D$2:$D$129,D49,$B$2:$B$129))*SUMIF($D$2:$D$129,D49,$B$2:$B$129)/491)/COUNTIF($D$2:$D$129,D49),1)</f>
        <v>93.9</v>
      </c>
    </row>
    <row r="50" spans="1:5" x14ac:dyDescent="0.25">
      <c r="A50" s="3" t="s">
        <v>65</v>
      </c>
      <c r="B50" s="3">
        <v>2663</v>
      </c>
      <c r="C50" s="5">
        <f>ROUND(B50/491,1)</f>
        <v>5.4</v>
      </c>
      <c r="D50" s="5" t="str">
        <f>VLOOKUP(A50,Qualifiers_List,5,FALSE)</f>
        <v>Unique-Crusader Bow</v>
      </c>
      <c r="E50" s="5">
        <f>ROUND(((B50/SUMIF($D$2:$D$129,D50,$B$2:$B$129))*SUMIF($D$2:$D$129,D50,$B$2:$B$129)/491)/COUNTIF($D$2:$D$129,D50),1)</f>
        <v>5.4</v>
      </c>
    </row>
    <row r="51" spans="1:5" x14ac:dyDescent="0.25">
      <c r="A51" s="3" t="s">
        <v>55</v>
      </c>
      <c r="B51" s="3">
        <v>2201</v>
      </c>
      <c r="C51" s="5">
        <f>ROUND(B51/491,1)</f>
        <v>4.5</v>
      </c>
      <c r="D51" s="5" t="str">
        <f>VLOOKUP(A51,Qualifiers_List,5,FALSE)</f>
        <v>Unique-Cryptic Axe</v>
      </c>
      <c r="E51" s="5">
        <f>ROUND(((B51/SUMIF($D$2:$D$129,D51,$B$2:$B$129))*SUMIF($D$2:$D$129,D51,$B$2:$B$129)/491)/COUNTIF($D$2:$D$129,D51),1)</f>
        <v>4.5</v>
      </c>
    </row>
    <row r="52" spans="1:5" x14ac:dyDescent="0.25">
      <c r="A52" s="3" t="s">
        <v>74</v>
      </c>
      <c r="B52" s="3">
        <v>2996</v>
      </c>
      <c r="C52" s="5">
        <f>ROUND(B52/491,1)</f>
        <v>6.1</v>
      </c>
      <c r="D52" s="5" t="str">
        <f>VLOOKUP(A52,Qualifiers_List,5,FALSE)</f>
        <v>Unique-Cryptic Sword</v>
      </c>
      <c r="E52" s="5">
        <f>ROUND(((B52/SUMIF($D$2:$D$129,D52,$B$2:$B$129))*SUMIF($D$2:$D$129,D52,$B$2:$B$129)/491)/COUNTIF($D$2:$D$129,D52),1)</f>
        <v>6.1</v>
      </c>
    </row>
    <row r="53" spans="1:5" x14ac:dyDescent="0.25">
      <c r="A53" s="3" t="s">
        <v>32</v>
      </c>
      <c r="B53" s="3">
        <v>1220</v>
      </c>
      <c r="C53" s="5">
        <f>ROUND(B53/491,1)</f>
        <v>2.5</v>
      </c>
      <c r="D53" s="5" t="str">
        <f>VLOOKUP(A53,Qualifiers_List,5,FALSE)</f>
        <v>Unique-Decapitator</v>
      </c>
      <c r="E53" s="5">
        <f>ROUND(((B53/SUMIF($D$2:$D$129,D53,$B$2:$B$129))*SUMIF($D$2:$D$129,D53,$B$2:$B$129)/491)/COUNTIF($D$2:$D$129,D53),1)</f>
        <v>2.5</v>
      </c>
    </row>
    <row r="54" spans="1:5" x14ac:dyDescent="0.25">
      <c r="A54" s="3" t="s">
        <v>76</v>
      </c>
      <c r="B54" s="3">
        <v>3013</v>
      </c>
      <c r="C54" s="5">
        <f>ROUND(B54/491,1)</f>
        <v>6.1</v>
      </c>
      <c r="D54" s="5" t="str">
        <f>VLOOKUP(A54,Qualifiers_List,5,FALSE)</f>
        <v>Unique-Demon Crossbow</v>
      </c>
      <c r="E54" s="5">
        <f>ROUND(((B54/SUMIF($D$2:$D$129,D54,$B$2:$B$129))*SUMIF($D$2:$D$129,D54,$B$2:$B$129)/491)/COUNTIF($D$2:$D$129,D54),1)</f>
        <v>6.1</v>
      </c>
    </row>
    <row r="55" spans="1:5" x14ac:dyDescent="0.25">
      <c r="A55" s="3" t="s">
        <v>51</v>
      </c>
      <c r="B55" s="3">
        <v>2014</v>
      </c>
      <c r="C55" s="5">
        <f>ROUND(B55/491,1)</f>
        <v>4.0999999999999996</v>
      </c>
      <c r="D55" s="5" t="str">
        <f>VLOOKUP(A55,Qualifiers_List,5,FALSE)</f>
        <v>Unique-Demonhead</v>
      </c>
      <c r="E55" s="5">
        <f>ROUND(((B55/SUMIF($D$2:$D$129,D55,$B$2:$B$129))*SUMIF($D$2:$D$129,D55,$B$2:$B$129)/491)/COUNTIF($D$2:$D$129,D55),1)</f>
        <v>4.0999999999999996</v>
      </c>
    </row>
    <row r="56" spans="1:5" x14ac:dyDescent="0.25">
      <c r="A56" s="3" t="s">
        <v>88</v>
      </c>
      <c r="B56" s="3">
        <v>3738</v>
      </c>
      <c r="C56" s="5">
        <f>ROUND(B56/491,1)</f>
        <v>7.6</v>
      </c>
      <c r="D56" s="5" t="str">
        <f>VLOOKUP(A56,Qualifiers_List,5,FALSE)</f>
        <v>Unique-Destroyer Helm</v>
      </c>
      <c r="E56" s="5">
        <f>ROUND(((B56/SUMIF($D$2:$D$129,D56,$B$2:$B$129))*SUMIF($D$2:$D$129,D56,$B$2:$B$129)/491)/COUNTIF($D$2:$D$129,D56),1)</f>
        <v>7.6</v>
      </c>
    </row>
    <row r="57" spans="1:5" x14ac:dyDescent="0.25">
      <c r="A57" s="3" t="s">
        <v>40</v>
      </c>
      <c r="B57" s="3">
        <v>1519</v>
      </c>
      <c r="C57" s="5">
        <f>ROUND(B57/491,1)</f>
        <v>3.1</v>
      </c>
      <c r="D57" s="5" t="str">
        <f>VLOOKUP(A57,Qualifiers_List,5,FALSE)</f>
        <v>Unique-Devil Star</v>
      </c>
      <c r="E57" s="5">
        <f>ROUND(((B57/SUMIF($D$2:$D$129,D57,$B$2:$B$129))*SUMIF($D$2:$D$129,D57,$B$2:$B$129)/491)/COUNTIF($D$2:$D$129,D57),1)</f>
        <v>3.1</v>
      </c>
    </row>
    <row r="58" spans="1:5" x14ac:dyDescent="0.25">
      <c r="A58" s="3" t="s">
        <v>116</v>
      </c>
      <c r="B58" s="3">
        <v>46096</v>
      </c>
      <c r="C58" s="5">
        <f>ROUND(B58/491,1)</f>
        <v>93.9</v>
      </c>
      <c r="D58" s="5" t="str">
        <f>VLOOKUP(A58,Qualifiers_List,5,FALSE)</f>
        <v>Unique-Diadem</v>
      </c>
      <c r="E58" s="5">
        <f>ROUND(((B58/SUMIF($D$2:$D$129,D58,$B$2:$B$129))*SUMIF($D$2:$D$129,D58,$B$2:$B$129)/491)/COUNTIF($D$2:$D$129,D58),1)</f>
        <v>93.9</v>
      </c>
    </row>
    <row r="59" spans="1:5" x14ac:dyDescent="0.25">
      <c r="A59" s="3" t="s">
        <v>120</v>
      </c>
      <c r="B59" s="3">
        <v>69178</v>
      </c>
      <c r="C59" s="5">
        <f>ROUND(B59/491,1)</f>
        <v>140.9</v>
      </c>
      <c r="D59" s="5" t="str">
        <f>VLOOKUP(A59,Qualifiers_List,5,FALSE)</f>
        <v>Unique-Dimensional Shard</v>
      </c>
      <c r="E59" s="5">
        <f>ROUND(((B59/SUMIF($D$2:$D$129,D59,$B$2:$B$129))*SUMIF($D$2:$D$129,D59,$B$2:$B$129)/491)/COUNTIF($D$2:$D$129,D59),1)</f>
        <v>140.9</v>
      </c>
    </row>
    <row r="60" spans="1:5" x14ac:dyDescent="0.25">
      <c r="A60" s="3" t="s">
        <v>48</v>
      </c>
      <c r="B60" s="3">
        <v>1830</v>
      </c>
      <c r="C60" s="5">
        <f>ROUND(B60/491,1)</f>
        <v>3.7</v>
      </c>
      <c r="D60" s="5" t="str">
        <f>VLOOKUP(A60,Qualifiers_List,5,FALSE)</f>
        <v>Unique-Dusk Shroud</v>
      </c>
      <c r="E60" s="5">
        <f>ROUND(((B60/SUMIF($D$2:$D$129,D60,$B$2:$B$129))*SUMIF($D$2:$D$129,D60,$B$2:$B$129)/491)/COUNTIF($D$2:$D$129,D60),1)</f>
        <v>3.7</v>
      </c>
    </row>
    <row r="61" spans="1:5" x14ac:dyDescent="0.25">
      <c r="A61" s="3" t="s">
        <v>99</v>
      </c>
      <c r="B61" s="3">
        <v>6742</v>
      </c>
      <c r="C61" s="5">
        <f>ROUND(B61/491,1)</f>
        <v>13.7</v>
      </c>
      <c r="D61" s="5" t="str">
        <f>VLOOKUP(A61,Qualifiers_List,5,FALSE)</f>
        <v>Unique-Earth Spirit</v>
      </c>
      <c r="E61" s="5">
        <f>ROUND(((B61/SUMIF($D$2:$D$129,D61,$B$2:$B$129))*SUMIF($D$2:$D$129,D61,$B$2:$B$129)/491)/COUNTIF($D$2:$D$129,D61),1)</f>
        <v>13.7</v>
      </c>
    </row>
    <row r="62" spans="1:5" x14ac:dyDescent="0.25">
      <c r="A62" s="3" t="s">
        <v>86</v>
      </c>
      <c r="B62" s="3">
        <v>3669</v>
      </c>
      <c r="C62" s="5">
        <f>ROUND(B62/491,1)</f>
        <v>7.5</v>
      </c>
      <c r="D62" s="5" t="str">
        <f>VLOOKUP(A62,Qualifiers_List,5,FALSE)</f>
        <v>Unique-Elder Staff</v>
      </c>
      <c r="E62" s="5">
        <f>ROUND(((B62/SUMIF($D$2:$D$129,D62,$B$2:$B$129))*SUMIF($D$2:$D$129,D62,$B$2:$B$129)/491)/COUNTIF($D$2:$D$129,D62),1)</f>
        <v>7.5</v>
      </c>
    </row>
    <row r="63" spans="1:5" x14ac:dyDescent="0.25">
      <c r="A63" s="3" t="s">
        <v>53</v>
      </c>
      <c r="B63" s="3">
        <v>2175</v>
      </c>
      <c r="C63" s="5">
        <f>ROUND(B63/491,1)</f>
        <v>4.4000000000000004</v>
      </c>
      <c r="D63" s="5" t="str">
        <f>VLOOKUP(A63,Qualifiers_List,5,FALSE)</f>
        <v>Unique-Eldritch Orb</v>
      </c>
      <c r="E63" s="5">
        <f>ROUND(((B63/SUMIF($D$2:$D$129,D63,$B$2:$B$129))*SUMIF($D$2:$D$129,D63,$B$2:$B$129)/491)/COUNTIF($D$2:$D$129,D63),1)</f>
        <v>4.4000000000000004</v>
      </c>
    </row>
    <row r="64" spans="1:5" x14ac:dyDescent="0.25">
      <c r="A64" s="3" t="s">
        <v>45</v>
      </c>
      <c r="B64" s="3">
        <v>1526</v>
      </c>
      <c r="C64" s="5">
        <f>ROUND(B64/491,1)</f>
        <v>3.1</v>
      </c>
      <c r="D64" s="5" t="str">
        <f>VLOOKUP(A64,Qualifiers_List,5,FALSE)</f>
        <v>Unique-Elegant Blade</v>
      </c>
      <c r="E64" s="5">
        <f>ROUND(((B64/SUMIF($D$2:$D$129,D64,$B$2:$B$129))*SUMIF($D$2:$D$129,D64,$B$2:$B$129)/491)/COUNTIF($D$2:$D$129,D64),1)</f>
        <v>3.1</v>
      </c>
    </row>
    <row r="65" spans="1:5" x14ac:dyDescent="0.25">
      <c r="A65" s="3" t="s">
        <v>41</v>
      </c>
      <c r="B65" s="3">
        <v>1519</v>
      </c>
      <c r="C65" s="5">
        <f>ROUND(B65/491,1)</f>
        <v>3.1</v>
      </c>
      <c r="D65" s="5" t="str">
        <f>VLOOKUP(A65,Qualifiers_List,5,FALSE)</f>
        <v>Unique-Ettin Axe</v>
      </c>
      <c r="E65" s="5">
        <f>ROUND(((B65/SUMIF($D$2:$D$129,D65,$B$2:$B$129))*SUMIF($D$2:$D$129,D65,$B$2:$B$129)/491)/COUNTIF($D$2:$D$129,D65),1)</f>
        <v>3.1</v>
      </c>
    </row>
    <row r="66" spans="1:5" x14ac:dyDescent="0.25">
      <c r="A66" s="3" t="s">
        <v>75</v>
      </c>
      <c r="B66" s="3">
        <v>3004</v>
      </c>
      <c r="C66" s="5">
        <f>ROUND(B66/491,1)</f>
        <v>6.1</v>
      </c>
      <c r="D66" s="5" t="str">
        <f>VLOOKUP(A66,Qualifiers_List,5,FALSE)</f>
        <v>Unique-Fanged Knife</v>
      </c>
      <c r="E66" s="5">
        <f>ROUND(((B66/SUMIF($D$2:$D$129,D66,$B$2:$B$129))*SUMIF($D$2:$D$129,D66,$B$2:$B$129)/491)/COUNTIF($D$2:$D$129,D66),1)</f>
        <v>6.1</v>
      </c>
    </row>
    <row r="67" spans="1:5" x14ac:dyDescent="0.25">
      <c r="A67" s="3" t="s">
        <v>63</v>
      </c>
      <c r="B67" s="3">
        <v>2464</v>
      </c>
      <c r="C67" s="5">
        <f>ROUND(B67/491,1)</f>
        <v>5</v>
      </c>
      <c r="D67" s="5" t="str">
        <f>VLOOKUP(A67,Qualifiers_List,5,FALSE)</f>
        <v>Unique-Feral Claws</v>
      </c>
      <c r="E67" s="5">
        <f>ROUND(((B67/SUMIF($D$2:$D$129,D67,$B$2:$B$129))*SUMIF($D$2:$D$129,D67,$B$2:$B$129)/491)/COUNTIF($D$2:$D$129,D67),1)</f>
        <v>5</v>
      </c>
    </row>
    <row r="68" spans="1:5" x14ac:dyDescent="0.25">
      <c r="A68" s="3" t="s">
        <v>35</v>
      </c>
      <c r="B68" s="3">
        <v>1294</v>
      </c>
      <c r="C68" s="5">
        <f>ROUND(B68/491,1)</f>
        <v>2.6</v>
      </c>
      <c r="D68" s="5" t="str">
        <f>VLOOKUP(A68,Qualifiers_List,5,FALSE)</f>
        <v>Unique-Flying Axe</v>
      </c>
      <c r="E68" s="5">
        <f>ROUND(((B68/SUMIF($D$2:$D$129,D68,$B$2:$B$129))*SUMIF($D$2:$D$129,D68,$B$2:$B$129)/491)/COUNTIF($D$2:$D$129,D68),1)</f>
        <v>2.6</v>
      </c>
    </row>
    <row r="69" spans="1:5" x14ac:dyDescent="0.25">
      <c r="A69" s="3" t="s">
        <v>83</v>
      </c>
      <c r="B69" s="3">
        <v>3435</v>
      </c>
      <c r="C69" s="5">
        <f>ROUND(B69/491,1)</f>
        <v>7</v>
      </c>
      <c r="D69" s="5" t="str">
        <f>VLOOKUP(A69,Qualifiers_List,5,FALSE)</f>
        <v>Unique-Fury Visor</v>
      </c>
      <c r="E69" s="5">
        <f>ROUND(((B69/SUMIF($D$2:$D$129,D69,$B$2:$B$129))*SUMIF($D$2:$D$129,D69,$B$2:$B$129)/491)/COUNTIF($D$2:$D$129,D69),1)</f>
        <v>7</v>
      </c>
    </row>
    <row r="70" spans="1:5" x14ac:dyDescent="0.25">
      <c r="A70" s="3" t="s">
        <v>56</v>
      </c>
      <c r="B70" s="3">
        <v>2201</v>
      </c>
      <c r="C70" s="5">
        <f>ROUND(B70/491,1)</f>
        <v>4.5</v>
      </c>
      <c r="D70" s="5" t="str">
        <f>VLOOKUP(A70,Qualifiers_List,5,FALSE)</f>
        <v>Unique-Ghost Glaive</v>
      </c>
      <c r="E70" s="5">
        <f>ROUND(((B70/SUMIF($D$2:$D$129,D70,$B$2:$B$129))*SUMIF($D$2:$D$129,D70,$B$2:$B$129)/491)/COUNTIF($D$2:$D$129,D70),1)</f>
        <v>4.5</v>
      </c>
    </row>
    <row r="71" spans="1:5" x14ac:dyDescent="0.25">
      <c r="A71" s="3" t="s">
        <v>109</v>
      </c>
      <c r="B71" s="3">
        <v>37714</v>
      </c>
      <c r="C71" s="5">
        <f>ROUND(B71/491,1)</f>
        <v>76.8</v>
      </c>
      <c r="D71" s="5" t="str">
        <f>VLOOKUP(A71,Qualifiers_List,5,FALSE)</f>
        <v>Unique-Giant Thresher</v>
      </c>
      <c r="E71" s="5">
        <f>ROUND(((B71/SUMIF($D$2:$D$129,D71,$B$2:$B$129))*SUMIF($D$2:$D$129,D71,$B$2:$B$129)/491)/COUNTIF($D$2:$D$129,D71),1)</f>
        <v>76.8</v>
      </c>
    </row>
    <row r="72" spans="1:5" x14ac:dyDescent="0.25">
      <c r="A72" s="3" t="s">
        <v>110</v>
      </c>
      <c r="B72" s="3">
        <v>37714</v>
      </c>
      <c r="C72" s="5">
        <f>ROUND(B72/491,1)</f>
        <v>76.8</v>
      </c>
      <c r="D72" s="5" t="str">
        <f>VLOOKUP(A72,Qualifiers_List,5,FALSE)</f>
        <v>Unique-Glorious Axe</v>
      </c>
      <c r="E72" s="5">
        <f>ROUND(((B72/SUMIF($D$2:$D$129,D72,$B$2:$B$129))*SUMIF($D$2:$D$129,D72,$B$2:$B$129)/491)/COUNTIF($D$2:$D$129,D72),1)</f>
        <v>76.8</v>
      </c>
    </row>
    <row r="73" spans="1:5" x14ac:dyDescent="0.25">
      <c r="A73" s="3" t="s">
        <v>111</v>
      </c>
      <c r="B73" s="3">
        <v>37714</v>
      </c>
      <c r="C73" s="5">
        <f>ROUND(B73/491,1)</f>
        <v>76.8</v>
      </c>
      <c r="D73" s="5" t="str">
        <f>VLOOKUP(A73,Qualifiers_List,5,FALSE)</f>
        <v>Unique-Hydra Bow</v>
      </c>
      <c r="E73" s="5">
        <f>ROUND(((B73/SUMIF($D$2:$D$129,D73,$B$2:$B$129))*SUMIF($D$2:$D$129,D73,$B$2:$B$129)/491)/COUNTIF($D$2:$D$129,D73),1)</f>
        <v>76.8</v>
      </c>
    </row>
    <row r="74" spans="1:5" x14ac:dyDescent="0.25">
      <c r="A74" s="3" t="s">
        <v>27</v>
      </c>
      <c r="B74" s="3">
        <v>1067</v>
      </c>
      <c r="C74" s="5">
        <f>ROUND(B74/491,1)</f>
        <v>2.2000000000000002</v>
      </c>
      <c r="D74" s="5" t="str">
        <f>VLOOKUP(A74,Qualifiers_List,5,FALSE)</f>
        <v>Unique-Hyperion Spear</v>
      </c>
      <c r="E74" s="5">
        <f>ROUND(((B74/SUMIF($D$2:$D$129,D74,$B$2:$B$129))*SUMIF($D$2:$D$129,D74,$B$2:$B$129)/491)/COUNTIF($D$2:$D$129,D74),1)</f>
        <v>2.2000000000000002</v>
      </c>
    </row>
    <row r="75" spans="1:5" x14ac:dyDescent="0.25">
      <c r="A75" s="3" t="s">
        <v>72</v>
      </c>
      <c r="B75" s="3">
        <v>2950</v>
      </c>
      <c r="C75" s="5">
        <f>ROUND(B75/491,1)</f>
        <v>6</v>
      </c>
      <c r="D75" s="5" t="str">
        <f>VLOOKUP(A75,Qualifiers_List,5,FALSE)</f>
        <v>Unique-Kraken Shell</v>
      </c>
      <c r="E75" s="5">
        <f>ROUND(((B75/SUMIF($D$2:$D$129,D75,$B$2:$B$129))*SUMIF($D$2:$D$129,D75,$B$2:$B$129)/491)/COUNTIF($D$2:$D$129,D75),1)</f>
        <v>6</v>
      </c>
    </row>
    <row r="76" spans="1:5" x14ac:dyDescent="0.25">
      <c r="A76" s="3" t="s">
        <v>112</v>
      </c>
      <c r="B76" s="3">
        <v>37714</v>
      </c>
      <c r="C76" s="5">
        <f>ROUND(B76/491,1)</f>
        <v>76.8</v>
      </c>
      <c r="D76" s="5" t="str">
        <f>VLOOKUP(A76,Qualifiers_List,5,FALSE)</f>
        <v>Unique-Legend Spike</v>
      </c>
      <c r="E76" s="5">
        <f>ROUND(((B76/SUMIF($D$2:$D$129,D76,$B$2:$B$129))*SUMIF($D$2:$D$129,D76,$B$2:$B$129)/491)/COUNTIF($D$2:$D$129,D76),1)</f>
        <v>76.8</v>
      </c>
    </row>
    <row r="77" spans="1:5" x14ac:dyDescent="0.25">
      <c r="A77" s="3" t="s">
        <v>105</v>
      </c>
      <c r="B77" s="3">
        <v>14981</v>
      </c>
      <c r="C77" s="5">
        <f>ROUND(B77/491,1)</f>
        <v>30.5</v>
      </c>
      <c r="D77" s="5" t="str">
        <f>VLOOKUP(A77,Qualifiers_List,5,FALSE)</f>
        <v>Unique-Legendary Mallet</v>
      </c>
      <c r="E77" s="5">
        <f>ROUND(((B77/SUMIF($D$2:$D$129,D77,$B$2:$B$129))*SUMIF($D$2:$D$129,D77,$B$2:$B$129)/491)/COUNTIF($D$2:$D$129,D77),1)</f>
        <v>15.3</v>
      </c>
    </row>
    <row r="78" spans="1:5" x14ac:dyDescent="0.25">
      <c r="A78" s="3" t="s">
        <v>89</v>
      </c>
      <c r="B78" s="3">
        <v>3745</v>
      </c>
      <c r="C78" s="5">
        <f>ROUND(B78/491,1)</f>
        <v>7.6</v>
      </c>
      <c r="D78" s="5" t="str">
        <f>VLOOKUP(A78,Qualifiers_List,5,FALSE)</f>
        <v>Unique-Legendary Mallet</v>
      </c>
      <c r="E78" s="5">
        <f>ROUND(((B78/SUMIF($D$2:$D$129,D78,$B$2:$B$129))*SUMIF($D$2:$D$129,D78,$B$2:$B$129)/491)/COUNTIF($D$2:$D$129,D78),1)</f>
        <v>3.8</v>
      </c>
    </row>
    <row r="79" spans="1:5" x14ac:dyDescent="0.25">
      <c r="A79" s="3" t="s">
        <v>87</v>
      </c>
      <c r="B79" s="3">
        <v>3678</v>
      </c>
      <c r="C79" s="5">
        <f>ROUND(B79/491,1)</f>
        <v>7.5</v>
      </c>
      <c r="D79" s="5" t="str">
        <f>VLOOKUP(A79,Qualifiers_List,5,FALSE)</f>
        <v>Unique-Lich Wand</v>
      </c>
      <c r="E79" s="5">
        <f>ROUND(((B79/SUMIF($D$2:$D$129,D79,$B$2:$B$129))*SUMIF($D$2:$D$129,D79,$B$2:$B$129)/491)/COUNTIF($D$2:$D$129,D79),1)</f>
        <v>7.5</v>
      </c>
    </row>
    <row r="80" spans="1:5" x14ac:dyDescent="0.25">
      <c r="A80" s="3" t="s">
        <v>67</v>
      </c>
      <c r="B80" s="3">
        <v>2760</v>
      </c>
      <c r="C80" s="5">
        <f>ROUND(B80/491,1)</f>
        <v>5.6</v>
      </c>
      <c r="D80" s="5" t="str">
        <f>VLOOKUP(A80,Qualifiers_List,5,FALSE)</f>
        <v>Unique-Luna</v>
      </c>
      <c r="E80" s="5">
        <f>ROUND(((B80/SUMIF($D$2:$D$129,D80,$B$2:$B$129))*SUMIF($D$2:$D$129,D80,$B$2:$B$129)/491)/COUNTIF($D$2:$D$129,D80),1)</f>
        <v>5.6</v>
      </c>
    </row>
    <row r="81" spans="1:5" x14ac:dyDescent="0.25">
      <c r="A81" s="3" t="s">
        <v>33</v>
      </c>
      <c r="B81" s="3">
        <v>1223</v>
      </c>
      <c r="C81" s="5">
        <f>ROUND(B81/491,1)</f>
        <v>2.5</v>
      </c>
      <c r="D81" s="5" t="str">
        <f>VLOOKUP(A81,Qualifiers_List,5,FALSE)</f>
        <v>Unique-Mancatcher</v>
      </c>
      <c r="E81" s="5">
        <f>ROUND(((B81/SUMIF($D$2:$D$129,D81,$B$2:$B$129))*SUMIF($D$2:$D$129,D81,$B$2:$B$129)/491)/COUNTIF($D$2:$D$129,D81),1)</f>
        <v>2.5</v>
      </c>
    </row>
    <row r="82" spans="1:5" x14ac:dyDescent="0.25">
      <c r="A82" s="3" t="s">
        <v>81</v>
      </c>
      <c r="B82" s="3">
        <v>3172</v>
      </c>
      <c r="C82" s="5">
        <f>ROUND(B82/491,1)</f>
        <v>6.5</v>
      </c>
      <c r="D82" s="5" t="str">
        <f>VLOOKUP(A82,Qualifiers_List,5,FALSE)</f>
        <v>Unique-Matriarchal Bow</v>
      </c>
      <c r="E82" s="5">
        <f>ROUND(((B82/SUMIF($D$2:$D$129,D82,$B$2:$B$129))*SUMIF($D$2:$D$129,D82,$B$2:$B$129)/491)/COUNTIF($D$2:$D$129,D82),1)</f>
        <v>6.5</v>
      </c>
    </row>
    <row r="83" spans="1:5" x14ac:dyDescent="0.25">
      <c r="A83" s="3" t="s">
        <v>54</v>
      </c>
      <c r="B83" s="3">
        <v>2208</v>
      </c>
      <c r="C83" s="5">
        <f>ROUND(B83/491,1)</f>
        <v>4.5</v>
      </c>
      <c r="D83" s="5" t="str">
        <f>VLOOKUP(A83,Qualifiers_List,5,FALSE)</f>
        <v>Unique-Matriarchal Javelin</v>
      </c>
      <c r="E83" s="5">
        <f>ROUND(((B83/SUMIF($D$2:$D$129,D83,$B$2:$B$129))*SUMIF($D$2:$D$129,D83,$B$2:$B$129)/491)/COUNTIF($D$2:$D$129,D83),1)</f>
        <v>4.5</v>
      </c>
    </row>
    <row r="84" spans="1:5" x14ac:dyDescent="0.25">
      <c r="A84" s="3" t="s">
        <v>70</v>
      </c>
      <c r="B84" s="3">
        <v>2868</v>
      </c>
      <c r="C84" s="5">
        <f>ROUND(B84/491,1)</f>
        <v>5.8</v>
      </c>
      <c r="D84" s="5" t="str">
        <f>VLOOKUP(A84,Qualifiers_List,5,FALSE)</f>
        <v>Unique-Matriarchal Spear</v>
      </c>
      <c r="E84" s="5">
        <f>ROUND(((B84/SUMIF($D$2:$D$129,D84,$B$2:$B$129))*SUMIF($D$2:$D$129,D84,$B$2:$B$129)/491)/COUNTIF($D$2:$D$129,D84),1)</f>
        <v>5.8</v>
      </c>
    </row>
    <row r="85" spans="1:5" x14ac:dyDescent="0.25">
      <c r="A85" s="3" t="s">
        <v>101</v>
      </c>
      <c r="B85" s="3">
        <v>9133</v>
      </c>
      <c r="C85" s="5">
        <f>ROUND(B85/491,1)</f>
        <v>18.600000000000001</v>
      </c>
      <c r="D85" s="5" t="str">
        <f>VLOOKUP(A85,Qualifiers_List,5,FALSE)</f>
        <v>Unique-Mighty Scepter</v>
      </c>
      <c r="E85" s="5">
        <f>ROUND(((B85/SUMIF($D$2:$D$129,D85,$B$2:$B$129))*SUMIF($D$2:$D$129,D85,$B$2:$B$129)/491)/COUNTIF($D$2:$D$129,D85),1)</f>
        <v>9.3000000000000007</v>
      </c>
    </row>
    <row r="86" spans="1:5" x14ac:dyDescent="0.25">
      <c r="A86" s="3" t="s">
        <v>102</v>
      </c>
      <c r="B86" s="3">
        <v>9133</v>
      </c>
      <c r="C86" s="5">
        <f>ROUND(B86/491,1)</f>
        <v>18.600000000000001</v>
      </c>
      <c r="D86" s="5" t="str">
        <f>VLOOKUP(A86,Qualifiers_List,5,FALSE)</f>
        <v>Unique-Mighty Scepter</v>
      </c>
      <c r="E86" s="5">
        <f>ROUND(((B86/SUMIF($D$2:$D$129,D86,$B$2:$B$129))*SUMIF($D$2:$D$129,D86,$B$2:$B$129)/491)/COUNTIF($D$2:$D$129,D86),1)</f>
        <v>9.3000000000000007</v>
      </c>
    </row>
    <row r="87" spans="1:5" x14ac:dyDescent="0.25">
      <c r="A87" s="3" t="s">
        <v>52</v>
      </c>
      <c r="B87" s="3">
        <v>2019</v>
      </c>
      <c r="C87" s="5">
        <f>ROUND(B87/491,1)</f>
        <v>4.0999999999999996</v>
      </c>
      <c r="D87" s="5" t="str">
        <f>VLOOKUP(A87,Qualifiers_List,5,FALSE)</f>
        <v>Unique-Mithril Coil</v>
      </c>
      <c r="E87" s="5">
        <f>ROUND(((B87/SUMIF($D$2:$D$129,D87,$B$2:$B$129))*SUMIF($D$2:$D$129,D87,$B$2:$B$129)/491)/COUNTIF($D$2:$D$129,D87),1)</f>
        <v>4.0999999999999996</v>
      </c>
    </row>
    <row r="88" spans="1:5" x14ac:dyDescent="0.25">
      <c r="A88" s="3" t="s">
        <v>62</v>
      </c>
      <c r="B88" s="3">
        <v>2327</v>
      </c>
      <c r="C88" s="5">
        <f>ROUND(B88/491,1)</f>
        <v>4.7</v>
      </c>
      <c r="D88" s="5" t="str">
        <f>VLOOKUP(A88,Qualifiers_List,5,FALSE)</f>
        <v>Unique-Monarch</v>
      </c>
      <c r="E88" s="5">
        <f>ROUND(((B88/SUMIF($D$2:$D$129,D88,$B$2:$B$129))*SUMIF($D$2:$D$129,D88,$B$2:$B$129)/491)/COUNTIF($D$2:$D$129,D88),1)</f>
        <v>4.7</v>
      </c>
    </row>
    <row r="89" spans="1:5" x14ac:dyDescent="0.25">
      <c r="A89" s="3" t="s">
        <v>117</v>
      </c>
      <c r="B89" s="3">
        <v>46096</v>
      </c>
      <c r="C89" s="5">
        <f>ROUND(B89/491,1)</f>
        <v>93.9</v>
      </c>
      <c r="D89" s="5" t="str">
        <f>VLOOKUP(A89,Qualifiers_List,5,FALSE)</f>
        <v>Unique-Myrmidon Greaves</v>
      </c>
      <c r="E89" s="5">
        <f>ROUND(((B89/SUMIF($D$2:$D$129,D89,$B$2:$B$129))*SUMIF($D$2:$D$129,D89,$B$2:$B$129)/491)/COUNTIF($D$2:$D$129,D89),1)</f>
        <v>93.9</v>
      </c>
    </row>
    <row r="90" spans="1:5" x14ac:dyDescent="0.25">
      <c r="A90" s="3" t="s">
        <v>28</v>
      </c>
      <c r="B90" s="3">
        <v>1074</v>
      </c>
      <c r="C90" s="5">
        <f>ROUND(B90/491,1)</f>
        <v>2.2000000000000002</v>
      </c>
      <c r="D90" s="5" t="str">
        <f>VLOOKUP(A90,Qualifiers_List,5,FALSE)</f>
        <v>Unique-Ogre Axe</v>
      </c>
      <c r="E90" s="5">
        <f>ROUND(((B90/SUMIF($D$2:$D$129,D90,$B$2:$B$129))*SUMIF($D$2:$D$129,D90,$B$2:$B$129)/491)/COUNTIF($D$2:$D$129,D90),1)</f>
        <v>2.2000000000000002</v>
      </c>
    </row>
    <row r="91" spans="1:5" x14ac:dyDescent="0.25">
      <c r="A91" s="3" t="s">
        <v>118</v>
      </c>
      <c r="B91" s="3">
        <v>46096</v>
      </c>
      <c r="C91" s="5">
        <f>ROUND(B91/491,1)</f>
        <v>93.9</v>
      </c>
      <c r="D91" s="5" t="str">
        <f>VLOOKUP(A91,Qualifiers_List,5,FALSE)</f>
        <v>Unique-Ogre Gauntlets</v>
      </c>
      <c r="E91" s="5">
        <f>ROUND(((B91/SUMIF($D$2:$D$129,D91,$B$2:$B$129))*SUMIF($D$2:$D$129,D91,$B$2:$B$129)/491)/COUNTIF($D$2:$D$129,D91),1)</f>
        <v>93.9</v>
      </c>
    </row>
    <row r="92" spans="1:5" x14ac:dyDescent="0.25">
      <c r="A92" s="3" t="s">
        <v>30</v>
      </c>
      <c r="B92" s="3">
        <v>1167</v>
      </c>
      <c r="C92" s="5">
        <f>ROUND(B92/491,1)</f>
        <v>2.4</v>
      </c>
      <c r="D92" s="5" t="str">
        <f>VLOOKUP(A92,Qualifiers_List,5,FALSE)</f>
        <v>Unique-Ogre Maul</v>
      </c>
      <c r="E92" s="5">
        <f>ROUND(((B92/SUMIF($D$2:$D$129,D92,$B$2:$B$129))*SUMIF($D$2:$D$129,D92,$B$2:$B$129)/491)/COUNTIF($D$2:$D$129,D92),1)</f>
        <v>2.4</v>
      </c>
    </row>
    <row r="93" spans="1:5" x14ac:dyDescent="0.25">
      <c r="A93" s="3" t="s">
        <v>100</v>
      </c>
      <c r="B93" s="3">
        <v>7318</v>
      </c>
      <c r="C93" s="5">
        <f>ROUND(B93/491,1)</f>
        <v>14.9</v>
      </c>
      <c r="D93" s="5" t="str">
        <f>VLOOKUP(A93,Qualifiers_List,5,FALSE)</f>
        <v>Unique-Phase Blade</v>
      </c>
      <c r="E93" s="5">
        <f>ROUND(((B93/SUMIF($D$2:$D$129,D93,$B$2:$B$129))*SUMIF($D$2:$D$129,D93,$B$2:$B$129)/491)/COUNTIF($D$2:$D$129,D93),1)</f>
        <v>7.5</v>
      </c>
    </row>
    <row r="94" spans="1:5" x14ac:dyDescent="0.25">
      <c r="A94" s="3" t="s">
        <v>38</v>
      </c>
      <c r="B94" s="3">
        <v>1464</v>
      </c>
      <c r="C94" s="5">
        <f>ROUND(B94/491,1)</f>
        <v>3</v>
      </c>
      <c r="D94" s="5" t="str">
        <f>VLOOKUP(A94,Qualifiers_List,5,FALSE)</f>
        <v>Unique-Phase Blade</v>
      </c>
      <c r="E94" s="5">
        <f>ROUND(((B94/SUMIF($D$2:$D$129,D94,$B$2:$B$129))*SUMIF($D$2:$D$129,D94,$B$2:$B$129)/491)/COUNTIF($D$2:$D$129,D94),1)</f>
        <v>1.5</v>
      </c>
    </row>
    <row r="95" spans="1:5" x14ac:dyDescent="0.25">
      <c r="A95" s="3" t="s">
        <v>127</v>
      </c>
      <c r="B95" s="3">
        <v>414860</v>
      </c>
      <c r="C95" s="5">
        <f>ROUND(B95/491,1)</f>
        <v>844.9</v>
      </c>
      <c r="D95" s="5" t="str">
        <f>VLOOKUP(A95,Qualifiers_List,5,FALSE)</f>
        <v>Unique-Sacred Armor</v>
      </c>
      <c r="E95" s="5">
        <f>ROUND(((B95/SUMIF($D$2:$D$129,D95,$B$2:$B$129))*SUMIF($D$2:$D$129,D95,$B$2:$B$129)/491)/COUNTIF($D$2:$D$129,D95),1)</f>
        <v>422.5</v>
      </c>
    </row>
    <row r="96" spans="1:5" x14ac:dyDescent="0.25">
      <c r="A96" s="3" t="s">
        <v>119</v>
      </c>
      <c r="B96" s="3">
        <v>51857</v>
      </c>
      <c r="C96" s="5">
        <f>ROUND(B96/491,1)</f>
        <v>105.6</v>
      </c>
      <c r="D96" s="5" t="str">
        <f>VLOOKUP(A96,Qualifiers_List,5,FALSE)</f>
        <v>Unique-Sacred Armor</v>
      </c>
      <c r="E96" s="5">
        <f>ROUND(((B96/SUMIF($D$2:$D$129,D96,$B$2:$B$129))*SUMIF($D$2:$D$129,D96,$B$2:$B$129)/491)/COUNTIF($D$2:$D$129,D96),1)</f>
        <v>52.8</v>
      </c>
    </row>
    <row r="97" spans="1:5" x14ac:dyDescent="0.25">
      <c r="A97" s="3" t="s">
        <v>90</v>
      </c>
      <c r="B97" s="3">
        <v>4323</v>
      </c>
      <c r="C97" s="5">
        <f>ROUND(B97/491,1)</f>
        <v>8.8000000000000007</v>
      </c>
      <c r="D97" s="5" t="str">
        <f>VLOOKUP(A97,Qualifiers_List,5,FALSE)</f>
        <v>Unique-Sacred Rondache</v>
      </c>
      <c r="E97" s="5">
        <f>ROUND(((B97/SUMIF($D$2:$D$129,D97,$B$2:$B$129))*SUMIF($D$2:$D$129,D97,$B$2:$B$129)/491)/COUNTIF($D$2:$D$129,D97),1)</f>
        <v>8.8000000000000007</v>
      </c>
    </row>
    <row r="98" spans="1:5" x14ac:dyDescent="0.25">
      <c r="A98" s="3" t="s">
        <v>49</v>
      </c>
      <c r="B98" s="3">
        <v>1835</v>
      </c>
      <c r="C98" s="5">
        <f>ROUND(B98/491,1)</f>
        <v>3.7</v>
      </c>
      <c r="D98" s="5" t="str">
        <f>VLOOKUP(A98,Qualifiers_List,5,FALSE)</f>
        <v>Unique-Scarabshell Boots</v>
      </c>
      <c r="E98" s="5">
        <f>ROUND(((B98/SUMIF($D$2:$D$129,D98,$B$2:$B$129))*SUMIF($D$2:$D$129,D98,$B$2:$B$129)/491)/COUNTIF($D$2:$D$129,D98),1)</f>
        <v>3.7</v>
      </c>
    </row>
    <row r="99" spans="1:5" x14ac:dyDescent="0.25">
      <c r="A99" s="3" t="s">
        <v>106</v>
      </c>
      <c r="B99" s="3">
        <v>15940</v>
      </c>
      <c r="C99" s="5">
        <f>ROUND(B99/491,1)</f>
        <v>32.5</v>
      </c>
      <c r="D99" s="5" t="str">
        <f>VLOOKUP(A99,Qualifiers_List,5,FALSE)</f>
        <v>Unique-Scourge</v>
      </c>
      <c r="E99" s="5">
        <f>ROUND(((B99/SUMIF($D$2:$D$129,D99,$B$2:$B$129))*SUMIF($D$2:$D$129,D99,$B$2:$B$129)/491)/COUNTIF($D$2:$D$129,D99),1)</f>
        <v>16.2</v>
      </c>
    </row>
    <row r="100" spans="1:5" x14ac:dyDescent="0.25">
      <c r="A100" s="3" t="s">
        <v>82</v>
      </c>
      <c r="B100" s="3">
        <v>3188</v>
      </c>
      <c r="C100" s="5">
        <f>ROUND(B100/491,1)</f>
        <v>6.5</v>
      </c>
      <c r="D100" s="5" t="str">
        <f>VLOOKUP(A100,Qualifiers_List,5,FALSE)</f>
        <v>Unique-Scourge</v>
      </c>
      <c r="E100" s="5">
        <f>ROUND(((B100/SUMIF($D$2:$D$129,D100,$B$2:$B$129))*SUMIF($D$2:$D$129,D100,$B$2:$B$129)/491)/COUNTIF($D$2:$D$129,D100),1)</f>
        <v>3.2</v>
      </c>
    </row>
    <row r="101" spans="1:5" x14ac:dyDescent="0.25">
      <c r="A101" s="3" t="s">
        <v>92</v>
      </c>
      <c r="B101" s="3">
        <v>5224</v>
      </c>
      <c r="C101" s="5">
        <f>ROUND(B101/491,1)</f>
        <v>10.6</v>
      </c>
      <c r="D101" s="5" t="str">
        <f>VLOOKUP(A101,Qualifiers_List,5,FALSE)</f>
        <v>Unique-Shadow Plate</v>
      </c>
      <c r="E101" s="5">
        <f>ROUND(((B101/SUMIF($D$2:$D$129,D101,$B$2:$B$129))*SUMIF($D$2:$D$129,D101,$B$2:$B$129)/491)/COUNTIF($D$2:$D$129,D101),1)</f>
        <v>10.6</v>
      </c>
    </row>
    <row r="102" spans="1:5" x14ac:dyDescent="0.25">
      <c r="A102" s="3" t="s">
        <v>50</v>
      </c>
      <c r="B102" s="3">
        <v>1910</v>
      </c>
      <c r="C102" s="5">
        <f>ROUND(B102/491,1)</f>
        <v>3.9</v>
      </c>
      <c r="D102" s="5" t="str">
        <f>VLOOKUP(A102,Qualifiers_List,5,FALSE)</f>
        <v>Unique-Shako</v>
      </c>
      <c r="E102" s="5">
        <f>ROUND(((B102/SUMIF($D$2:$D$129,D102,$B$2:$B$129))*SUMIF($D$2:$D$129,D102,$B$2:$B$129)/491)/COUNTIF($D$2:$D$129,D102),1)</f>
        <v>3.9</v>
      </c>
    </row>
    <row r="103" spans="1:5" x14ac:dyDescent="0.25">
      <c r="A103" s="3" t="s">
        <v>31</v>
      </c>
      <c r="B103" s="3">
        <v>1176</v>
      </c>
      <c r="C103" s="5">
        <f>ROUND(B103/491,1)</f>
        <v>2.4</v>
      </c>
      <c r="D103" s="5" t="str">
        <f>VLOOKUP(A103,Qualifiers_List,5,FALSE)</f>
        <v>Unique-Silver-Edged Axe</v>
      </c>
      <c r="E103" s="5">
        <f>ROUND(((B103/SUMIF($D$2:$D$129,D103,$B$2:$B$129))*SUMIF($D$2:$D$129,D103,$B$2:$B$129)/491)/COUNTIF($D$2:$D$129,D103),1)</f>
        <v>2.4</v>
      </c>
    </row>
    <row r="104" spans="1:5" x14ac:dyDescent="0.25">
      <c r="A104" s="3" t="s">
        <v>103</v>
      </c>
      <c r="B104" s="3">
        <v>9596</v>
      </c>
      <c r="C104" s="5">
        <f>ROUND(B104/491,1)</f>
        <v>19.5</v>
      </c>
      <c r="D104" s="5" t="str">
        <f>VLOOKUP(A104,Qualifiers_List,5,FALSE)</f>
        <v>Unique-Sky Spirit</v>
      </c>
      <c r="E104" s="5">
        <f>ROUND(((B104/SUMIF($D$2:$D$129,D104,$B$2:$B$129))*SUMIF($D$2:$D$129,D104,$B$2:$B$129)/491)/COUNTIF($D$2:$D$129,D104),1)</f>
        <v>19.5</v>
      </c>
    </row>
    <row r="105" spans="1:5" x14ac:dyDescent="0.25">
      <c r="A105" s="3" t="s">
        <v>68</v>
      </c>
      <c r="B105" s="3">
        <v>2760</v>
      </c>
      <c r="C105" s="5">
        <f>ROUND(B105/491,1)</f>
        <v>5.6</v>
      </c>
      <c r="D105" s="5" t="str">
        <f>VLOOKUP(A105,Qualifiers_List,5,FALSE)</f>
        <v>Unique-Spiderweb Sash</v>
      </c>
      <c r="E105" s="5">
        <f>ROUND(((B105/SUMIF($D$2:$D$129,D105,$B$2:$B$129))*SUMIF($D$2:$D$129,D105,$B$2:$B$129)/491)/COUNTIF($D$2:$D$129,D105),1)</f>
        <v>5.6</v>
      </c>
    </row>
    <row r="106" spans="1:5" x14ac:dyDescent="0.25">
      <c r="A106" s="3" t="s">
        <v>97</v>
      </c>
      <c r="B106" s="3">
        <v>5869</v>
      </c>
      <c r="C106" s="5">
        <f>ROUND(B106/491,1)</f>
        <v>12</v>
      </c>
      <c r="D106" s="5" t="str">
        <f>VLOOKUP(A106,Qualifiers_List,5,FALSE)</f>
        <v>Unique-Spired Helm</v>
      </c>
      <c r="E106" s="5">
        <f>ROUND(((B106/SUMIF($D$2:$D$129,D106,$B$2:$B$129))*SUMIF($D$2:$D$129,D106,$B$2:$B$129)/491)/COUNTIF($D$2:$D$129,D106),1)</f>
        <v>6</v>
      </c>
    </row>
    <row r="107" spans="1:5" x14ac:dyDescent="0.25">
      <c r="A107" s="3" t="s">
        <v>98</v>
      </c>
      <c r="B107" s="3">
        <v>5869</v>
      </c>
      <c r="C107" s="5">
        <f>ROUND(B107/491,1)</f>
        <v>12</v>
      </c>
      <c r="D107" s="5" t="str">
        <f>VLOOKUP(A107,Qualifiers_List,5,FALSE)</f>
        <v>Unique-Spired Helm</v>
      </c>
      <c r="E107" s="5">
        <f>ROUND(((B107/SUMIF($D$2:$D$129,D107,$B$2:$B$129))*SUMIF($D$2:$D$129,D107,$B$2:$B$129)/491)/COUNTIF($D$2:$D$129,D107),1)</f>
        <v>6</v>
      </c>
    </row>
    <row r="108" spans="1:5" x14ac:dyDescent="0.25">
      <c r="A108" s="3" t="s">
        <v>96</v>
      </c>
      <c r="B108" s="3">
        <v>5423</v>
      </c>
      <c r="C108" s="5">
        <f>ROUND(B108/491,1)</f>
        <v>11</v>
      </c>
      <c r="D108" s="5" t="str">
        <f>VLOOKUP(A108,Qualifiers_List,5,FALSE)</f>
        <v>Unique-Succubus Skull</v>
      </c>
      <c r="E108" s="5">
        <f>ROUND(((B108/SUMIF($D$2:$D$129,D108,$B$2:$B$129))*SUMIF($D$2:$D$129,D108,$B$2:$B$129)/491)/COUNTIF($D$2:$D$129,D108),1)</f>
        <v>11</v>
      </c>
    </row>
    <row r="109" spans="1:5" x14ac:dyDescent="0.25">
      <c r="A109" s="3" t="s">
        <v>44</v>
      </c>
      <c r="B109" s="3">
        <v>1523</v>
      </c>
      <c r="C109" s="5">
        <f>ROUND(B109/491,1)</f>
        <v>3.1</v>
      </c>
      <c r="D109" s="5" t="str">
        <f>VLOOKUP(A109,Qualifiers_List,5,FALSE)</f>
        <v>Unique-Thresher</v>
      </c>
      <c r="E109" s="5">
        <f>ROUND(((B109/SUMIF($D$2:$D$129,D109,$B$2:$B$129))*SUMIF($D$2:$D$129,D109,$B$2:$B$129)/491)/COUNTIF($D$2:$D$129,D109),1)</f>
        <v>3.1</v>
      </c>
    </row>
    <row r="110" spans="1:5" x14ac:dyDescent="0.25">
      <c r="A110" s="3" t="s">
        <v>121</v>
      </c>
      <c r="B110" s="3">
        <v>75429</v>
      </c>
      <c r="C110" s="5">
        <f>ROUND(B110/491,1)</f>
        <v>153.6</v>
      </c>
      <c r="D110" s="5" t="str">
        <f>VLOOKUP(A110,Qualifiers_List,5,FALSE)</f>
        <v>Unique-Thunder Maul</v>
      </c>
      <c r="E110" s="5">
        <f>ROUND(((B110/SUMIF($D$2:$D$129,D110,$B$2:$B$129))*SUMIF($D$2:$D$129,D110,$B$2:$B$129)/491)/COUNTIF($D$2:$D$129,D110),1)</f>
        <v>76.8</v>
      </c>
    </row>
    <row r="111" spans="1:5" x14ac:dyDescent="0.25">
      <c r="A111" s="3" t="s">
        <v>122</v>
      </c>
      <c r="B111" s="3">
        <v>75429</v>
      </c>
      <c r="C111" s="5">
        <f>ROUND(B111/491,1)</f>
        <v>153.6</v>
      </c>
      <c r="D111" s="5" t="str">
        <f>VLOOKUP(A111,Qualifiers_List,5,FALSE)</f>
        <v>Unique-Thunder Maul</v>
      </c>
      <c r="E111" s="5">
        <f>ROUND(((B111/SUMIF($D$2:$D$129,D111,$B$2:$B$129))*SUMIF($D$2:$D$129,D111,$B$2:$B$129)/491)/COUNTIF($D$2:$D$129,D111),1)</f>
        <v>76.8</v>
      </c>
    </row>
    <row r="112" spans="1:5" x14ac:dyDescent="0.25">
      <c r="A112" s="3" t="s">
        <v>47</v>
      </c>
      <c r="B112" s="3">
        <v>1668</v>
      </c>
      <c r="C112" s="5">
        <f>ROUND(B112/491,1)</f>
        <v>3.4</v>
      </c>
      <c r="D112" s="5" t="str">
        <f>VLOOKUP(A112,Qualifiers_List,5,FALSE)</f>
        <v>Unique-Tomahawk</v>
      </c>
      <c r="E112" s="5">
        <f>ROUND(((B112/SUMIF($D$2:$D$129,D112,$B$2:$B$129))*SUMIF($D$2:$D$129,D112,$B$2:$B$129)/491)/COUNTIF($D$2:$D$129,D112),1)</f>
        <v>3.4</v>
      </c>
    </row>
    <row r="113" spans="1:5" x14ac:dyDescent="0.25">
      <c r="A113" s="3" t="s">
        <v>85</v>
      </c>
      <c r="B113" s="3">
        <v>3635</v>
      </c>
      <c r="C113" s="5">
        <f>ROUND(B113/491,1)</f>
        <v>7.4</v>
      </c>
      <c r="D113" s="5" t="str">
        <f>VLOOKUP(A113,Qualifiers_List,5,FALSE)</f>
        <v>Unique-Troll Nest</v>
      </c>
      <c r="E113" s="5">
        <f>ROUND(((B113/SUMIF($D$2:$D$129,D113,$B$2:$B$129))*SUMIF($D$2:$D$129,D113,$B$2:$B$129)/491)/COUNTIF($D$2:$D$129,D113),1)</f>
        <v>7.4</v>
      </c>
    </row>
    <row r="114" spans="1:5" x14ac:dyDescent="0.25">
      <c r="A114" s="3" t="s">
        <v>46</v>
      </c>
      <c r="B114" s="3">
        <v>1659</v>
      </c>
      <c r="C114" s="5">
        <f>ROUND(B114/491,1)</f>
        <v>3.4</v>
      </c>
      <c r="D114" s="5" t="str">
        <f>VLOOKUP(A114,Qualifiers_List,5,FALSE)</f>
        <v>Unique-Truncheon</v>
      </c>
      <c r="E114" s="5">
        <f>ROUND(((B114/SUMIF($D$2:$D$129,D114,$B$2:$B$129))*SUMIF($D$2:$D$129,D114,$B$2:$B$129)/491)/COUNTIF($D$2:$D$129,D114),1)</f>
        <v>3.4</v>
      </c>
    </row>
    <row r="115" spans="1:5" x14ac:dyDescent="0.25">
      <c r="A115" s="3" t="s">
        <v>36</v>
      </c>
      <c r="B115" s="3">
        <v>1297</v>
      </c>
      <c r="C115" s="5">
        <f>ROUND(B115/491,1)</f>
        <v>2.6</v>
      </c>
      <c r="D115" s="5" t="str">
        <f>VLOOKUP(A115,Qualifiers_List,5,FALSE)</f>
        <v>Unique-Tyrant Club</v>
      </c>
      <c r="E115" s="5">
        <f>ROUND(((B115/SUMIF($D$2:$D$129,D115,$B$2:$B$129))*SUMIF($D$2:$D$129,D115,$B$2:$B$129)/491)/COUNTIF($D$2:$D$129,D115),1)</f>
        <v>2.6</v>
      </c>
    </row>
    <row r="116" spans="1:5" x14ac:dyDescent="0.25">
      <c r="A116" s="3" t="s">
        <v>126</v>
      </c>
      <c r="B116" s="3">
        <v>113430</v>
      </c>
      <c r="C116" s="5">
        <f>ROUND(B116/491,1)</f>
        <v>231</v>
      </c>
      <c r="D116" s="5" t="str">
        <f>VLOOKUP(A116,Qualifiers_List,5,FALSE)</f>
        <v>Unique-Unearthed Wand</v>
      </c>
      <c r="E116" s="5">
        <f>ROUND(((B116/SUMIF($D$2:$D$129,D116,$B$2:$B$129))*SUMIF($D$2:$D$129,D116,$B$2:$B$129)/491)/COUNTIF($D$2:$D$129,D116),1)</f>
        <v>231</v>
      </c>
    </row>
    <row r="117" spans="1:5" x14ac:dyDescent="0.25">
      <c r="A117" s="3" t="s">
        <v>80</v>
      </c>
      <c r="B117" s="3">
        <v>3111</v>
      </c>
      <c r="C117" s="5">
        <f>ROUND(B117/491,1)</f>
        <v>6.3</v>
      </c>
      <c r="D117" s="5" t="str">
        <f>VLOOKUP(A117,Qualifiers_List,5,FALSE)</f>
        <v>Unique-Vambraces</v>
      </c>
      <c r="E117" s="5">
        <f>ROUND(((B117/SUMIF($D$2:$D$129,D117,$B$2:$B$129))*SUMIF($D$2:$D$129,D117,$B$2:$B$129)/491)/COUNTIF($D$2:$D$129,D117),1)</f>
        <v>6.3</v>
      </c>
    </row>
    <row r="118" spans="1:5" x14ac:dyDescent="0.25">
      <c r="A118" s="3" t="s">
        <v>69</v>
      </c>
      <c r="B118" s="3">
        <v>2775</v>
      </c>
      <c r="C118" s="5">
        <f>ROUND(B118/491,1)</f>
        <v>5.7</v>
      </c>
      <c r="D118" s="5" t="str">
        <f>VLOOKUP(A118,Qualifiers_List,5,FALSE)</f>
        <v>Unique-Vampirebone Gloves</v>
      </c>
      <c r="E118" s="5">
        <f>ROUND(((B118/SUMIF($D$2:$D$129,D118,$B$2:$B$129))*SUMIF($D$2:$D$129,D118,$B$2:$B$129)/491)/COUNTIF($D$2:$D$129,D118),1)</f>
        <v>5.7</v>
      </c>
    </row>
    <row r="119" spans="1:5" x14ac:dyDescent="0.25">
      <c r="A119" s="3" t="s">
        <v>79</v>
      </c>
      <c r="B119" s="3">
        <v>3103</v>
      </c>
      <c r="C119" s="5">
        <f>ROUND(B119/491,1)</f>
        <v>6.3</v>
      </c>
      <c r="D119" s="5" t="str">
        <f>VLOOKUP(A119,Qualifiers_List,5,FALSE)</f>
        <v>Unique-Vampirefang Belt</v>
      </c>
      <c r="E119" s="5">
        <f>ROUND(((B119/SUMIF($D$2:$D$129,D119,$B$2:$B$129))*SUMIF($D$2:$D$129,D119,$B$2:$B$129)/491)/COUNTIF($D$2:$D$129,D119),1)</f>
        <v>6.3</v>
      </c>
    </row>
    <row r="120" spans="1:5" x14ac:dyDescent="0.25">
      <c r="A120" s="3" t="s">
        <v>113</v>
      </c>
      <c r="B120" s="3">
        <v>37714</v>
      </c>
      <c r="C120" s="5">
        <f>ROUND(B120/491,1)</f>
        <v>76.8</v>
      </c>
      <c r="D120" s="5" t="str">
        <f>VLOOKUP(A120,Qualifiers_List,5,FALSE)</f>
        <v>Unique-War Pike</v>
      </c>
      <c r="E120" s="5">
        <f>ROUND(((B120/SUMIF($D$2:$D$129,D120,$B$2:$B$129))*SUMIF($D$2:$D$129,D120,$B$2:$B$129)/491)/COUNTIF($D$2:$D$129,D120),1)</f>
        <v>76.8</v>
      </c>
    </row>
    <row r="121" spans="1:5" x14ac:dyDescent="0.25">
      <c r="A121" s="3" t="s">
        <v>57</v>
      </c>
      <c r="B121" s="3">
        <v>2201</v>
      </c>
      <c r="C121" s="5">
        <f>ROUND(B121/491,1)</f>
        <v>4.5</v>
      </c>
      <c r="D121" s="5" t="str">
        <f>VLOOKUP(A121,Qualifiers_List,5,FALSE)</f>
        <v>Unique-War Spike</v>
      </c>
      <c r="E121" s="5">
        <f>ROUND(((B121/SUMIF($D$2:$D$129,D121,$B$2:$B$129))*SUMIF($D$2:$D$129,D121,$B$2:$B$129)/491)/COUNTIF($D$2:$D$129,D121),1)</f>
        <v>4.5</v>
      </c>
    </row>
    <row r="122" spans="1:5" x14ac:dyDescent="0.25">
      <c r="A122" s="3" t="s">
        <v>94</v>
      </c>
      <c r="B122" s="3">
        <v>5240</v>
      </c>
      <c r="C122" s="5">
        <f>ROUND(B122/491,1)</f>
        <v>10.7</v>
      </c>
      <c r="D122" s="5" t="str">
        <f>VLOOKUP(A122,Qualifiers_List,5,FALSE)</f>
        <v>Unique-Ward</v>
      </c>
      <c r="E122" s="5">
        <f>ROUND(((B122/SUMIF($D$2:$D$129,D122,$B$2:$B$129))*SUMIF($D$2:$D$129,D122,$B$2:$B$129)/491)/COUNTIF($D$2:$D$129,D122),1)</f>
        <v>10.7</v>
      </c>
    </row>
    <row r="123" spans="1:5" x14ac:dyDescent="0.25">
      <c r="A123" s="3" t="s">
        <v>58</v>
      </c>
      <c r="B123" s="3">
        <v>2207</v>
      </c>
      <c r="C123" s="5">
        <f>ROUND(B123/491,1)</f>
        <v>4.5</v>
      </c>
      <c r="D123" s="5" t="str">
        <f>VLOOKUP(A123,Qualifiers_List,5,FALSE)</f>
        <v>Unique-Ward Bow</v>
      </c>
      <c r="E123" s="5">
        <f>ROUND(((B123/SUMIF($D$2:$D$129,D123,$B$2:$B$129))*SUMIF($D$2:$D$129,D123,$B$2:$B$129)/491)/COUNTIF($D$2:$D$129,D123),1)</f>
        <v>4.5</v>
      </c>
    </row>
    <row r="124" spans="1:5" x14ac:dyDescent="0.25">
      <c r="A124" s="3" t="s">
        <v>59</v>
      </c>
      <c r="B124" s="3">
        <v>2207</v>
      </c>
      <c r="C124" s="5">
        <f>ROUND(B124/491,1)</f>
        <v>4.5</v>
      </c>
      <c r="D124" s="5" t="str">
        <f>VLOOKUP(A124,Qualifiers_List,5,FALSE)</f>
        <v>Unique-Winged Axe</v>
      </c>
      <c r="E124" s="5">
        <f>ROUND(((B124/SUMIF($D$2:$D$129,D124,$B$2:$B$129))*SUMIF($D$2:$D$129,D124,$B$2:$B$129)/491)/COUNTIF($D$2:$D$129,D124),1)</f>
        <v>4.5</v>
      </c>
    </row>
    <row r="125" spans="1:5" x14ac:dyDescent="0.25">
      <c r="A125" s="3" t="s">
        <v>114</v>
      </c>
      <c r="B125" s="3">
        <v>37714</v>
      </c>
      <c r="C125" s="5">
        <f>ROUND(B125/491,1)</f>
        <v>76.8</v>
      </c>
      <c r="D125" s="5" t="str">
        <f>VLOOKUP(A125,Qualifiers_List,5,FALSE)</f>
        <v>Unique-Winged Harpoon</v>
      </c>
      <c r="E125" s="5">
        <f>ROUND(((B125/SUMIF($D$2:$D$129,D125,$B$2:$B$129))*SUMIF($D$2:$D$129,D125,$B$2:$B$129)/491)/COUNTIF($D$2:$D$129,D125),1)</f>
        <v>76.8</v>
      </c>
    </row>
    <row r="126" spans="1:5" x14ac:dyDescent="0.25">
      <c r="A126" s="3" t="s">
        <v>66</v>
      </c>
      <c r="B126" s="3">
        <v>2663</v>
      </c>
      <c r="C126" s="5">
        <f>ROUND(B126/491,1)</f>
        <v>5.4</v>
      </c>
      <c r="D126" s="5" t="str">
        <f>VLOOKUP(A126,Qualifiers_List,5,FALSE)</f>
        <v>Unique-Winged Knife</v>
      </c>
      <c r="E126" s="5">
        <f>ROUND(((B126/SUMIF($D$2:$D$129,D126,$B$2:$B$129))*SUMIF($D$2:$D$129,D126,$B$2:$B$129)/491)/COUNTIF($D$2:$D$129,D126),1)</f>
        <v>5.4</v>
      </c>
    </row>
    <row r="127" spans="1:5" x14ac:dyDescent="0.25">
      <c r="A127" s="3" t="s">
        <v>60</v>
      </c>
      <c r="B127" s="3">
        <v>2315</v>
      </c>
      <c r="C127" s="5">
        <f>ROUND(B127/491,1)</f>
        <v>4.7</v>
      </c>
      <c r="D127" s="5" t="str">
        <f>VLOOKUP(A127,Qualifiers_List,5,FALSE)</f>
        <v>Unique-Wire Fleece</v>
      </c>
      <c r="E127" s="5">
        <f>ROUND(((B127/SUMIF($D$2:$D$129,D127,$B$2:$B$129))*SUMIF($D$2:$D$129,D127,$B$2:$B$129)/491)/COUNTIF($D$2:$D$129,D127),1)</f>
        <v>4.7</v>
      </c>
    </row>
    <row r="128" spans="1:5" x14ac:dyDescent="0.25">
      <c r="A128" s="3" t="s">
        <v>37</v>
      </c>
      <c r="B128" s="3">
        <v>1434</v>
      </c>
      <c r="C128" s="5">
        <f>ROUND(B128/491,1)</f>
        <v>2.9</v>
      </c>
      <c r="D128" s="5" t="str">
        <f>VLOOKUP(A128,Qualifiers_List,5,FALSE)</f>
        <v>Unique-Wrist Sword</v>
      </c>
      <c r="E128" s="5">
        <f>ROUND(((B128/SUMIF($D$2:$D$129,D128,$B$2:$B$129))*SUMIF($D$2:$D$129,D128,$B$2:$B$129)/491)/COUNTIF($D$2:$D$129,D128),1)</f>
        <v>2.9</v>
      </c>
    </row>
    <row r="129" spans="1:5" x14ac:dyDescent="0.25">
      <c r="A129" s="3" t="s">
        <v>104</v>
      </c>
      <c r="B129" s="3">
        <v>9596</v>
      </c>
      <c r="C129" s="5">
        <f>ROUND(B129/491,1)</f>
        <v>19.5</v>
      </c>
      <c r="D129" s="5" t="str">
        <f>VLOOKUP(A129,Qualifiers_List,5,FALSE)</f>
        <v>Unique-Zakarum Shield</v>
      </c>
      <c r="E129" s="5">
        <f>ROUND(((B129/SUMIF($D$2:$D$129,D129,$B$2:$B$129))*SUMIF($D$2:$D$129,D129,$B$2:$B$129)/491)/COUNTIF($D$2:$D$129,D129),1)</f>
        <v>19.5</v>
      </c>
    </row>
  </sheetData>
  <autoFilter ref="A1:E129" xr:uid="{82AB3EC2-D919-44E8-B466-BD32CC6574C6}">
    <sortState ref="A2:E129">
      <sortCondition ref="D1:D12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ED61-F5DD-42E4-85A5-802B6B045CAF}">
  <dimension ref="A1:B129"/>
  <sheetViews>
    <sheetView workbookViewId="0">
      <pane ySplit="1" topLeftCell="A93" activePane="bottomLeft" state="frozen"/>
      <selection activeCell="A120" sqref="A120"/>
      <selection pane="bottomLeft" activeCell="H124" sqref="H124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257</v>
      </c>
      <c r="B1" s="1" t="s">
        <v>258</v>
      </c>
    </row>
    <row r="2" spans="1:2" x14ac:dyDescent="0.25">
      <c r="A2" t="s">
        <v>127</v>
      </c>
      <c r="B2">
        <v>880.8</v>
      </c>
    </row>
    <row r="3" spans="1:2" x14ac:dyDescent="0.25">
      <c r="A3" t="s">
        <v>126</v>
      </c>
      <c r="B3">
        <v>240.3</v>
      </c>
    </row>
    <row r="4" spans="1:2" x14ac:dyDescent="0.25">
      <c r="A4" t="s">
        <v>125</v>
      </c>
      <c r="B4">
        <v>240</v>
      </c>
    </row>
    <row r="5" spans="1:2" x14ac:dyDescent="0.25">
      <c r="A5" t="s">
        <v>124</v>
      </c>
      <c r="B5">
        <v>239.9</v>
      </c>
    </row>
    <row r="6" spans="1:2" x14ac:dyDescent="0.25">
      <c r="A6" t="s">
        <v>123</v>
      </c>
      <c r="B6">
        <v>177.5</v>
      </c>
    </row>
    <row r="7" spans="1:2" x14ac:dyDescent="0.25">
      <c r="A7" t="s">
        <v>121</v>
      </c>
      <c r="B7">
        <v>160</v>
      </c>
    </row>
    <row r="8" spans="1:2" x14ac:dyDescent="0.25">
      <c r="A8" t="s">
        <v>122</v>
      </c>
      <c r="B8">
        <v>160</v>
      </c>
    </row>
    <row r="9" spans="1:2" x14ac:dyDescent="0.25">
      <c r="A9" t="s">
        <v>120</v>
      </c>
      <c r="B9">
        <v>145.69999999999999</v>
      </c>
    </row>
    <row r="10" spans="1:2" x14ac:dyDescent="0.25">
      <c r="A10" t="s">
        <v>119</v>
      </c>
      <c r="B10">
        <v>110</v>
      </c>
    </row>
    <row r="11" spans="1:2" x14ac:dyDescent="0.25">
      <c r="A11" t="s">
        <v>115</v>
      </c>
      <c r="B11">
        <v>98</v>
      </c>
    </row>
    <row r="12" spans="1:2" x14ac:dyDescent="0.25">
      <c r="A12" t="s">
        <v>116</v>
      </c>
      <c r="B12">
        <v>98</v>
      </c>
    </row>
    <row r="13" spans="1:2" x14ac:dyDescent="0.25">
      <c r="A13" t="s">
        <v>117</v>
      </c>
      <c r="B13">
        <v>98</v>
      </c>
    </row>
    <row r="14" spans="1:2" x14ac:dyDescent="0.25">
      <c r="A14" t="s">
        <v>118</v>
      </c>
      <c r="B14">
        <v>98</v>
      </c>
    </row>
    <row r="15" spans="1:2" x14ac:dyDescent="0.25">
      <c r="A15" t="s">
        <v>25</v>
      </c>
      <c r="B15">
        <v>97.7</v>
      </c>
    </row>
    <row r="16" spans="1:2" x14ac:dyDescent="0.25">
      <c r="A16" t="s">
        <v>24</v>
      </c>
      <c r="B16">
        <v>91.1</v>
      </c>
    </row>
    <row r="17" spans="1:2" x14ac:dyDescent="0.25">
      <c r="A17" t="s">
        <v>110</v>
      </c>
      <c r="B17">
        <v>80</v>
      </c>
    </row>
    <row r="18" spans="1:2" x14ac:dyDescent="0.25">
      <c r="A18" t="s">
        <v>114</v>
      </c>
      <c r="B18">
        <v>80</v>
      </c>
    </row>
    <row r="19" spans="1:2" x14ac:dyDescent="0.25">
      <c r="A19" t="s">
        <v>112</v>
      </c>
      <c r="B19">
        <v>80</v>
      </c>
    </row>
    <row r="20" spans="1:2" x14ac:dyDescent="0.25">
      <c r="A20" t="s">
        <v>113</v>
      </c>
      <c r="B20">
        <v>80</v>
      </c>
    </row>
    <row r="21" spans="1:2" x14ac:dyDescent="0.25">
      <c r="A21" t="s">
        <v>77</v>
      </c>
      <c r="B21">
        <v>80</v>
      </c>
    </row>
    <row r="22" spans="1:2" x14ac:dyDescent="0.25">
      <c r="A22" t="s">
        <v>109</v>
      </c>
      <c r="B22">
        <v>80</v>
      </c>
    </row>
    <row r="23" spans="1:2" x14ac:dyDescent="0.25">
      <c r="A23" t="s">
        <v>108</v>
      </c>
      <c r="B23">
        <v>80</v>
      </c>
    </row>
    <row r="24" spans="1:2" x14ac:dyDescent="0.25">
      <c r="A24" t="s">
        <v>111</v>
      </c>
      <c r="B24">
        <v>80</v>
      </c>
    </row>
    <row r="25" spans="1:2" x14ac:dyDescent="0.25">
      <c r="A25" t="s">
        <v>107</v>
      </c>
      <c r="B25">
        <v>79.900000000000006</v>
      </c>
    </row>
    <row r="26" spans="1:2" x14ac:dyDescent="0.25">
      <c r="A26" t="s">
        <v>21</v>
      </c>
      <c r="B26">
        <v>39.9</v>
      </c>
    </row>
    <row r="27" spans="1:2" x14ac:dyDescent="0.25">
      <c r="A27" t="s">
        <v>23</v>
      </c>
      <c r="B27">
        <v>39.9</v>
      </c>
    </row>
    <row r="28" spans="1:2" x14ac:dyDescent="0.25">
      <c r="A28" t="s">
        <v>22</v>
      </c>
      <c r="B28">
        <v>39.9</v>
      </c>
    </row>
    <row r="29" spans="1:2" x14ac:dyDescent="0.25">
      <c r="A29" t="s">
        <v>20</v>
      </c>
      <c r="B29">
        <v>37.299999999999997</v>
      </c>
    </row>
    <row r="30" spans="1:2" x14ac:dyDescent="0.25">
      <c r="A30" t="s">
        <v>106</v>
      </c>
      <c r="B30">
        <v>33.799999999999997</v>
      </c>
    </row>
    <row r="31" spans="1:2" x14ac:dyDescent="0.25">
      <c r="A31" t="s">
        <v>18</v>
      </c>
      <c r="B31">
        <v>32.6</v>
      </c>
    </row>
    <row r="32" spans="1:2" x14ac:dyDescent="0.25">
      <c r="A32" t="s">
        <v>19</v>
      </c>
      <c r="B32">
        <v>32.6</v>
      </c>
    </row>
    <row r="33" spans="1:2" x14ac:dyDescent="0.25">
      <c r="A33" t="s">
        <v>105</v>
      </c>
      <c r="B33">
        <v>31.8</v>
      </c>
    </row>
    <row r="34" spans="1:2" x14ac:dyDescent="0.25">
      <c r="A34" t="s">
        <v>104</v>
      </c>
      <c r="B34">
        <v>20.2</v>
      </c>
    </row>
    <row r="35" spans="1:2" x14ac:dyDescent="0.25">
      <c r="A35" t="s">
        <v>103</v>
      </c>
      <c r="B35">
        <v>20.2</v>
      </c>
    </row>
    <row r="36" spans="1:2" x14ac:dyDescent="0.25">
      <c r="A36" t="s">
        <v>101</v>
      </c>
      <c r="B36">
        <v>19.5</v>
      </c>
    </row>
    <row r="37" spans="1:2" x14ac:dyDescent="0.25">
      <c r="A37" t="s">
        <v>102</v>
      </c>
      <c r="B37">
        <v>19.5</v>
      </c>
    </row>
    <row r="38" spans="1:2" x14ac:dyDescent="0.25">
      <c r="A38" t="s">
        <v>100</v>
      </c>
      <c r="B38">
        <v>15.5</v>
      </c>
    </row>
    <row r="39" spans="1:2" x14ac:dyDescent="0.25">
      <c r="A39" t="s">
        <v>99</v>
      </c>
      <c r="B39">
        <v>14.2</v>
      </c>
    </row>
    <row r="40" spans="1:2" x14ac:dyDescent="0.25">
      <c r="A40" t="s">
        <v>97</v>
      </c>
      <c r="B40">
        <v>12.5</v>
      </c>
    </row>
    <row r="41" spans="1:2" x14ac:dyDescent="0.25">
      <c r="A41" t="s">
        <v>98</v>
      </c>
      <c r="B41">
        <v>12.5</v>
      </c>
    </row>
    <row r="42" spans="1:2" x14ac:dyDescent="0.25">
      <c r="A42" t="s">
        <v>96</v>
      </c>
      <c r="B42">
        <v>11.5</v>
      </c>
    </row>
    <row r="43" spans="1:2" x14ac:dyDescent="0.25">
      <c r="A43" t="s">
        <v>95</v>
      </c>
      <c r="B43">
        <v>11.4</v>
      </c>
    </row>
    <row r="44" spans="1:2" x14ac:dyDescent="0.25">
      <c r="A44" t="s">
        <v>93</v>
      </c>
      <c r="B44">
        <v>11.1</v>
      </c>
    </row>
    <row r="45" spans="1:2" x14ac:dyDescent="0.25">
      <c r="A45" t="s">
        <v>94</v>
      </c>
      <c r="B45">
        <v>11.1</v>
      </c>
    </row>
    <row r="46" spans="1:2" x14ac:dyDescent="0.25">
      <c r="A46" t="s">
        <v>92</v>
      </c>
      <c r="B46">
        <v>11.1</v>
      </c>
    </row>
    <row r="47" spans="1:2" x14ac:dyDescent="0.25">
      <c r="A47" t="s">
        <v>91</v>
      </c>
      <c r="B47">
        <v>10.9</v>
      </c>
    </row>
    <row r="48" spans="1:2" x14ac:dyDescent="0.25">
      <c r="A48" t="s">
        <v>90</v>
      </c>
      <c r="B48">
        <v>9</v>
      </c>
    </row>
    <row r="49" spans="1:2" x14ac:dyDescent="0.25">
      <c r="A49" t="s">
        <v>88</v>
      </c>
      <c r="B49">
        <v>7.9</v>
      </c>
    </row>
    <row r="50" spans="1:2" x14ac:dyDescent="0.25">
      <c r="A50" t="s">
        <v>89</v>
      </c>
      <c r="B50">
        <v>7.9</v>
      </c>
    </row>
    <row r="51" spans="1:2" x14ac:dyDescent="0.25">
      <c r="A51" t="s">
        <v>87</v>
      </c>
      <c r="B51">
        <v>7.8</v>
      </c>
    </row>
    <row r="52" spans="1:2" x14ac:dyDescent="0.25">
      <c r="A52" t="s">
        <v>86</v>
      </c>
      <c r="B52">
        <v>7.8</v>
      </c>
    </row>
    <row r="53" spans="1:2" x14ac:dyDescent="0.25">
      <c r="A53" t="s">
        <v>84</v>
      </c>
      <c r="B53">
        <v>7.7</v>
      </c>
    </row>
    <row r="54" spans="1:2" x14ac:dyDescent="0.25">
      <c r="A54" t="s">
        <v>85</v>
      </c>
      <c r="B54">
        <v>7.7</v>
      </c>
    </row>
    <row r="55" spans="1:2" x14ac:dyDescent="0.25">
      <c r="A55" t="s">
        <v>83</v>
      </c>
      <c r="B55">
        <v>7.2</v>
      </c>
    </row>
    <row r="56" spans="1:2" x14ac:dyDescent="0.25">
      <c r="A56" t="s">
        <v>82</v>
      </c>
      <c r="B56">
        <v>6.8</v>
      </c>
    </row>
    <row r="57" spans="1:2" x14ac:dyDescent="0.25">
      <c r="A57" t="s">
        <v>81</v>
      </c>
      <c r="B57">
        <v>6.7</v>
      </c>
    </row>
    <row r="58" spans="1:2" x14ac:dyDescent="0.25">
      <c r="A58" t="s">
        <v>79</v>
      </c>
      <c r="B58">
        <v>6.6</v>
      </c>
    </row>
    <row r="59" spans="1:2" x14ac:dyDescent="0.25">
      <c r="A59" t="s">
        <v>80</v>
      </c>
      <c r="B59">
        <v>6.6</v>
      </c>
    </row>
    <row r="60" spans="1:2" x14ac:dyDescent="0.25">
      <c r="A60" t="s">
        <v>78</v>
      </c>
      <c r="B60">
        <v>6.6</v>
      </c>
    </row>
    <row r="61" spans="1:2" x14ac:dyDescent="0.25">
      <c r="A61" t="s">
        <v>75</v>
      </c>
      <c r="B61">
        <v>6.4</v>
      </c>
    </row>
    <row r="62" spans="1:2" x14ac:dyDescent="0.25">
      <c r="A62" t="s">
        <v>74</v>
      </c>
      <c r="B62">
        <v>6.4</v>
      </c>
    </row>
    <row r="63" spans="1:2" x14ac:dyDescent="0.25">
      <c r="A63" t="s">
        <v>76</v>
      </c>
      <c r="B63">
        <v>6.4</v>
      </c>
    </row>
    <row r="64" spans="1:2" x14ac:dyDescent="0.25">
      <c r="A64" t="s">
        <v>73</v>
      </c>
      <c r="B64">
        <v>6.4</v>
      </c>
    </row>
    <row r="65" spans="1:2" x14ac:dyDescent="0.25">
      <c r="A65" t="s">
        <v>72</v>
      </c>
      <c r="B65">
        <v>6.3</v>
      </c>
    </row>
    <row r="66" spans="1:2" x14ac:dyDescent="0.25">
      <c r="A66" t="s">
        <v>71</v>
      </c>
      <c r="B66">
        <v>6.2</v>
      </c>
    </row>
    <row r="67" spans="1:2" x14ac:dyDescent="0.25">
      <c r="A67" t="s">
        <v>70</v>
      </c>
      <c r="B67">
        <v>6</v>
      </c>
    </row>
    <row r="68" spans="1:2" x14ac:dyDescent="0.25">
      <c r="A68" t="s">
        <v>68</v>
      </c>
      <c r="B68">
        <v>5.9</v>
      </c>
    </row>
    <row r="69" spans="1:2" x14ac:dyDescent="0.25">
      <c r="A69" t="s">
        <v>67</v>
      </c>
      <c r="B69">
        <v>5.9</v>
      </c>
    </row>
    <row r="70" spans="1:2" x14ac:dyDescent="0.25">
      <c r="A70" t="s">
        <v>69</v>
      </c>
      <c r="B70">
        <v>5.9</v>
      </c>
    </row>
    <row r="71" spans="1:2" x14ac:dyDescent="0.25">
      <c r="A71" t="s">
        <v>64</v>
      </c>
      <c r="B71">
        <v>5.7</v>
      </c>
    </row>
    <row r="72" spans="1:2" x14ac:dyDescent="0.25">
      <c r="A72" t="s">
        <v>65</v>
      </c>
      <c r="B72">
        <v>5.6</v>
      </c>
    </row>
    <row r="73" spans="1:2" x14ac:dyDescent="0.25">
      <c r="A73" t="s">
        <v>66</v>
      </c>
      <c r="B73">
        <v>5.6</v>
      </c>
    </row>
    <row r="74" spans="1:2" x14ac:dyDescent="0.25">
      <c r="A74" t="s">
        <v>17</v>
      </c>
      <c r="B74">
        <v>5.3</v>
      </c>
    </row>
    <row r="75" spans="1:2" x14ac:dyDescent="0.25">
      <c r="A75" t="s">
        <v>63</v>
      </c>
      <c r="B75">
        <v>5.2</v>
      </c>
    </row>
    <row r="76" spans="1:2" x14ac:dyDescent="0.25">
      <c r="A76" t="s">
        <v>61</v>
      </c>
      <c r="B76">
        <v>4.9000000000000004</v>
      </c>
    </row>
    <row r="77" spans="1:2" x14ac:dyDescent="0.25">
      <c r="A77" t="s">
        <v>62</v>
      </c>
      <c r="B77">
        <v>4.9000000000000004</v>
      </c>
    </row>
    <row r="78" spans="1:2" x14ac:dyDescent="0.25">
      <c r="A78" t="s">
        <v>60</v>
      </c>
      <c r="B78">
        <v>4.9000000000000004</v>
      </c>
    </row>
    <row r="79" spans="1:2" x14ac:dyDescent="0.25">
      <c r="A79" t="s">
        <v>57</v>
      </c>
      <c r="B79">
        <v>4.7</v>
      </c>
    </row>
    <row r="80" spans="1:2" x14ac:dyDescent="0.25">
      <c r="A80" t="s">
        <v>59</v>
      </c>
      <c r="B80">
        <v>4.7</v>
      </c>
    </row>
    <row r="81" spans="1:2" x14ac:dyDescent="0.25">
      <c r="A81" t="s">
        <v>55</v>
      </c>
      <c r="B81">
        <v>4.7</v>
      </c>
    </row>
    <row r="82" spans="1:2" x14ac:dyDescent="0.25">
      <c r="A82" t="s">
        <v>58</v>
      </c>
      <c r="B82">
        <v>4.7</v>
      </c>
    </row>
    <row r="83" spans="1:2" x14ac:dyDescent="0.25">
      <c r="A83" t="s">
        <v>56</v>
      </c>
      <c r="B83">
        <v>4.7</v>
      </c>
    </row>
    <row r="84" spans="1:2" x14ac:dyDescent="0.25">
      <c r="A84" t="s">
        <v>53</v>
      </c>
      <c r="B84">
        <v>4.5999999999999996</v>
      </c>
    </row>
    <row r="85" spans="1:2" x14ac:dyDescent="0.25">
      <c r="A85" t="s">
        <v>54</v>
      </c>
      <c r="B85">
        <v>4.5999999999999996</v>
      </c>
    </row>
    <row r="86" spans="1:2" x14ac:dyDescent="0.25">
      <c r="A86" t="s">
        <v>12</v>
      </c>
      <c r="B86">
        <v>4.5</v>
      </c>
    </row>
    <row r="87" spans="1:2" x14ac:dyDescent="0.25">
      <c r="A87" t="s">
        <v>16</v>
      </c>
      <c r="B87">
        <v>4.5</v>
      </c>
    </row>
    <row r="88" spans="1:2" x14ac:dyDescent="0.25">
      <c r="A88" t="s">
        <v>13</v>
      </c>
      <c r="B88">
        <v>4.5</v>
      </c>
    </row>
    <row r="89" spans="1:2" x14ac:dyDescent="0.25">
      <c r="A89" t="s">
        <v>14</v>
      </c>
      <c r="B89">
        <v>4.5</v>
      </c>
    </row>
    <row r="90" spans="1:2" x14ac:dyDescent="0.25">
      <c r="A90" t="s">
        <v>15</v>
      </c>
      <c r="B90">
        <v>4.5</v>
      </c>
    </row>
    <row r="91" spans="1:2" x14ac:dyDescent="0.25">
      <c r="A91" t="s">
        <v>51</v>
      </c>
      <c r="B91">
        <v>4.3</v>
      </c>
    </row>
    <row r="92" spans="1:2" x14ac:dyDescent="0.25">
      <c r="A92" t="s">
        <v>52</v>
      </c>
      <c r="B92">
        <v>4.3</v>
      </c>
    </row>
    <row r="93" spans="1:2" x14ac:dyDescent="0.25">
      <c r="A93" t="s">
        <v>50</v>
      </c>
      <c r="B93">
        <v>4.0999999999999996</v>
      </c>
    </row>
    <row r="94" spans="1:2" x14ac:dyDescent="0.25">
      <c r="A94" t="s">
        <v>48</v>
      </c>
      <c r="B94">
        <v>3.9</v>
      </c>
    </row>
    <row r="95" spans="1:2" x14ac:dyDescent="0.25">
      <c r="A95" t="s">
        <v>49</v>
      </c>
      <c r="B95">
        <v>3.9</v>
      </c>
    </row>
    <row r="96" spans="1:2" x14ac:dyDescent="0.25">
      <c r="A96" t="s">
        <v>46</v>
      </c>
      <c r="B96">
        <v>3.5</v>
      </c>
    </row>
    <row r="97" spans="1:2" x14ac:dyDescent="0.25">
      <c r="A97" t="s">
        <v>47</v>
      </c>
      <c r="B97">
        <v>3.5</v>
      </c>
    </row>
    <row r="98" spans="1:2" x14ac:dyDescent="0.25">
      <c r="A98" t="s">
        <v>40</v>
      </c>
      <c r="B98">
        <v>3.2</v>
      </c>
    </row>
    <row r="99" spans="1:2" x14ac:dyDescent="0.25">
      <c r="A99" t="s">
        <v>45</v>
      </c>
      <c r="B99">
        <v>3.2</v>
      </c>
    </row>
    <row r="100" spans="1:2" x14ac:dyDescent="0.25">
      <c r="A100" t="s">
        <v>43</v>
      </c>
      <c r="B100">
        <v>3.2</v>
      </c>
    </row>
    <row r="101" spans="1:2" x14ac:dyDescent="0.25">
      <c r="A101" t="s">
        <v>39</v>
      </c>
      <c r="B101">
        <v>3.2</v>
      </c>
    </row>
    <row r="102" spans="1:2" x14ac:dyDescent="0.25">
      <c r="A102" t="s">
        <v>42</v>
      </c>
      <c r="B102">
        <v>3.2</v>
      </c>
    </row>
    <row r="103" spans="1:2" x14ac:dyDescent="0.25">
      <c r="A103" t="s">
        <v>41</v>
      </c>
      <c r="B103">
        <v>3.2</v>
      </c>
    </row>
    <row r="104" spans="1:2" x14ac:dyDescent="0.25">
      <c r="A104" t="s">
        <v>44</v>
      </c>
      <c r="B104">
        <v>3.2</v>
      </c>
    </row>
    <row r="105" spans="1:2" x14ac:dyDescent="0.25">
      <c r="A105" t="s">
        <v>38</v>
      </c>
      <c r="B105">
        <v>3.1</v>
      </c>
    </row>
    <row r="106" spans="1:2" x14ac:dyDescent="0.25">
      <c r="A106" t="s">
        <v>10</v>
      </c>
      <c r="B106">
        <v>3.1</v>
      </c>
    </row>
    <row r="107" spans="1:2" x14ac:dyDescent="0.25">
      <c r="A107" t="s">
        <v>11</v>
      </c>
      <c r="B107">
        <v>3.1</v>
      </c>
    </row>
    <row r="108" spans="1:2" x14ac:dyDescent="0.25">
      <c r="A108" t="s">
        <v>9</v>
      </c>
      <c r="B108">
        <v>3.1</v>
      </c>
    </row>
    <row r="109" spans="1:2" x14ac:dyDescent="0.25">
      <c r="A109" t="s">
        <v>37</v>
      </c>
      <c r="B109">
        <v>3</v>
      </c>
    </row>
    <row r="110" spans="1:2" x14ac:dyDescent="0.25">
      <c r="A110" t="s">
        <v>36</v>
      </c>
      <c r="B110">
        <v>2.8</v>
      </c>
    </row>
    <row r="111" spans="1:2" x14ac:dyDescent="0.25">
      <c r="A111" t="s">
        <v>35</v>
      </c>
      <c r="B111">
        <v>2.8</v>
      </c>
    </row>
    <row r="112" spans="1:2" x14ac:dyDescent="0.25">
      <c r="A112" t="s">
        <v>34</v>
      </c>
      <c r="B112">
        <v>2.6</v>
      </c>
    </row>
    <row r="113" spans="1:2" x14ac:dyDescent="0.25">
      <c r="A113" t="s">
        <v>32</v>
      </c>
      <c r="B113">
        <v>2.6</v>
      </c>
    </row>
    <row r="114" spans="1:2" x14ac:dyDescent="0.25">
      <c r="A114" t="s">
        <v>8</v>
      </c>
      <c r="B114">
        <v>2.6</v>
      </c>
    </row>
    <row r="115" spans="1:2" x14ac:dyDescent="0.25">
      <c r="A115" t="s">
        <v>33</v>
      </c>
      <c r="B115">
        <v>2.6</v>
      </c>
    </row>
    <row r="116" spans="1:2" x14ac:dyDescent="0.25">
      <c r="A116" t="s">
        <v>31</v>
      </c>
      <c r="B116">
        <v>2.5</v>
      </c>
    </row>
    <row r="117" spans="1:2" x14ac:dyDescent="0.25">
      <c r="A117" t="s">
        <v>7</v>
      </c>
      <c r="B117">
        <v>2.5</v>
      </c>
    </row>
    <row r="118" spans="1:2" x14ac:dyDescent="0.25">
      <c r="A118" t="s">
        <v>6</v>
      </c>
      <c r="B118">
        <v>2.5</v>
      </c>
    </row>
    <row r="119" spans="1:2" x14ac:dyDescent="0.25">
      <c r="A119" t="s">
        <v>30</v>
      </c>
      <c r="B119">
        <v>2.5</v>
      </c>
    </row>
    <row r="120" spans="1:2" x14ac:dyDescent="0.25">
      <c r="A120" t="s">
        <v>29</v>
      </c>
      <c r="B120">
        <v>2.4</v>
      </c>
    </row>
    <row r="121" spans="1:2" x14ac:dyDescent="0.25">
      <c r="A121" t="s">
        <v>27</v>
      </c>
      <c r="B121">
        <v>2.2999999999999998</v>
      </c>
    </row>
    <row r="122" spans="1:2" x14ac:dyDescent="0.25">
      <c r="A122" t="s">
        <v>28</v>
      </c>
      <c r="B122">
        <v>2.2999999999999998</v>
      </c>
    </row>
    <row r="123" spans="1:2" x14ac:dyDescent="0.25">
      <c r="A123" t="s">
        <v>26</v>
      </c>
      <c r="B123">
        <v>2.2999999999999998</v>
      </c>
    </row>
    <row r="124" spans="1:2" x14ac:dyDescent="0.25">
      <c r="A124" t="s">
        <v>5</v>
      </c>
      <c r="B124">
        <v>1.7</v>
      </c>
    </row>
    <row r="125" spans="1:2" x14ac:dyDescent="0.25">
      <c r="A125" t="s">
        <v>4</v>
      </c>
      <c r="B125">
        <v>1.7</v>
      </c>
    </row>
    <row r="126" spans="1:2" x14ac:dyDescent="0.25">
      <c r="A126" t="s">
        <v>3</v>
      </c>
      <c r="B126">
        <v>1.6</v>
      </c>
    </row>
    <row r="127" spans="1:2" x14ac:dyDescent="0.25">
      <c r="A127" t="s">
        <v>2</v>
      </c>
      <c r="B127">
        <v>1.4</v>
      </c>
    </row>
    <row r="128" spans="1:2" x14ac:dyDescent="0.25">
      <c r="A128" t="s">
        <v>1</v>
      </c>
      <c r="B128">
        <v>1.3</v>
      </c>
    </row>
    <row r="129" spans="1:2" x14ac:dyDescent="0.25">
      <c r="A129" t="s">
        <v>0</v>
      </c>
      <c r="B129">
        <v>1</v>
      </c>
    </row>
  </sheetData>
  <autoFilter ref="A1:B129" xr:uid="{B599166D-9D28-4ABF-B691-3D5E5C17A54D}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6546-A56B-4400-A971-174AB7C9ACC9}">
  <dimension ref="A1:E129"/>
  <sheetViews>
    <sheetView workbookViewId="0">
      <pane ySplit="1" topLeftCell="A2" activePane="bottomLeft" state="frozen"/>
      <selection pane="bottomLeft" activeCell="D16" sqref="D16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0.7109375" bestFit="1" customWidth="1"/>
    <col min="4" max="4" width="20.28515625" bestFit="1" customWidth="1"/>
    <col min="5" max="5" width="18.28515625" bestFit="1" customWidth="1"/>
  </cols>
  <sheetData>
    <row r="1" spans="1:5" x14ac:dyDescent="0.25">
      <c r="A1" s="2" t="s">
        <v>251</v>
      </c>
      <c r="B1" s="2" t="s">
        <v>250</v>
      </c>
      <c r="C1" s="1" t="s">
        <v>252</v>
      </c>
      <c r="D1" s="1" t="s">
        <v>272</v>
      </c>
      <c r="E1" s="1" t="s">
        <v>271</v>
      </c>
    </row>
    <row r="2" spans="1:5" x14ac:dyDescent="0.25">
      <c r="A2" s="3" t="s">
        <v>127</v>
      </c>
      <c r="B2" s="3">
        <v>3158580</v>
      </c>
      <c r="C2" s="5">
        <f t="shared" ref="C2:C33" si="0">ROUND(B2/3592,1)</f>
        <v>879.3</v>
      </c>
      <c r="D2" s="5" t="str">
        <f>VLOOKUP(A2,Qualifiers_List,5,FALSE)</f>
        <v>Unique-Sacred Armor</v>
      </c>
      <c r="E2" s="5">
        <f>ROUND(((B2/SUMIF($D$2:$D$129,D2,$B$2:$B$129))*SUMIF($D$2:$D$129,D2,$B$2:$B$129)/3592)/COUNTIF($D$2:$D$129,D2),1)</f>
        <v>439.7</v>
      </c>
    </row>
    <row r="3" spans="1:5" x14ac:dyDescent="0.25">
      <c r="A3" s="3" t="s">
        <v>126</v>
      </c>
      <c r="B3" s="3">
        <v>863552</v>
      </c>
      <c r="C3" s="5">
        <f t="shared" si="0"/>
        <v>240.4</v>
      </c>
      <c r="D3" s="5" t="str">
        <f>VLOOKUP(A3,Qualifiers_List,5,FALSE)</f>
        <v>Unique-Unearthed Wand</v>
      </c>
      <c r="E3" s="5">
        <f t="shared" ref="E3:E66" si="1">ROUND(((B3/SUMIF($D$2:$D$129,D3,$B$2:$B$129))*SUMIF($D$2:$D$129,D3,$B$2:$B$129)/3592)/COUNTIF($D$2:$D$129,D3),1)</f>
        <v>240.4</v>
      </c>
    </row>
    <row r="4" spans="1:5" x14ac:dyDescent="0.25">
      <c r="A4" s="3" t="s">
        <v>124</v>
      </c>
      <c r="B4" s="3">
        <v>861431</v>
      </c>
      <c r="C4" s="5">
        <f t="shared" si="0"/>
        <v>239.8</v>
      </c>
      <c r="D4" s="5" t="str">
        <f>VLOOKUP(A4,Qualifiers_List,5,FALSE)</f>
        <v>Unique-Archon Staff</v>
      </c>
      <c r="E4" s="5">
        <f t="shared" si="1"/>
        <v>239.8</v>
      </c>
    </row>
    <row r="5" spans="1:5" x14ac:dyDescent="0.25">
      <c r="A5" s="3" t="s">
        <v>125</v>
      </c>
      <c r="B5" s="3">
        <v>861431</v>
      </c>
      <c r="C5" s="5">
        <f t="shared" si="0"/>
        <v>239.8</v>
      </c>
      <c r="D5" s="5" t="str">
        <f>VLOOKUP(A5,Qualifiers_List,5,FALSE)</f>
        <v>Unique-Caduceus</v>
      </c>
      <c r="E5" s="5">
        <f t="shared" si="1"/>
        <v>239.8</v>
      </c>
    </row>
    <row r="6" spans="1:5" x14ac:dyDescent="0.25">
      <c r="A6" s="3" t="s">
        <v>123</v>
      </c>
      <c r="B6" s="3">
        <v>637557</v>
      </c>
      <c r="C6" s="5">
        <f t="shared" si="0"/>
        <v>177.5</v>
      </c>
      <c r="D6" s="5" t="str">
        <f>VLOOKUP(A6,Qualifiers_List,5,FALSE)</f>
        <v>Unique-Bloodlord Skull</v>
      </c>
      <c r="E6" s="5">
        <f t="shared" si="1"/>
        <v>177.5</v>
      </c>
    </row>
    <row r="7" spans="1:5" x14ac:dyDescent="0.25">
      <c r="A7" s="3" t="s">
        <v>122</v>
      </c>
      <c r="B7" s="3">
        <v>574287</v>
      </c>
      <c r="C7" s="5">
        <f t="shared" si="0"/>
        <v>159.9</v>
      </c>
      <c r="D7" s="5" t="str">
        <f>VLOOKUP(A7,Qualifiers_List,5,FALSE)</f>
        <v>Unique-Thunder Maul</v>
      </c>
      <c r="E7" s="5">
        <f t="shared" si="1"/>
        <v>79.900000000000006</v>
      </c>
    </row>
    <row r="8" spans="1:5" x14ac:dyDescent="0.25">
      <c r="A8" s="3" t="s">
        <v>121</v>
      </c>
      <c r="B8" s="3">
        <v>574287</v>
      </c>
      <c r="C8" s="5">
        <f t="shared" si="0"/>
        <v>159.9</v>
      </c>
      <c r="D8" s="5" t="str">
        <f>VLOOKUP(A8,Qualifiers_List,5,FALSE)</f>
        <v>Unique-Thunder Maul</v>
      </c>
      <c r="E8" s="5">
        <f t="shared" si="1"/>
        <v>79.900000000000006</v>
      </c>
    </row>
    <row r="9" spans="1:5" x14ac:dyDescent="0.25">
      <c r="A9" s="3" t="s">
        <v>120</v>
      </c>
      <c r="B9" s="3">
        <v>521638</v>
      </c>
      <c r="C9" s="5">
        <f t="shared" si="0"/>
        <v>145.19999999999999</v>
      </c>
      <c r="D9" s="5" t="str">
        <f>VLOOKUP(A9,Qualifiers_List,5,FALSE)</f>
        <v>Unique-Dimensional Shard</v>
      </c>
      <c r="E9" s="5">
        <f t="shared" si="1"/>
        <v>145.19999999999999</v>
      </c>
    </row>
    <row r="10" spans="1:5" x14ac:dyDescent="0.25">
      <c r="A10" s="3" t="s">
        <v>119</v>
      </c>
      <c r="B10" s="3">
        <v>394822</v>
      </c>
      <c r="C10" s="5">
        <f t="shared" si="0"/>
        <v>109.9</v>
      </c>
      <c r="D10" s="5" t="str">
        <f>VLOOKUP(A10,Qualifiers_List,5,FALSE)</f>
        <v>Unique-Sacred Armor</v>
      </c>
      <c r="E10" s="5">
        <f t="shared" si="1"/>
        <v>55</v>
      </c>
    </row>
    <row r="11" spans="1:5" x14ac:dyDescent="0.25">
      <c r="A11" s="4" t="s">
        <v>25</v>
      </c>
      <c r="B11" s="4">
        <v>351563</v>
      </c>
      <c r="C11" s="5">
        <f t="shared" si="0"/>
        <v>97.9</v>
      </c>
      <c r="D11" s="5" t="str">
        <f>VLOOKUP(A11,Qualifiers_List,5,FALSE)</f>
        <v>Set-Caduceus</v>
      </c>
      <c r="E11" s="5">
        <f t="shared" si="1"/>
        <v>97.9</v>
      </c>
    </row>
    <row r="12" spans="1:5" x14ac:dyDescent="0.25">
      <c r="A12" s="3" t="s">
        <v>118</v>
      </c>
      <c r="B12" s="3">
        <v>350953</v>
      </c>
      <c r="C12" s="5">
        <f t="shared" si="0"/>
        <v>97.7</v>
      </c>
      <c r="D12" s="5" t="str">
        <f>VLOOKUP(A12,Qualifiers_List,5,FALSE)</f>
        <v>Unique-Ogre Gauntlets</v>
      </c>
      <c r="E12" s="5">
        <f t="shared" si="1"/>
        <v>97.7</v>
      </c>
    </row>
    <row r="13" spans="1:5" x14ac:dyDescent="0.25">
      <c r="A13" s="3" t="s">
        <v>117</v>
      </c>
      <c r="B13" s="3">
        <v>350953</v>
      </c>
      <c r="C13" s="5">
        <f t="shared" si="0"/>
        <v>97.7</v>
      </c>
      <c r="D13" s="5" t="str">
        <f>VLOOKUP(A13,Qualifiers_List,5,FALSE)</f>
        <v>Unique-Myrmidon Greaves</v>
      </c>
      <c r="E13" s="5">
        <f t="shared" si="1"/>
        <v>97.7</v>
      </c>
    </row>
    <row r="14" spans="1:5" x14ac:dyDescent="0.25">
      <c r="A14" s="3" t="s">
        <v>116</v>
      </c>
      <c r="B14" s="3">
        <v>350953</v>
      </c>
      <c r="C14" s="5">
        <f t="shared" si="0"/>
        <v>97.7</v>
      </c>
      <c r="D14" s="5" t="str">
        <f>VLOOKUP(A14,Qualifiers_List,5,FALSE)</f>
        <v>Unique-Diadem</v>
      </c>
      <c r="E14" s="5">
        <f t="shared" si="1"/>
        <v>97.7</v>
      </c>
    </row>
    <row r="15" spans="1:5" x14ac:dyDescent="0.25">
      <c r="A15" s="3" t="s">
        <v>115</v>
      </c>
      <c r="B15" s="3">
        <v>350953</v>
      </c>
      <c r="C15" s="5">
        <f t="shared" si="0"/>
        <v>97.7</v>
      </c>
      <c r="D15" s="5" t="str">
        <f>VLOOKUP(A15,Qualifiers_List,5,FALSE)</f>
        <v>Unique-Corona</v>
      </c>
      <c r="E15" s="5">
        <f t="shared" si="1"/>
        <v>97.7</v>
      </c>
    </row>
    <row r="16" spans="1:5" x14ac:dyDescent="0.25">
      <c r="A16" s="4" t="s">
        <v>24</v>
      </c>
      <c r="B16" s="4">
        <v>327462</v>
      </c>
      <c r="C16" s="5">
        <f t="shared" si="0"/>
        <v>91.2</v>
      </c>
      <c r="D16" s="5" t="str">
        <f>VLOOKUP(A16,Qualifiers_List,5,FALSE)</f>
        <v>Set-Vortex Shield</v>
      </c>
      <c r="E16" s="5">
        <f t="shared" si="1"/>
        <v>91.2</v>
      </c>
    </row>
    <row r="17" spans="1:5" x14ac:dyDescent="0.25">
      <c r="A17" s="3" t="s">
        <v>111</v>
      </c>
      <c r="B17" s="3">
        <v>287144</v>
      </c>
      <c r="C17" s="5">
        <f t="shared" si="0"/>
        <v>79.900000000000006</v>
      </c>
      <c r="D17" s="5" t="str">
        <f>VLOOKUP(A17,Qualifiers_List,5,FALSE)</f>
        <v>Unique-Hydra Bow</v>
      </c>
      <c r="E17" s="5">
        <f t="shared" si="1"/>
        <v>79.900000000000006</v>
      </c>
    </row>
    <row r="18" spans="1:5" x14ac:dyDescent="0.25">
      <c r="A18" s="3" t="s">
        <v>108</v>
      </c>
      <c r="B18" s="3">
        <v>287144</v>
      </c>
      <c r="C18" s="5">
        <f t="shared" si="0"/>
        <v>79.900000000000006</v>
      </c>
      <c r="D18" s="5" t="str">
        <f>VLOOKUP(A18,Qualifiers_List,5,FALSE)</f>
        <v>Unique-Colossus Blade</v>
      </c>
      <c r="E18" s="5">
        <f t="shared" si="1"/>
        <v>79.900000000000006</v>
      </c>
    </row>
    <row r="19" spans="1:5" x14ac:dyDescent="0.25">
      <c r="A19" s="3" t="s">
        <v>109</v>
      </c>
      <c r="B19" s="3">
        <v>287144</v>
      </c>
      <c r="C19" s="5">
        <f t="shared" si="0"/>
        <v>79.900000000000006</v>
      </c>
      <c r="D19" s="5" t="str">
        <f>VLOOKUP(A19,Qualifiers_List,5,FALSE)</f>
        <v>Unique-Giant Thresher</v>
      </c>
      <c r="E19" s="5">
        <f t="shared" si="1"/>
        <v>79.900000000000006</v>
      </c>
    </row>
    <row r="20" spans="1:5" x14ac:dyDescent="0.25">
      <c r="A20" s="3" t="s">
        <v>113</v>
      </c>
      <c r="B20" s="3">
        <v>287144</v>
      </c>
      <c r="C20" s="5">
        <f t="shared" si="0"/>
        <v>79.900000000000006</v>
      </c>
      <c r="D20" s="5" t="str">
        <f>VLOOKUP(A20,Qualifiers_List,5,FALSE)</f>
        <v>Unique-War Pike</v>
      </c>
      <c r="E20" s="5">
        <f t="shared" si="1"/>
        <v>79.900000000000006</v>
      </c>
    </row>
    <row r="21" spans="1:5" x14ac:dyDescent="0.25">
      <c r="A21" s="3" t="s">
        <v>112</v>
      </c>
      <c r="B21" s="3">
        <v>287144</v>
      </c>
      <c r="C21" s="5">
        <f t="shared" si="0"/>
        <v>79.900000000000006</v>
      </c>
      <c r="D21" s="5" t="str">
        <f>VLOOKUP(A21,Qualifiers_List,5,FALSE)</f>
        <v>Unique-Legend Spike</v>
      </c>
      <c r="E21" s="5">
        <f t="shared" si="1"/>
        <v>79.900000000000006</v>
      </c>
    </row>
    <row r="22" spans="1:5" x14ac:dyDescent="0.25">
      <c r="A22" s="3" t="s">
        <v>114</v>
      </c>
      <c r="B22" s="3">
        <v>287144</v>
      </c>
      <c r="C22" s="5">
        <f t="shared" si="0"/>
        <v>79.900000000000006</v>
      </c>
      <c r="D22" s="5" t="str">
        <f>VLOOKUP(A22,Qualifiers_List,5,FALSE)</f>
        <v>Unique-Winged Harpoon</v>
      </c>
      <c r="E22" s="5">
        <f t="shared" si="1"/>
        <v>79.900000000000006</v>
      </c>
    </row>
    <row r="23" spans="1:5" x14ac:dyDescent="0.25">
      <c r="A23" s="3" t="s">
        <v>110</v>
      </c>
      <c r="B23" s="3">
        <v>287144</v>
      </c>
      <c r="C23" s="5">
        <f t="shared" si="0"/>
        <v>79.900000000000006</v>
      </c>
      <c r="D23" s="5" t="str">
        <f>VLOOKUP(A23,Qualifiers_List,5,FALSE)</f>
        <v>Unique-Glorious Axe</v>
      </c>
      <c r="E23" s="5">
        <f t="shared" si="1"/>
        <v>79.900000000000006</v>
      </c>
    </row>
    <row r="24" spans="1:5" x14ac:dyDescent="0.25">
      <c r="A24" s="3" t="s">
        <v>107</v>
      </c>
      <c r="B24" s="3">
        <v>287144</v>
      </c>
      <c r="C24" s="5">
        <f t="shared" si="0"/>
        <v>79.900000000000006</v>
      </c>
      <c r="D24" s="5" t="str">
        <f>VLOOKUP(A24,Qualifiers_List,5,FALSE)</f>
        <v>Unique-Berserker Axe</v>
      </c>
      <c r="E24" s="5">
        <f t="shared" si="1"/>
        <v>79.900000000000006</v>
      </c>
    </row>
    <row r="25" spans="1:5" x14ac:dyDescent="0.25">
      <c r="A25" s="4" t="s">
        <v>21</v>
      </c>
      <c r="B25" s="4">
        <v>143229</v>
      </c>
      <c r="C25" s="5">
        <f t="shared" si="0"/>
        <v>39.9</v>
      </c>
      <c r="D25" s="5" t="str">
        <f>VLOOKUP(A25,Qualifiers_List,5,FALSE)</f>
        <v>Set-Corona</v>
      </c>
      <c r="E25" s="5">
        <f t="shared" si="1"/>
        <v>39.9</v>
      </c>
    </row>
    <row r="26" spans="1:5" x14ac:dyDescent="0.25">
      <c r="A26" s="4" t="s">
        <v>23</v>
      </c>
      <c r="B26" s="4">
        <v>143229</v>
      </c>
      <c r="C26" s="5">
        <f t="shared" si="0"/>
        <v>39.9</v>
      </c>
      <c r="D26" s="5" t="str">
        <f>VLOOKUP(A26,Qualifiers_List,5,FALSE)</f>
        <v>Set-Sacred Armor</v>
      </c>
      <c r="E26" s="5">
        <f t="shared" si="1"/>
        <v>39.9</v>
      </c>
    </row>
    <row r="27" spans="1:5" x14ac:dyDescent="0.25">
      <c r="A27" s="4" t="s">
        <v>22</v>
      </c>
      <c r="B27" s="4">
        <v>143229</v>
      </c>
      <c r="C27" s="5">
        <f t="shared" si="0"/>
        <v>39.9</v>
      </c>
      <c r="D27" s="5" t="str">
        <f>VLOOKUP(A27,Qualifiers_List,5,FALSE)</f>
        <v>Set-Diadem</v>
      </c>
      <c r="E27" s="5">
        <f t="shared" si="1"/>
        <v>39.9</v>
      </c>
    </row>
    <row r="28" spans="1:5" x14ac:dyDescent="0.25">
      <c r="A28" s="4" t="s">
        <v>20</v>
      </c>
      <c r="B28" s="4">
        <v>133962</v>
      </c>
      <c r="C28" s="5">
        <f t="shared" si="0"/>
        <v>37.299999999999997</v>
      </c>
      <c r="D28" s="5" t="str">
        <f>VLOOKUP(A28,Qualifiers_List,5,FALSE)</f>
        <v>Set-Scissors Suwayyah</v>
      </c>
      <c r="E28" s="5">
        <f t="shared" si="1"/>
        <v>37.299999999999997</v>
      </c>
    </row>
    <row r="29" spans="1:5" x14ac:dyDescent="0.25">
      <c r="A29" s="3" t="s">
        <v>106</v>
      </c>
      <c r="B29" s="3">
        <v>121395</v>
      </c>
      <c r="C29" s="5">
        <f t="shared" si="0"/>
        <v>33.799999999999997</v>
      </c>
      <c r="D29" s="5" t="str">
        <f>VLOOKUP(A29,Qualifiers_List,5,FALSE)</f>
        <v>Unique-Scourge</v>
      </c>
      <c r="E29" s="5">
        <f t="shared" si="1"/>
        <v>16.899999999999999</v>
      </c>
    </row>
    <row r="30" spans="1:5" x14ac:dyDescent="0.25">
      <c r="A30" s="4" t="s">
        <v>18</v>
      </c>
      <c r="B30" s="4">
        <v>117188</v>
      </c>
      <c r="C30" s="5">
        <f t="shared" si="0"/>
        <v>32.6</v>
      </c>
      <c r="D30" s="5" t="str">
        <f>VLOOKUP(A30,Qualifiers_List,5,FALSE)</f>
        <v>Set-Colossus Blade</v>
      </c>
      <c r="E30" s="5">
        <f t="shared" si="1"/>
        <v>32.6</v>
      </c>
    </row>
    <row r="31" spans="1:5" x14ac:dyDescent="0.25">
      <c r="A31" s="4" t="s">
        <v>19</v>
      </c>
      <c r="B31" s="4">
        <v>117188</v>
      </c>
      <c r="C31" s="5">
        <f t="shared" si="0"/>
        <v>32.6</v>
      </c>
      <c r="D31" s="5" t="str">
        <f>VLOOKUP(A31,Qualifiers_List,5,FALSE)</f>
        <v>Set-Mythical Sword</v>
      </c>
      <c r="E31" s="5">
        <f t="shared" si="1"/>
        <v>32.6</v>
      </c>
    </row>
    <row r="32" spans="1:5" x14ac:dyDescent="0.25">
      <c r="A32" s="3" t="s">
        <v>105</v>
      </c>
      <c r="B32" s="3">
        <v>114101</v>
      </c>
      <c r="C32" s="5">
        <f t="shared" si="0"/>
        <v>31.8</v>
      </c>
      <c r="D32" s="5" t="str">
        <f>VLOOKUP(A32,Qualifiers_List,5,FALSE)</f>
        <v>Unique-Legendary Mallet</v>
      </c>
      <c r="E32" s="5">
        <f t="shared" si="1"/>
        <v>15.9</v>
      </c>
    </row>
    <row r="33" spans="1:5" x14ac:dyDescent="0.25">
      <c r="A33" s="3" t="s">
        <v>103</v>
      </c>
      <c r="B33" s="3">
        <v>72363</v>
      </c>
      <c r="C33" s="5">
        <f t="shared" si="0"/>
        <v>20.100000000000001</v>
      </c>
      <c r="D33" s="5" t="str">
        <f>VLOOKUP(A33,Qualifiers_List,5,FALSE)</f>
        <v>Unique-Sky Spirit</v>
      </c>
      <c r="E33" s="5">
        <f t="shared" si="1"/>
        <v>20.100000000000001</v>
      </c>
    </row>
    <row r="34" spans="1:5" x14ac:dyDescent="0.25">
      <c r="A34" s="3" t="s">
        <v>104</v>
      </c>
      <c r="B34" s="3">
        <v>72363</v>
      </c>
      <c r="C34" s="5">
        <f t="shared" ref="C34:C65" si="2">ROUND(B34/3592,1)</f>
        <v>20.100000000000001</v>
      </c>
      <c r="D34" s="5" t="str">
        <f>VLOOKUP(A34,Qualifiers_List,5,FALSE)</f>
        <v>Unique-Zakarum Shield</v>
      </c>
      <c r="E34" s="5">
        <f t="shared" si="1"/>
        <v>20.100000000000001</v>
      </c>
    </row>
    <row r="35" spans="1:5" x14ac:dyDescent="0.25">
      <c r="A35" s="3" t="s">
        <v>102</v>
      </c>
      <c r="B35" s="3">
        <v>69610</v>
      </c>
      <c r="C35" s="5">
        <f t="shared" si="2"/>
        <v>19.399999999999999</v>
      </c>
      <c r="D35" s="5" t="str">
        <f>VLOOKUP(A35,Qualifiers_List,5,FALSE)</f>
        <v>Unique-Mighty Scepter</v>
      </c>
      <c r="E35" s="5">
        <f t="shared" si="1"/>
        <v>9.6999999999999993</v>
      </c>
    </row>
    <row r="36" spans="1:5" x14ac:dyDescent="0.25">
      <c r="A36" s="3" t="s">
        <v>101</v>
      </c>
      <c r="B36" s="3">
        <v>69610</v>
      </c>
      <c r="C36" s="5">
        <f t="shared" si="2"/>
        <v>19.399999999999999</v>
      </c>
      <c r="D36" s="5" t="str">
        <f>VLOOKUP(A36,Qualifiers_List,5,FALSE)</f>
        <v>Unique-Mighty Scepter</v>
      </c>
      <c r="E36" s="5">
        <f t="shared" si="1"/>
        <v>9.6999999999999993</v>
      </c>
    </row>
    <row r="37" spans="1:5" x14ac:dyDescent="0.25">
      <c r="A37" s="3" t="s">
        <v>100</v>
      </c>
      <c r="B37" s="3">
        <v>55765</v>
      </c>
      <c r="C37" s="5">
        <f t="shared" si="2"/>
        <v>15.5</v>
      </c>
      <c r="D37" s="5" t="str">
        <f>VLOOKUP(A37,Qualifiers_List,5,FALSE)</f>
        <v>Unique-Phase Blade</v>
      </c>
      <c r="E37" s="5">
        <f t="shared" si="1"/>
        <v>7.8</v>
      </c>
    </row>
    <row r="38" spans="1:5" x14ac:dyDescent="0.25">
      <c r="A38" s="3" t="s">
        <v>99</v>
      </c>
      <c r="B38" s="3">
        <v>50838</v>
      </c>
      <c r="C38" s="5">
        <f t="shared" si="2"/>
        <v>14.2</v>
      </c>
      <c r="D38" s="5" t="str">
        <f>VLOOKUP(A38,Qualifiers_List,5,FALSE)</f>
        <v>Unique-Earth Spirit</v>
      </c>
      <c r="E38" s="5">
        <f t="shared" si="1"/>
        <v>14.2</v>
      </c>
    </row>
    <row r="39" spans="1:5" x14ac:dyDescent="0.25">
      <c r="A39" s="3" t="s">
        <v>98</v>
      </c>
      <c r="B39" s="3">
        <v>44704</v>
      </c>
      <c r="C39" s="5">
        <f t="shared" si="2"/>
        <v>12.4</v>
      </c>
      <c r="D39" s="5" t="str">
        <f>VLOOKUP(A39,Qualifiers_List,5,FALSE)</f>
        <v>Unique-Spired Helm</v>
      </c>
      <c r="E39" s="5">
        <f t="shared" si="1"/>
        <v>6.2</v>
      </c>
    </row>
    <row r="40" spans="1:5" x14ac:dyDescent="0.25">
      <c r="A40" s="3" t="s">
        <v>97</v>
      </c>
      <c r="B40" s="3">
        <v>44704</v>
      </c>
      <c r="C40" s="5">
        <f t="shared" si="2"/>
        <v>12.4</v>
      </c>
      <c r="D40" s="5" t="str">
        <f>VLOOKUP(A40,Qualifiers_List,5,FALSE)</f>
        <v>Unique-Spired Helm</v>
      </c>
      <c r="E40" s="5">
        <f t="shared" si="1"/>
        <v>6.2</v>
      </c>
    </row>
    <row r="41" spans="1:5" x14ac:dyDescent="0.25">
      <c r="A41" s="3" t="s">
        <v>95</v>
      </c>
      <c r="B41" s="3">
        <v>40889</v>
      </c>
      <c r="C41" s="5">
        <f t="shared" si="2"/>
        <v>11.4</v>
      </c>
      <c r="D41" s="5" t="str">
        <f>VLOOKUP(A41,Qualifiers_List,5,FALSE)</f>
        <v>Unique-Conqueror Crown</v>
      </c>
      <c r="E41" s="5">
        <f t="shared" si="1"/>
        <v>11.4</v>
      </c>
    </row>
    <row r="42" spans="1:5" x14ac:dyDescent="0.25">
      <c r="A42" s="3" t="s">
        <v>96</v>
      </c>
      <c r="B42" s="3">
        <v>41068</v>
      </c>
      <c r="C42" s="5">
        <f t="shared" si="2"/>
        <v>11.4</v>
      </c>
      <c r="D42" s="5" t="str">
        <f>VLOOKUP(A42,Qualifiers_List,5,FALSE)</f>
        <v>Unique-Succubus Skull</v>
      </c>
      <c r="E42" s="5">
        <f t="shared" si="1"/>
        <v>11.4</v>
      </c>
    </row>
    <row r="43" spans="1:5" x14ac:dyDescent="0.25">
      <c r="A43" s="3" t="s">
        <v>92</v>
      </c>
      <c r="B43" s="3">
        <v>39792</v>
      </c>
      <c r="C43" s="5">
        <f t="shared" si="2"/>
        <v>11.1</v>
      </c>
      <c r="D43" s="5" t="str">
        <f>VLOOKUP(A43,Qualifiers_List,5,FALSE)</f>
        <v>Unique-Shadow Plate</v>
      </c>
      <c r="E43" s="5">
        <f t="shared" si="1"/>
        <v>11.1</v>
      </c>
    </row>
    <row r="44" spans="1:5" x14ac:dyDescent="0.25">
      <c r="A44" s="3" t="s">
        <v>94</v>
      </c>
      <c r="B44" s="3">
        <v>39891</v>
      </c>
      <c r="C44" s="5">
        <f t="shared" si="2"/>
        <v>11.1</v>
      </c>
      <c r="D44" s="5" t="str">
        <f>VLOOKUP(A44,Qualifiers_List,5,FALSE)</f>
        <v>Unique-Ward</v>
      </c>
      <c r="E44" s="5">
        <f t="shared" si="1"/>
        <v>11.1</v>
      </c>
    </row>
    <row r="45" spans="1:5" x14ac:dyDescent="0.25">
      <c r="A45" s="3" t="s">
        <v>93</v>
      </c>
      <c r="B45" s="3">
        <v>39891</v>
      </c>
      <c r="C45" s="5">
        <f t="shared" si="2"/>
        <v>11.1</v>
      </c>
      <c r="D45" s="5" t="str">
        <f>VLOOKUP(A45,Qualifiers_List,5,FALSE)</f>
        <v>Unique-Bone Visage</v>
      </c>
      <c r="E45" s="5">
        <f t="shared" si="1"/>
        <v>11.1</v>
      </c>
    </row>
    <row r="46" spans="1:5" x14ac:dyDescent="0.25">
      <c r="A46" s="3" t="s">
        <v>91</v>
      </c>
      <c r="B46" s="3">
        <v>39337</v>
      </c>
      <c r="C46" s="5">
        <f t="shared" si="2"/>
        <v>11</v>
      </c>
      <c r="D46" s="5" t="str">
        <f>VLOOKUP(A46,Qualifiers_List,5,FALSE)</f>
        <v>Unique-Blood Spirit</v>
      </c>
      <c r="E46" s="5">
        <f t="shared" si="1"/>
        <v>11</v>
      </c>
    </row>
    <row r="47" spans="1:5" x14ac:dyDescent="0.25">
      <c r="A47" s="3" t="s">
        <v>90</v>
      </c>
      <c r="B47" s="3">
        <v>32616</v>
      </c>
      <c r="C47" s="5">
        <f t="shared" si="2"/>
        <v>9.1</v>
      </c>
      <c r="D47" s="5" t="str">
        <f>VLOOKUP(A47,Qualifiers_List,5,FALSE)</f>
        <v>Unique-Sacred Rondache</v>
      </c>
      <c r="E47" s="5">
        <f t="shared" si="1"/>
        <v>9.1</v>
      </c>
    </row>
    <row r="48" spans="1:5" x14ac:dyDescent="0.25">
      <c r="A48" s="3" t="s">
        <v>88</v>
      </c>
      <c r="B48" s="3">
        <v>28203</v>
      </c>
      <c r="C48" s="5">
        <f t="shared" si="2"/>
        <v>7.9</v>
      </c>
      <c r="D48" s="5" t="str">
        <f>VLOOKUP(A48,Qualifiers_List,5,FALSE)</f>
        <v>Unique-Destroyer Helm</v>
      </c>
      <c r="E48" s="5">
        <f t="shared" si="1"/>
        <v>7.9</v>
      </c>
    </row>
    <row r="49" spans="1:5" x14ac:dyDescent="0.25">
      <c r="A49" s="3" t="s">
        <v>89</v>
      </c>
      <c r="B49" s="3">
        <v>28525</v>
      </c>
      <c r="C49" s="5">
        <f t="shared" si="2"/>
        <v>7.9</v>
      </c>
      <c r="D49" s="5" t="str">
        <f>VLOOKUP(A49,Qualifiers_List,5,FALSE)</f>
        <v>Unique-Legendary Mallet</v>
      </c>
      <c r="E49" s="5">
        <f t="shared" si="1"/>
        <v>4</v>
      </c>
    </row>
    <row r="50" spans="1:5" x14ac:dyDescent="0.25">
      <c r="A50" s="3" t="s">
        <v>86</v>
      </c>
      <c r="B50" s="3">
        <v>27953</v>
      </c>
      <c r="C50" s="5">
        <f t="shared" si="2"/>
        <v>7.8</v>
      </c>
      <c r="D50" s="5" t="str">
        <f>VLOOKUP(A50,Qualifiers_List,5,FALSE)</f>
        <v>Unique-Elder Staff</v>
      </c>
      <c r="E50" s="5">
        <f t="shared" si="1"/>
        <v>7.8</v>
      </c>
    </row>
    <row r="51" spans="1:5" x14ac:dyDescent="0.25">
      <c r="A51" s="3" t="s">
        <v>87</v>
      </c>
      <c r="B51" s="3">
        <v>28029</v>
      </c>
      <c r="C51" s="5">
        <f t="shared" si="2"/>
        <v>7.8</v>
      </c>
      <c r="D51" s="5" t="str">
        <f>VLOOKUP(A51,Qualifiers_List,5,FALSE)</f>
        <v>Unique-Lich Wand</v>
      </c>
      <c r="E51" s="5">
        <f t="shared" si="1"/>
        <v>7.8</v>
      </c>
    </row>
    <row r="52" spans="1:5" x14ac:dyDescent="0.25">
      <c r="A52" s="3" t="s">
        <v>85</v>
      </c>
      <c r="B52" s="3">
        <v>27686</v>
      </c>
      <c r="C52" s="5">
        <f t="shared" si="2"/>
        <v>7.7</v>
      </c>
      <c r="D52" s="5" t="str">
        <f>VLOOKUP(A52,Qualifiers_List,5,FALSE)</f>
        <v>Unique-Troll Nest</v>
      </c>
      <c r="E52" s="5">
        <f t="shared" si="1"/>
        <v>7.7</v>
      </c>
    </row>
    <row r="53" spans="1:5" x14ac:dyDescent="0.25">
      <c r="A53" s="3" t="s">
        <v>84</v>
      </c>
      <c r="B53" s="3">
        <v>27686</v>
      </c>
      <c r="C53" s="5">
        <f t="shared" si="2"/>
        <v>7.7</v>
      </c>
      <c r="D53" s="5" t="str">
        <f>VLOOKUP(A53,Qualifiers_List,5,FALSE)</f>
        <v>Unique-Balrog Skin</v>
      </c>
      <c r="E53" s="5">
        <f t="shared" si="1"/>
        <v>7.7</v>
      </c>
    </row>
    <row r="54" spans="1:5" x14ac:dyDescent="0.25">
      <c r="A54" s="3" t="s">
        <v>83</v>
      </c>
      <c r="B54" s="3">
        <v>26023</v>
      </c>
      <c r="C54" s="5">
        <f t="shared" si="2"/>
        <v>7.2</v>
      </c>
      <c r="D54" s="5" t="str">
        <f>VLOOKUP(A54,Qualifiers_List,5,FALSE)</f>
        <v>Unique-Fury Visor</v>
      </c>
      <c r="E54" s="5">
        <f t="shared" si="1"/>
        <v>7.2</v>
      </c>
    </row>
    <row r="55" spans="1:5" x14ac:dyDescent="0.25">
      <c r="A55" s="3" t="s">
        <v>82</v>
      </c>
      <c r="B55" s="3">
        <v>24279</v>
      </c>
      <c r="C55" s="5">
        <f t="shared" si="2"/>
        <v>6.8</v>
      </c>
      <c r="D55" s="5" t="str">
        <f>VLOOKUP(A55,Qualifiers_List,5,FALSE)</f>
        <v>Unique-Scourge</v>
      </c>
      <c r="E55" s="5">
        <f t="shared" si="1"/>
        <v>3.4</v>
      </c>
    </row>
    <row r="56" spans="1:5" x14ac:dyDescent="0.25">
      <c r="A56" s="3" t="s">
        <v>81</v>
      </c>
      <c r="B56" s="3">
        <v>23927</v>
      </c>
      <c r="C56" s="5">
        <f t="shared" si="2"/>
        <v>6.7</v>
      </c>
      <c r="D56" s="5" t="str">
        <f>VLOOKUP(A56,Qualifiers_List,5,FALSE)</f>
        <v>Unique-Matriarchal Bow</v>
      </c>
      <c r="E56" s="5">
        <f t="shared" si="1"/>
        <v>6.7</v>
      </c>
    </row>
    <row r="57" spans="1:5" x14ac:dyDescent="0.25">
      <c r="A57" s="3" t="s">
        <v>77</v>
      </c>
      <c r="B57" s="3">
        <v>23639</v>
      </c>
      <c r="C57" s="5">
        <f t="shared" si="2"/>
        <v>6.6</v>
      </c>
      <c r="D57" s="5" t="str">
        <f>VLOOKUP(A57,Qualifiers_List,5,FALSE)</f>
        <v>Unique-Armet</v>
      </c>
      <c r="E57" s="5">
        <f t="shared" si="1"/>
        <v>6.6</v>
      </c>
    </row>
    <row r="58" spans="1:5" x14ac:dyDescent="0.25">
      <c r="A58" s="3" t="s">
        <v>78</v>
      </c>
      <c r="B58" s="3">
        <v>23639</v>
      </c>
      <c r="C58" s="5">
        <f t="shared" si="2"/>
        <v>6.6</v>
      </c>
      <c r="D58" s="5" t="str">
        <f>VLOOKUP(A58,Qualifiers_List,5,FALSE)</f>
        <v>Unique-Blade Barrier</v>
      </c>
      <c r="E58" s="5">
        <f t="shared" si="1"/>
        <v>6.6</v>
      </c>
    </row>
    <row r="59" spans="1:5" x14ac:dyDescent="0.25">
      <c r="A59" s="3" t="s">
        <v>79</v>
      </c>
      <c r="B59" s="3">
        <v>23639</v>
      </c>
      <c r="C59" s="5">
        <f t="shared" si="2"/>
        <v>6.6</v>
      </c>
      <c r="D59" s="5" t="str">
        <f>VLOOKUP(A59,Qualifiers_List,5,FALSE)</f>
        <v>Unique-Vampirefang Belt</v>
      </c>
      <c r="E59" s="5">
        <f t="shared" si="1"/>
        <v>6.6</v>
      </c>
    </row>
    <row r="60" spans="1:5" x14ac:dyDescent="0.25">
      <c r="A60" s="3" t="s">
        <v>80</v>
      </c>
      <c r="B60" s="3">
        <v>23704</v>
      </c>
      <c r="C60" s="5">
        <f t="shared" si="2"/>
        <v>6.6</v>
      </c>
      <c r="D60" s="5" t="str">
        <f>VLOOKUP(A60,Qualifiers_List,5,FALSE)</f>
        <v>Unique-Vambraces</v>
      </c>
      <c r="E60" s="5">
        <f t="shared" si="1"/>
        <v>6.6</v>
      </c>
    </row>
    <row r="61" spans="1:5" x14ac:dyDescent="0.25">
      <c r="A61" s="3" t="s">
        <v>73</v>
      </c>
      <c r="B61" s="3">
        <v>22820</v>
      </c>
      <c r="C61" s="5">
        <f t="shared" si="2"/>
        <v>6.4</v>
      </c>
      <c r="D61" s="5" t="str">
        <f>VLOOKUP(A61,Qualifiers_List,5,FALSE)</f>
        <v>Unique-Champion Axe</v>
      </c>
      <c r="E61" s="5">
        <f t="shared" si="1"/>
        <v>6.4</v>
      </c>
    </row>
    <row r="62" spans="1:5" x14ac:dyDescent="0.25">
      <c r="A62" s="3" t="s">
        <v>74</v>
      </c>
      <c r="B62" s="3">
        <v>22820</v>
      </c>
      <c r="C62" s="5">
        <f t="shared" si="2"/>
        <v>6.4</v>
      </c>
      <c r="D62" s="5" t="str">
        <f>VLOOKUP(A62,Qualifiers_List,5,FALSE)</f>
        <v>Unique-Cryptic Sword</v>
      </c>
      <c r="E62" s="5">
        <f t="shared" si="1"/>
        <v>6.4</v>
      </c>
    </row>
    <row r="63" spans="1:5" x14ac:dyDescent="0.25">
      <c r="A63" s="3" t="s">
        <v>75</v>
      </c>
      <c r="B63" s="3">
        <v>22881</v>
      </c>
      <c r="C63" s="5">
        <f t="shared" si="2"/>
        <v>6.4</v>
      </c>
      <c r="D63" s="5" t="str">
        <f>VLOOKUP(A63,Qualifiers_List,5,FALSE)</f>
        <v>Unique-Fanged Knife</v>
      </c>
      <c r="E63" s="5">
        <f t="shared" si="1"/>
        <v>6.4</v>
      </c>
    </row>
    <row r="64" spans="1:5" x14ac:dyDescent="0.25">
      <c r="A64" s="3" t="s">
        <v>76</v>
      </c>
      <c r="B64" s="3">
        <v>22937</v>
      </c>
      <c r="C64" s="5">
        <f t="shared" si="2"/>
        <v>6.4</v>
      </c>
      <c r="D64" s="5" t="str">
        <f>VLOOKUP(A64,Qualifiers_List,5,FALSE)</f>
        <v>Unique-Demon Crossbow</v>
      </c>
      <c r="E64" s="5">
        <f t="shared" si="1"/>
        <v>6.4</v>
      </c>
    </row>
    <row r="65" spans="1:5" x14ac:dyDescent="0.25">
      <c r="A65" s="3" t="s">
        <v>72</v>
      </c>
      <c r="B65" s="3">
        <v>22468</v>
      </c>
      <c r="C65" s="5">
        <f t="shared" si="2"/>
        <v>6.3</v>
      </c>
      <c r="D65" s="5" t="str">
        <f>VLOOKUP(A65,Qualifiers_List,5,FALSE)</f>
        <v>Unique-Kraken Shell</v>
      </c>
      <c r="E65" s="5">
        <f t="shared" si="1"/>
        <v>6.3</v>
      </c>
    </row>
    <row r="66" spans="1:5" x14ac:dyDescent="0.25">
      <c r="A66" s="3" t="s">
        <v>71</v>
      </c>
      <c r="B66" s="3">
        <v>22352</v>
      </c>
      <c r="C66" s="5">
        <f t="shared" ref="C66:C97" si="3">ROUND(B66/3592,1)</f>
        <v>6.2</v>
      </c>
      <c r="D66" s="5" t="str">
        <f>VLOOKUP(A66,Qualifiers_List,5,FALSE)</f>
        <v>Unique-Aegis</v>
      </c>
      <c r="E66" s="5">
        <f t="shared" si="1"/>
        <v>6.2</v>
      </c>
    </row>
    <row r="67" spans="1:5" x14ac:dyDescent="0.25">
      <c r="A67" s="3" t="s">
        <v>70</v>
      </c>
      <c r="B67" s="3">
        <v>21635</v>
      </c>
      <c r="C67" s="5">
        <f t="shared" si="3"/>
        <v>6</v>
      </c>
      <c r="D67" s="5" t="str">
        <f>VLOOKUP(A67,Qualifiers_List,5,FALSE)</f>
        <v>Unique-Matriarchal Spear</v>
      </c>
      <c r="E67" s="5">
        <f t="shared" ref="E67:E129" si="4">ROUND(((B67/SUMIF($D$2:$D$129,D67,$B$2:$B$129))*SUMIF($D$2:$D$129,D67,$B$2:$B$129)/3592)/COUNTIF($D$2:$D$129,D67),1)</f>
        <v>6</v>
      </c>
    </row>
    <row r="68" spans="1:5" x14ac:dyDescent="0.25">
      <c r="A68" s="3" t="s">
        <v>67</v>
      </c>
      <c r="B68" s="3">
        <v>21039</v>
      </c>
      <c r="C68" s="5">
        <f t="shared" si="3"/>
        <v>5.9</v>
      </c>
      <c r="D68" s="5" t="str">
        <f>VLOOKUP(A68,Qualifiers_List,5,FALSE)</f>
        <v>Unique-Luna</v>
      </c>
      <c r="E68" s="5">
        <f t="shared" si="4"/>
        <v>5.9</v>
      </c>
    </row>
    <row r="69" spans="1:5" x14ac:dyDescent="0.25">
      <c r="A69" s="3" t="s">
        <v>68</v>
      </c>
      <c r="B69" s="3">
        <v>21039</v>
      </c>
      <c r="C69" s="5">
        <f t="shared" si="3"/>
        <v>5.9</v>
      </c>
      <c r="D69" s="5" t="str">
        <f>VLOOKUP(A69,Qualifiers_List,5,FALSE)</f>
        <v>Unique-Spiderweb Sash</v>
      </c>
      <c r="E69" s="5">
        <f t="shared" si="4"/>
        <v>5.9</v>
      </c>
    </row>
    <row r="70" spans="1:5" x14ac:dyDescent="0.25">
      <c r="A70" s="3" t="s">
        <v>69</v>
      </c>
      <c r="B70" s="3">
        <v>21153</v>
      </c>
      <c r="C70" s="5">
        <f t="shared" si="3"/>
        <v>5.9</v>
      </c>
      <c r="D70" s="5" t="str">
        <f>VLOOKUP(A70,Qualifiers_List,5,FALSE)</f>
        <v>Unique-Vampirebone Gloves</v>
      </c>
      <c r="E70" s="5">
        <f t="shared" si="4"/>
        <v>5.9</v>
      </c>
    </row>
    <row r="71" spans="1:5" x14ac:dyDescent="0.25">
      <c r="A71" s="3" t="s">
        <v>66</v>
      </c>
      <c r="B71" s="3">
        <v>20287</v>
      </c>
      <c r="C71" s="5">
        <f t="shared" si="3"/>
        <v>5.6</v>
      </c>
      <c r="D71" s="5" t="str">
        <f>VLOOKUP(A71,Qualifiers_List,5,FALSE)</f>
        <v>Unique-Winged Knife</v>
      </c>
      <c r="E71" s="5">
        <f t="shared" si="4"/>
        <v>5.6</v>
      </c>
    </row>
    <row r="72" spans="1:5" x14ac:dyDescent="0.25">
      <c r="A72" s="3" t="s">
        <v>65</v>
      </c>
      <c r="B72" s="3">
        <v>20287</v>
      </c>
      <c r="C72" s="5">
        <f t="shared" si="3"/>
        <v>5.6</v>
      </c>
      <c r="D72" s="5" t="str">
        <f>VLOOKUP(A72,Qualifiers_List,5,FALSE)</f>
        <v>Unique-Crusader Bow</v>
      </c>
      <c r="E72" s="5">
        <f t="shared" si="4"/>
        <v>5.6</v>
      </c>
    </row>
    <row r="73" spans="1:5" x14ac:dyDescent="0.25">
      <c r="A73" s="3" t="s">
        <v>64</v>
      </c>
      <c r="B73" s="3">
        <v>20287</v>
      </c>
      <c r="C73" s="5">
        <f t="shared" si="3"/>
        <v>5.6</v>
      </c>
      <c r="D73" s="5" t="str">
        <f>VLOOKUP(A73,Qualifiers_List,5,FALSE)</f>
        <v>Unique-Champion Sword</v>
      </c>
      <c r="E73" s="5">
        <f t="shared" si="4"/>
        <v>5.6</v>
      </c>
    </row>
    <row r="74" spans="1:5" x14ac:dyDescent="0.25">
      <c r="A74" s="4" t="s">
        <v>17</v>
      </c>
      <c r="B74" s="4">
        <v>19000</v>
      </c>
      <c r="C74" s="5">
        <f t="shared" si="3"/>
        <v>5.3</v>
      </c>
      <c r="D74" s="5" t="str">
        <f>VLOOKUP(A74,Qualifiers_List,5,FALSE)</f>
        <v>Set-Grand Matron Bow</v>
      </c>
      <c r="E74" s="5">
        <f t="shared" si="4"/>
        <v>5.3</v>
      </c>
    </row>
    <row r="75" spans="1:5" x14ac:dyDescent="0.25">
      <c r="A75" s="3" t="s">
        <v>63</v>
      </c>
      <c r="B75" s="3">
        <v>18652</v>
      </c>
      <c r="C75" s="5">
        <f t="shared" si="3"/>
        <v>5.2</v>
      </c>
      <c r="D75" s="5" t="str">
        <f>VLOOKUP(A75,Qualifiers_List,5,FALSE)</f>
        <v>Unique-Feral Claws</v>
      </c>
      <c r="E75" s="5">
        <f t="shared" si="4"/>
        <v>5.2</v>
      </c>
    </row>
    <row r="76" spans="1:5" x14ac:dyDescent="0.25">
      <c r="A76" s="3" t="s">
        <v>60</v>
      </c>
      <c r="B76" s="3">
        <v>17635</v>
      </c>
      <c r="C76" s="5">
        <f t="shared" si="3"/>
        <v>4.9000000000000004</v>
      </c>
      <c r="D76" s="5" t="str">
        <f>VLOOKUP(A76,Qualifiers_List,5,FALSE)</f>
        <v>Unique-Wire Fleece</v>
      </c>
      <c r="E76" s="5">
        <f t="shared" si="4"/>
        <v>4.9000000000000004</v>
      </c>
    </row>
    <row r="77" spans="1:5" x14ac:dyDescent="0.25">
      <c r="A77" s="3" t="s">
        <v>62</v>
      </c>
      <c r="B77" s="3">
        <v>17728</v>
      </c>
      <c r="C77" s="5">
        <f t="shared" si="3"/>
        <v>4.9000000000000004</v>
      </c>
      <c r="D77" s="5" t="str">
        <f>VLOOKUP(A77,Qualifiers_List,5,FALSE)</f>
        <v>Unique-Monarch</v>
      </c>
      <c r="E77" s="5">
        <f t="shared" si="4"/>
        <v>4.9000000000000004</v>
      </c>
    </row>
    <row r="78" spans="1:5" x14ac:dyDescent="0.25">
      <c r="A78" s="3" t="s">
        <v>61</v>
      </c>
      <c r="B78" s="3">
        <v>17728</v>
      </c>
      <c r="C78" s="5">
        <f t="shared" si="3"/>
        <v>4.9000000000000004</v>
      </c>
      <c r="D78" s="5" t="str">
        <f>VLOOKUP(A78,Qualifiers_List,5,FALSE)</f>
        <v>Unique-Boneweave Boots</v>
      </c>
      <c r="E78" s="5">
        <f t="shared" si="4"/>
        <v>4.9000000000000004</v>
      </c>
    </row>
    <row r="79" spans="1:5" x14ac:dyDescent="0.25">
      <c r="A79" s="3" t="s">
        <v>56</v>
      </c>
      <c r="B79" s="3">
        <v>16764</v>
      </c>
      <c r="C79" s="5">
        <f t="shared" si="3"/>
        <v>4.7</v>
      </c>
      <c r="D79" s="5" t="str">
        <f>VLOOKUP(A79,Qualifiers_List,5,FALSE)</f>
        <v>Unique-Ghost Glaive</v>
      </c>
      <c r="E79" s="5">
        <f t="shared" si="4"/>
        <v>4.7</v>
      </c>
    </row>
    <row r="80" spans="1:5" x14ac:dyDescent="0.25">
      <c r="A80" s="3" t="s">
        <v>55</v>
      </c>
      <c r="B80" s="3">
        <v>16764</v>
      </c>
      <c r="C80" s="5">
        <f t="shared" si="3"/>
        <v>4.7</v>
      </c>
      <c r="D80" s="5" t="str">
        <f>VLOOKUP(A80,Qualifiers_List,5,FALSE)</f>
        <v>Unique-Cryptic Axe</v>
      </c>
      <c r="E80" s="5">
        <f t="shared" si="4"/>
        <v>4.7</v>
      </c>
    </row>
    <row r="81" spans="1:5" x14ac:dyDescent="0.25">
      <c r="A81" s="3" t="s">
        <v>57</v>
      </c>
      <c r="B81" s="3">
        <v>16764</v>
      </c>
      <c r="C81" s="5">
        <f t="shared" si="3"/>
        <v>4.7</v>
      </c>
      <c r="D81" s="5" t="str">
        <f>VLOOKUP(A81,Qualifiers_List,5,FALSE)</f>
        <v>Unique-War Spike</v>
      </c>
      <c r="E81" s="5">
        <f t="shared" si="4"/>
        <v>4.7</v>
      </c>
    </row>
    <row r="82" spans="1:5" x14ac:dyDescent="0.25">
      <c r="A82" s="3" t="s">
        <v>58</v>
      </c>
      <c r="B82" s="3">
        <v>16806</v>
      </c>
      <c r="C82" s="5">
        <f t="shared" si="3"/>
        <v>4.7</v>
      </c>
      <c r="D82" s="5" t="str">
        <f>VLOOKUP(A82,Qualifiers_List,5,FALSE)</f>
        <v>Unique-Ward Bow</v>
      </c>
      <c r="E82" s="5">
        <f t="shared" si="4"/>
        <v>4.7</v>
      </c>
    </row>
    <row r="83" spans="1:5" x14ac:dyDescent="0.25">
      <c r="A83" s="3" t="s">
        <v>59</v>
      </c>
      <c r="B83" s="3">
        <v>16806</v>
      </c>
      <c r="C83" s="5">
        <f t="shared" si="3"/>
        <v>4.7</v>
      </c>
      <c r="D83" s="5" t="str">
        <f>VLOOKUP(A83,Qualifiers_List,5,FALSE)</f>
        <v>Unique-Winged Axe</v>
      </c>
      <c r="E83" s="5">
        <f t="shared" si="4"/>
        <v>4.7</v>
      </c>
    </row>
    <row r="84" spans="1:5" x14ac:dyDescent="0.25">
      <c r="A84" s="3" t="s">
        <v>53</v>
      </c>
      <c r="B84" s="3">
        <v>16409</v>
      </c>
      <c r="C84" s="5">
        <f t="shared" si="3"/>
        <v>4.5999999999999996</v>
      </c>
      <c r="D84" s="5" t="str">
        <f>VLOOKUP(A84,Qualifiers_List,5,FALSE)</f>
        <v>Unique-Eldritch Orb</v>
      </c>
      <c r="E84" s="5">
        <f t="shared" si="4"/>
        <v>4.5999999999999996</v>
      </c>
    </row>
    <row r="85" spans="1:5" x14ac:dyDescent="0.25">
      <c r="A85" s="3" t="s">
        <v>54</v>
      </c>
      <c r="B85" s="3">
        <v>16660</v>
      </c>
      <c r="C85" s="5">
        <f t="shared" si="3"/>
        <v>4.5999999999999996</v>
      </c>
      <c r="D85" s="5" t="str">
        <f>VLOOKUP(A85,Qualifiers_List,5,FALSE)</f>
        <v>Unique-Matriarchal Javelin</v>
      </c>
      <c r="E85" s="5">
        <f t="shared" si="4"/>
        <v>4.5999999999999996</v>
      </c>
    </row>
    <row r="86" spans="1:5" x14ac:dyDescent="0.25">
      <c r="A86" s="4" t="s">
        <v>13</v>
      </c>
      <c r="B86" s="4">
        <v>16118</v>
      </c>
      <c r="C86" s="5">
        <f t="shared" si="3"/>
        <v>4.5</v>
      </c>
      <c r="D86" s="5" t="str">
        <f>VLOOKUP(A86,Qualifiers_List,5,FALSE)</f>
        <v>Set-Lacquered Plate</v>
      </c>
      <c r="E86" s="5">
        <f t="shared" si="4"/>
        <v>4.5</v>
      </c>
    </row>
    <row r="87" spans="1:5" x14ac:dyDescent="0.25">
      <c r="A87" s="4" t="s">
        <v>14</v>
      </c>
      <c r="B87" s="4">
        <v>16118</v>
      </c>
      <c r="C87" s="5">
        <f t="shared" si="3"/>
        <v>4.5</v>
      </c>
      <c r="D87" s="5" t="str">
        <f>VLOOKUP(A87,Qualifiers_List,5,FALSE)</f>
        <v>Set-Troll Belt</v>
      </c>
      <c r="E87" s="5">
        <f t="shared" si="4"/>
        <v>4.5</v>
      </c>
    </row>
    <row r="88" spans="1:5" x14ac:dyDescent="0.25">
      <c r="A88" s="4" t="s">
        <v>16</v>
      </c>
      <c r="B88" s="4">
        <v>16216</v>
      </c>
      <c r="C88" s="5">
        <f t="shared" si="3"/>
        <v>4.5</v>
      </c>
      <c r="D88" s="5" t="str">
        <f>VLOOKUP(A88,Qualifiers_List,5,FALSE)</f>
        <v>Set-Ward</v>
      </c>
      <c r="E88" s="5">
        <f t="shared" si="4"/>
        <v>4.5</v>
      </c>
    </row>
    <row r="89" spans="1:5" x14ac:dyDescent="0.25">
      <c r="A89" s="4" t="s">
        <v>15</v>
      </c>
      <c r="B89" s="4">
        <v>16216</v>
      </c>
      <c r="C89" s="5">
        <f t="shared" si="3"/>
        <v>4.5</v>
      </c>
      <c r="D89" s="5" t="str">
        <f>VLOOKUP(A89,Qualifiers_List,5,FALSE)</f>
        <v>Set-Bone Visage</v>
      </c>
      <c r="E89" s="5">
        <f t="shared" si="4"/>
        <v>4.5</v>
      </c>
    </row>
    <row r="90" spans="1:5" x14ac:dyDescent="0.25">
      <c r="A90" s="4" t="s">
        <v>12</v>
      </c>
      <c r="B90" s="4">
        <v>16217</v>
      </c>
      <c r="C90" s="5">
        <f t="shared" si="3"/>
        <v>4.5</v>
      </c>
      <c r="D90" s="5" t="str">
        <f>VLOOKUP(A90,Qualifiers_List,5,FALSE)</f>
        <v>Set-Shadow Plate</v>
      </c>
      <c r="E90" s="5">
        <f t="shared" si="4"/>
        <v>4.5</v>
      </c>
    </row>
    <row r="91" spans="1:5" x14ac:dyDescent="0.25">
      <c r="A91" s="3" t="s">
        <v>51</v>
      </c>
      <c r="B91" s="3">
        <v>15347</v>
      </c>
      <c r="C91" s="5">
        <f t="shared" si="3"/>
        <v>4.3</v>
      </c>
      <c r="D91" s="5" t="str">
        <f>VLOOKUP(A91,Qualifiers_List,5,FALSE)</f>
        <v>Unique-Demonhead</v>
      </c>
      <c r="E91" s="5">
        <f t="shared" si="4"/>
        <v>4.3</v>
      </c>
    </row>
    <row r="92" spans="1:5" x14ac:dyDescent="0.25">
      <c r="A92" s="3" t="s">
        <v>52</v>
      </c>
      <c r="B92" s="3">
        <v>15388</v>
      </c>
      <c r="C92" s="5">
        <f t="shared" si="3"/>
        <v>4.3</v>
      </c>
      <c r="D92" s="5" t="str">
        <f>VLOOKUP(A92,Qualifiers_List,5,FALSE)</f>
        <v>Unique-Mithril Coil</v>
      </c>
      <c r="E92" s="5">
        <f t="shared" si="4"/>
        <v>4.3</v>
      </c>
    </row>
    <row r="93" spans="1:5" x14ac:dyDescent="0.25">
      <c r="A93" s="3" t="s">
        <v>50</v>
      </c>
      <c r="B93" s="3">
        <v>14566</v>
      </c>
      <c r="C93" s="5">
        <f t="shared" si="3"/>
        <v>4.0999999999999996</v>
      </c>
      <c r="D93" s="5" t="str">
        <f>VLOOKUP(A93,Qualifiers_List,5,FALSE)</f>
        <v>Unique-Shako</v>
      </c>
      <c r="E93" s="5">
        <f t="shared" si="4"/>
        <v>4.0999999999999996</v>
      </c>
    </row>
    <row r="94" spans="1:5" x14ac:dyDescent="0.25">
      <c r="A94" s="3" t="s">
        <v>48</v>
      </c>
      <c r="B94" s="3">
        <v>13948</v>
      </c>
      <c r="C94" s="5">
        <f t="shared" si="3"/>
        <v>3.9</v>
      </c>
      <c r="D94" s="5" t="str">
        <f>VLOOKUP(A94,Qualifiers_List,5,FALSE)</f>
        <v>Unique-Dusk Shroud</v>
      </c>
      <c r="E94" s="5">
        <f t="shared" si="4"/>
        <v>3.9</v>
      </c>
    </row>
    <row r="95" spans="1:5" x14ac:dyDescent="0.25">
      <c r="A95" s="3" t="s">
        <v>49</v>
      </c>
      <c r="B95" s="3">
        <v>13984</v>
      </c>
      <c r="C95" s="5">
        <f t="shared" si="3"/>
        <v>3.9</v>
      </c>
      <c r="D95" s="5" t="str">
        <f>VLOOKUP(A95,Qualifiers_List,5,FALSE)</f>
        <v>Unique-Scarabshell Boots</v>
      </c>
      <c r="E95" s="5">
        <f t="shared" si="4"/>
        <v>3.9</v>
      </c>
    </row>
    <row r="96" spans="1:5" x14ac:dyDescent="0.25">
      <c r="A96" s="3" t="s">
        <v>46</v>
      </c>
      <c r="B96" s="3">
        <v>12647</v>
      </c>
      <c r="C96" s="5">
        <f t="shared" si="3"/>
        <v>3.5</v>
      </c>
      <c r="D96" s="5" t="str">
        <f>VLOOKUP(A96,Qualifiers_List,5,FALSE)</f>
        <v>Unique-Truncheon</v>
      </c>
      <c r="E96" s="5">
        <f t="shared" si="4"/>
        <v>3.5</v>
      </c>
    </row>
    <row r="97" spans="1:5" x14ac:dyDescent="0.25">
      <c r="A97" s="3" t="s">
        <v>47</v>
      </c>
      <c r="B97" s="3">
        <v>12717</v>
      </c>
      <c r="C97" s="5">
        <f t="shared" si="3"/>
        <v>3.5</v>
      </c>
      <c r="D97" s="5" t="str">
        <f>VLOOKUP(A97,Qualifiers_List,5,FALSE)</f>
        <v>Unique-Tomahawk</v>
      </c>
      <c r="E97" s="5">
        <f t="shared" si="4"/>
        <v>3.5</v>
      </c>
    </row>
    <row r="98" spans="1:5" x14ac:dyDescent="0.25">
      <c r="A98" s="3" t="s">
        <v>39</v>
      </c>
      <c r="B98" s="3">
        <v>11571</v>
      </c>
      <c r="C98" s="5">
        <f t="shared" ref="C98:C129" si="5">ROUND(B98/3592,1)</f>
        <v>3.2</v>
      </c>
      <c r="D98" s="5" t="str">
        <f>VLOOKUP(A98,Qualifiers_List,5,FALSE)</f>
        <v>Unique-Ataghan</v>
      </c>
      <c r="E98" s="5">
        <f t="shared" si="4"/>
        <v>3.2</v>
      </c>
    </row>
    <row r="99" spans="1:5" x14ac:dyDescent="0.25">
      <c r="A99" s="3" t="s">
        <v>41</v>
      </c>
      <c r="B99" s="3">
        <v>11573</v>
      </c>
      <c r="C99" s="5">
        <f t="shared" si="5"/>
        <v>3.2</v>
      </c>
      <c r="D99" s="5" t="str">
        <f>VLOOKUP(A99,Qualifiers_List,5,FALSE)</f>
        <v>Unique-Ettin Axe</v>
      </c>
      <c r="E99" s="5">
        <f t="shared" si="4"/>
        <v>3.2</v>
      </c>
    </row>
    <row r="100" spans="1:5" x14ac:dyDescent="0.25">
      <c r="A100" s="3" t="s">
        <v>40</v>
      </c>
      <c r="B100" s="3">
        <v>11573</v>
      </c>
      <c r="C100" s="5">
        <f t="shared" si="5"/>
        <v>3.2</v>
      </c>
      <c r="D100" s="5" t="str">
        <f>VLOOKUP(A100,Qualifiers_List,5,FALSE)</f>
        <v>Unique-Devil Star</v>
      </c>
      <c r="E100" s="5">
        <f t="shared" si="4"/>
        <v>3.2</v>
      </c>
    </row>
    <row r="101" spans="1:5" x14ac:dyDescent="0.25">
      <c r="A101" s="3" t="s">
        <v>44</v>
      </c>
      <c r="B101" s="3">
        <v>11605</v>
      </c>
      <c r="C101" s="5">
        <f t="shared" si="5"/>
        <v>3.2</v>
      </c>
      <c r="D101" s="5" t="str">
        <f>VLOOKUP(A101,Qualifiers_List,5,FALSE)</f>
        <v>Unique-Thresher</v>
      </c>
      <c r="E101" s="5">
        <f t="shared" si="4"/>
        <v>3.2</v>
      </c>
    </row>
    <row r="102" spans="1:5" x14ac:dyDescent="0.25">
      <c r="A102" s="3" t="s">
        <v>42</v>
      </c>
      <c r="B102" s="3">
        <v>11605</v>
      </c>
      <c r="C102" s="5">
        <f t="shared" si="5"/>
        <v>3.2</v>
      </c>
      <c r="D102" s="5" t="str">
        <f>VLOOKUP(A102,Qualifiers_List,5,FALSE)</f>
        <v>Unique-Balrog Blade</v>
      </c>
      <c r="E102" s="5">
        <f t="shared" si="4"/>
        <v>3.2</v>
      </c>
    </row>
    <row r="103" spans="1:5" x14ac:dyDescent="0.25">
      <c r="A103" s="3" t="s">
        <v>43</v>
      </c>
      <c r="B103" s="3">
        <v>11605</v>
      </c>
      <c r="C103" s="5">
        <f t="shared" si="5"/>
        <v>3.2</v>
      </c>
      <c r="D103" s="5" t="str">
        <f>VLOOKUP(A103,Qualifiers_List,5,FALSE)</f>
        <v>Unique-Balrog Spear</v>
      </c>
      <c r="E103" s="5">
        <f t="shared" si="4"/>
        <v>3.2</v>
      </c>
    </row>
    <row r="104" spans="1:5" x14ac:dyDescent="0.25">
      <c r="A104" s="3" t="s">
        <v>45</v>
      </c>
      <c r="B104" s="3">
        <v>11634</v>
      </c>
      <c r="C104" s="5">
        <f t="shared" si="5"/>
        <v>3.2</v>
      </c>
      <c r="D104" s="5" t="str">
        <f>VLOOKUP(A104,Qualifiers_List,5,FALSE)</f>
        <v>Unique-Elegant Blade</v>
      </c>
      <c r="E104" s="5">
        <f t="shared" si="4"/>
        <v>3.2</v>
      </c>
    </row>
    <row r="105" spans="1:5" x14ac:dyDescent="0.25">
      <c r="A105" s="3" t="s">
        <v>38</v>
      </c>
      <c r="B105" s="3">
        <v>11153</v>
      </c>
      <c r="C105" s="5">
        <f t="shared" si="5"/>
        <v>3.1</v>
      </c>
      <c r="D105" s="5" t="str">
        <f>VLOOKUP(A105,Qualifiers_List,5,FALSE)</f>
        <v>Unique-Phase Blade</v>
      </c>
      <c r="E105" s="5">
        <f t="shared" si="4"/>
        <v>1.6</v>
      </c>
    </row>
    <row r="106" spans="1:5" x14ac:dyDescent="0.25">
      <c r="A106" s="4" t="s">
        <v>9</v>
      </c>
      <c r="B106" s="4">
        <v>11200</v>
      </c>
      <c r="C106" s="5">
        <f t="shared" si="5"/>
        <v>3.1</v>
      </c>
      <c r="D106" s="5" t="str">
        <f>VLOOKUP(A106,Qualifiers_List,5,FALSE)</f>
        <v>Set-Balrog Skin</v>
      </c>
      <c r="E106" s="5">
        <f t="shared" si="4"/>
        <v>3.1</v>
      </c>
    </row>
    <row r="107" spans="1:5" x14ac:dyDescent="0.25">
      <c r="A107" s="4" t="s">
        <v>10</v>
      </c>
      <c r="B107" s="4">
        <v>11275</v>
      </c>
      <c r="C107" s="5">
        <f t="shared" si="5"/>
        <v>3.1</v>
      </c>
      <c r="D107" s="5" t="str">
        <f>VLOOKUP(A107,Qualifiers_List,5,FALSE)</f>
        <v>Set-Hellforge Plate</v>
      </c>
      <c r="E107" s="5">
        <f t="shared" si="4"/>
        <v>3.1</v>
      </c>
    </row>
    <row r="108" spans="1:5" x14ac:dyDescent="0.25">
      <c r="A108" s="4" t="s">
        <v>11</v>
      </c>
      <c r="B108" s="4">
        <v>11296</v>
      </c>
      <c r="C108" s="5">
        <f t="shared" si="5"/>
        <v>3.1</v>
      </c>
      <c r="D108" s="5" t="str">
        <f>VLOOKUP(A108,Qualifiers_List,5,FALSE)</f>
        <v>Set-Elder Staff</v>
      </c>
      <c r="E108" s="5">
        <f t="shared" si="4"/>
        <v>3.1</v>
      </c>
    </row>
    <row r="109" spans="1:5" x14ac:dyDescent="0.25">
      <c r="A109" s="3" t="s">
        <v>37</v>
      </c>
      <c r="B109" s="3">
        <v>10818</v>
      </c>
      <c r="C109" s="5">
        <f t="shared" si="5"/>
        <v>3</v>
      </c>
      <c r="D109" s="5" t="str">
        <f>VLOOKUP(A109,Qualifiers_List,5,FALSE)</f>
        <v>Unique-Wrist Sword</v>
      </c>
      <c r="E109" s="5">
        <f t="shared" si="4"/>
        <v>3</v>
      </c>
    </row>
    <row r="110" spans="1:5" x14ac:dyDescent="0.25">
      <c r="A110" s="3" t="s">
        <v>36</v>
      </c>
      <c r="B110" s="3">
        <v>9894</v>
      </c>
      <c r="C110" s="5">
        <f t="shared" si="5"/>
        <v>2.8</v>
      </c>
      <c r="D110" s="5" t="str">
        <f>VLOOKUP(A110,Qualifiers_List,5,FALSE)</f>
        <v>Unique-Tyrant Club</v>
      </c>
      <c r="E110" s="5">
        <f t="shared" si="4"/>
        <v>2.8</v>
      </c>
    </row>
    <row r="111" spans="1:5" x14ac:dyDescent="0.25">
      <c r="A111" s="3" t="s">
        <v>35</v>
      </c>
      <c r="B111" s="3">
        <v>9866</v>
      </c>
      <c r="C111" s="5">
        <f t="shared" si="5"/>
        <v>2.7</v>
      </c>
      <c r="D111" s="5" t="str">
        <f>VLOOKUP(A111,Qualifiers_List,5,FALSE)</f>
        <v>Unique-Flying Axe</v>
      </c>
      <c r="E111" s="5">
        <f t="shared" si="4"/>
        <v>2.7</v>
      </c>
    </row>
    <row r="112" spans="1:5" x14ac:dyDescent="0.25">
      <c r="A112" s="4" t="s">
        <v>8</v>
      </c>
      <c r="B112" s="4">
        <v>9268</v>
      </c>
      <c r="C112" s="5">
        <f t="shared" si="5"/>
        <v>2.6</v>
      </c>
      <c r="D112" s="5" t="str">
        <f>VLOOKUP(A112,Qualifiers_List,5,FALSE)</f>
        <v>Set-Cryptic Sword</v>
      </c>
      <c r="E112" s="5">
        <f t="shared" si="4"/>
        <v>2.6</v>
      </c>
    </row>
    <row r="113" spans="1:5" x14ac:dyDescent="0.25">
      <c r="A113" s="3" t="s">
        <v>32</v>
      </c>
      <c r="B113" s="3">
        <v>9294</v>
      </c>
      <c r="C113" s="5">
        <f t="shared" si="5"/>
        <v>2.6</v>
      </c>
      <c r="D113" s="5" t="str">
        <f>VLOOKUP(A113,Qualifiers_List,5,FALSE)</f>
        <v>Unique-Decapitator</v>
      </c>
      <c r="E113" s="5">
        <f t="shared" si="4"/>
        <v>2.6</v>
      </c>
    </row>
    <row r="114" spans="1:5" x14ac:dyDescent="0.25">
      <c r="A114" s="3" t="s">
        <v>33</v>
      </c>
      <c r="B114" s="3">
        <v>9318</v>
      </c>
      <c r="C114" s="5">
        <f t="shared" si="5"/>
        <v>2.6</v>
      </c>
      <c r="D114" s="5" t="str">
        <f>VLOOKUP(A114,Qualifiers_List,5,FALSE)</f>
        <v>Unique-Mancatcher</v>
      </c>
      <c r="E114" s="5">
        <f t="shared" si="4"/>
        <v>2.6</v>
      </c>
    </row>
    <row r="115" spans="1:5" x14ac:dyDescent="0.25">
      <c r="A115" s="3" t="s">
        <v>34</v>
      </c>
      <c r="B115" s="3">
        <v>9343</v>
      </c>
      <c r="C115" s="5">
        <f t="shared" si="5"/>
        <v>2.6</v>
      </c>
      <c r="D115" s="5" t="str">
        <f>VLOOKUP(A115,Qualifiers_List,5,FALSE)</f>
        <v>Unique-Colossus Crossbow</v>
      </c>
      <c r="E115" s="5">
        <f t="shared" si="4"/>
        <v>2.6</v>
      </c>
    </row>
    <row r="116" spans="1:5" x14ac:dyDescent="0.25">
      <c r="A116" s="3" t="s">
        <v>30</v>
      </c>
      <c r="B116" s="3">
        <v>8889</v>
      </c>
      <c r="C116" s="5">
        <f t="shared" si="5"/>
        <v>2.5</v>
      </c>
      <c r="D116" s="5" t="str">
        <f>VLOOKUP(A116,Qualifiers_List,5,FALSE)</f>
        <v>Unique-Ogre Maul</v>
      </c>
      <c r="E116" s="5">
        <f t="shared" si="4"/>
        <v>2.5</v>
      </c>
    </row>
    <row r="117" spans="1:5" x14ac:dyDescent="0.25">
      <c r="A117" s="3" t="s">
        <v>31</v>
      </c>
      <c r="B117" s="3">
        <v>8966</v>
      </c>
      <c r="C117" s="5">
        <f t="shared" si="5"/>
        <v>2.5</v>
      </c>
      <c r="D117" s="5" t="str">
        <f>VLOOKUP(A117,Qualifiers_List,5,FALSE)</f>
        <v>Unique-Silver-Edged Axe</v>
      </c>
      <c r="E117" s="5">
        <f t="shared" si="4"/>
        <v>2.5</v>
      </c>
    </row>
    <row r="118" spans="1:5" x14ac:dyDescent="0.25">
      <c r="A118" s="4" t="s">
        <v>6</v>
      </c>
      <c r="B118" s="4">
        <v>9088</v>
      </c>
      <c r="C118" s="5">
        <f t="shared" si="5"/>
        <v>2.5</v>
      </c>
      <c r="D118" s="5" t="str">
        <f>VLOOKUP(A118,Qualifiers_List,5,FALSE)</f>
        <v>Set-Spired Helm</v>
      </c>
      <c r="E118" s="5">
        <f t="shared" si="4"/>
        <v>2.5</v>
      </c>
    </row>
    <row r="119" spans="1:5" x14ac:dyDescent="0.25">
      <c r="A119" s="4" t="s">
        <v>7</v>
      </c>
      <c r="B119" s="4">
        <v>9148</v>
      </c>
      <c r="C119" s="5">
        <f t="shared" si="5"/>
        <v>2.5</v>
      </c>
      <c r="D119" s="5" t="str">
        <f>VLOOKUP(A119,Qualifiers_List,5,FALSE)</f>
        <v>Set-Kraken Shell</v>
      </c>
      <c r="E119" s="5">
        <f t="shared" si="4"/>
        <v>2.5</v>
      </c>
    </row>
    <row r="120" spans="1:5" x14ac:dyDescent="0.25">
      <c r="A120" s="3" t="s">
        <v>29</v>
      </c>
      <c r="B120" s="3">
        <v>8562</v>
      </c>
      <c r="C120" s="5">
        <f t="shared" si="5"/>
        <v>2.4</v>
      </c>
      <c r="D120" s="5" t="str">
        <f>VLOOKUP(A120,Qualifiers_List,5,FALSE)</f>
        <v>Unique-Battle Cestus</v>
      </c>
      <c r="E120" s="5">
        <f t="shared" si="4"/>
        <v>2.4</v>
      </c>
    </row>
    <row r="121" spans="1:5" x14ac:dyDescent="0.25">
      <c r="A121" s="3" t="s">
        <v>26</v>
      </c>
      <c r="B121" s="3">
        <v>8140</v>
      </c>
      <c r="C121" s="5">
        <f t="shared" si="5"/>
        <v>2.2999999999999998</v>
      </c>
      <c r="D121" s="5" t="str">
        <f>VLOOKUP(A121,Qualifiers_List,5,FALSE)</f>
        <v>Unique-Bone Knife</v>
      </c>
      <c r="E121" s="5">
        <f t="shared" si="4"/>
        <v>2.2999999999999998</v>
      </c>
    </row>
    <row r="122" spans="1:5" x14ac:dyDescent="0.25">
      <c r="A122" s="3" t="s">
        <v>27</v>
      </c>
      <c r="B122" s="3">
        <v>8140</v>
      </c>
      <c r="C122" s="5">
        <f t="shared" si="5"/>
        <v>2.2999999999999998</v>
      </c>
      <c r="D122" s="5" t="str">
        <f>VLOOKUP(A122,Qualifiers_List,5,FALSE)</f>
        <v>Unique-Hyperion Spear</v>
      </c>
      <c r="E122" s="5">
        <f t="shared" si="4"/>
        <v>2.2999999999999998</v>
      </c>
    </row>
    <row r="123" spans="1:5" x14ac:dyDescent="0.25">
      <c r="A123" s="3" t="s">
        <v>28</v>
      </c>
      <c r="B123" s="3">
        <v>8184</v>
      </c>
      <c r="C123" s="5">
        <f t="shared" si="5"/>
        <v>2.2999999999999998</v>
      </c>
      <c r="D123" s="5" t="str">
        <f>VLOOKUP(A123,Qualifiers_List,5,FALSE)</f>
        <v>Unique-Ogre Axe</v>
      </c>
      <c r="E123" s="5">
        <f t="shared" si="4"/>
        <v>2.2999999999999998</v>
      </c>
    </row>
    <row r="124" spans="1:5" x14ac:dyDescent="0.25">
      <c r="A124" s="4" t="s">
        <v>4</v>
      </c>
      <c r="B124" s="4">
        <v>6202</v>
      </c>
      <c r="C124" s="5">
        <f t="shared" si="5"/>
        <v>1.7</v>
      </c>
      <c r="D124" s="5" t="str">
        <f>VLOOKUP(A124,Qualifiers_List,5,FALSE)</f>
        <v>Set-Loricated Mail</v>
      </c>
      <c r="E124" s="5">
        <f t="shared" si="4"/>
        <v>1.7</v>
      </c>
    </row>
    <row r="125" spans="1:5" x14ac:dyDescent="0.25">
      <c r="A125" s="4" t="s">
        <v>5</v>
      </c>
      <c r="B125" s="4">
        <v>6241</v>
      </c>
      <c r="C125" s="5">
        <f t="shared" si="5"/>
        <v>1.7</v>
      </c>
      <c r="D125" s="5" t="str">
        <f>VLOOKUP(A125,Qualifiers_List,5,FALSE)</f>
        <v>Set-Mithril Coil</v>
      </c>
      <c r="E125" s="5">
        <f t="shared" si="4"/>
        <v>1.7</v>
      </c>
    </row>
    <row r="126" spans="1:5" x14ac:dyDescent="0.25">
      <c r="A126" s="4" t="s">
        <v>3</v>
      </c>
      <c r="B126" s="4">
        <v>5622</v>
      </c>
      <c r="C126" s="5">
        <f t="shared" si="5"/>
        <v>1.6</v>
      </c>
      <c r="D126" s="5" t="str">
        <f>VLOOKUP(A126,Qualifiers_List,5,FALSE)</f>
        <v>Set-Dusk Shroud</v>
      </c>
      <c r="E126" s="5">
        <f t="shared" si="4"/>
        <v>1.6</v>
      </c>
    </row>
    <row r="127" spans="1:5" x14ac:dyDescent="0.25">
      <c r="A127" s="4" t="s">
        <v>2</v>
      </c>
      <c r="B127" s="4">
        <v>5048</v>
      </c>
      <c r="C127" s="5">
        <f t="shared" si="5"/>
        <v>1.4</v>
      </c>
      <c r="D127" s="5" t="str">
        <f>VLOOKUP(A127,Qualifiers_List,5,FALSE)</f>
        <v>Set-Bramble Mitts</v>
      </c>
      <c r="E127" s="5">
        <f t="shared" si="4"/>
        <v>1.4</v>
      </c>
    </row>
    <row r="128" spans="1:5" x14ac:dyDescent="0.25">
      <c r="A128" s="4" t="s">
        <v>1</v>
      </c>
      <c r="B128" s="4">
        <v>4682</v>
      </c>
      <c r="C128" s="5">
        <f t="shared" si="5"/>
        <v>1.3</v>
      </c>
      <c r="D128" s="5" t="str">
        <f>VLOOKUP(A128,Qualifiers_List,5,FALSE)</f>
        <v>Set-Reinforced Mace</v>
      </c>
      <c r="E128" s="5">
        <f t="shared" si="4"/>
        <v>1.3</v>
      </c>
    </row>
    <row r="129" spans="1:5" x14ac:dyDescent="0.25">
      <c r="A129" s="4" t="s">
        <v>0</v>
      </c>
      <c r="B129" s="4">
        <v>3592</v>
      </c>
      <c r="C129" s="5">
        <f t="shared" si="5"/>
        <v>1</v>
      </c>
      <c r="D129" s="5" t="str">
        <f>VLOOKUP(A129,Qualifiers_List,5,FALSE)</f>
        <v>Set-Ogre Maul</v>
      </c>
      <c r="E129" s="5">
        <f t="shared" si="4"/>
        <v>1</v>
      </c>
    </row>
  </sheetData>
  <autoFilter ref="A1:E129" xr:uid="{0A20FD36-2A53-4818-9B08-BB72D99647EC}"/>
  <sortState ref="A2:C129">
    <sortCondition descending="1" ref="C2:C12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8B8A-896E-45B1-AA4F-2B4F71960EEF}">
  <dimension ref="A1:F129"/>
  <sheetViews>
    <sheetView workbookViewId="0">
      <pane ySplit="1" topLeftCell="A57" activePane="bottomLeft" state="frozen"/>
      <selection pane="bottomLeft" activeCell="B75" sqref="B75"/>
    </sheetView>
  </sheetViews>
  <sheetFormatPr defaultRowHeight="15" x14ac:dyDescent="0.25"/>
  <cols>
    <col min="1" max="1" width="48.7109375" bestFit="1" customWidth="1"/>
    <col min="2" max="2" width="19.85546875" bestFit="1" customWidth="1"/>
    <col min="3" max="3" width="16" bestFit="1" customWidth="1"/>
    <col min="4" max="5" width="16" customWidth="1"/>
  </cols>
  <sheetData>
    <row r="1" spans="1:6" x14ac:dyDescent="0.25">
      <c r="A1" s="1" t="s">
        <v>130</v>
      </c>
      <c r="B1" s="1" t="s">
        <v>131</v>
      </c>
      <c r="C1" s="1" t="s">
        <v>132</v>
      </c>
      <c r="D1" s="1" t="s">
        <v>267</v>
      </c>
      <c r="E1" s="1" t="s">
        <v>270</v>
      </c>
      <c r="F1" s="1" t="s">
        <v>266</v>
      </c>
    </row>
    <row r="2" spans="1:6" x14ac:dyDescent="0.25">
      <c r="A2" t="s">
        <v>50</v>
      </c>
      <c r="B2" t="s">
        <v>139</v>
      </c>
      <c r="C2" t="s">
        <v>136</v>
      </c>
      <c r="D2" t="s">
        <v>268</v>
      </c>
      <c r="E2" t="str">
        <f>CONCATENATE(D2,"-",B2)</f>
        <v>Unique-Shako</v>
      </c>
      <c r="F2">
        <f>COUNTIF($E$2:$E$129,E2)</f>
        <v>1</v>
      </c>
    </row>
    <row r="3" spans="1:6" x14ac:dyDescent="0.25">
      <c r="A3" t="s">
        <v>77</v>
      </c>
      <c r="B3" t="s">
        <v>140</v>
      </c>
      <c r="C3" t="s">
        <v>141</v>
      </c>
      <c r="D3" t="s">
        <v>268</v>
      </c>
      <c r="E3" t="str">
        <f t="shared" ref="E3:E66" si="0">CONCATENATE(D3,"-",B3)</f>
        <v>Unique-Armet</v>
      </c>
      <c r="F3">
        <f t="shared" ref="F3:F66" si="1">COUNTIF($E$2:$E$129,E3)</f>
        <v>1</v>
      </c>
    </row>
    <row r="4" spans="1:6" x14ac:dyDescent="0.25">
      <c r="A4" t="s">
        <v>51</v>
      </c>
      <c r="B4" t="s">
        <v>142</v>
      </c>
      <c r="C4" t="s">
        <v>143</v>
      </c>
      <c r="D4" t="s">
        <v>268</v>
      </c>
      <c r="E4" t="str">
        <f t="shared" si="0"/>
        <v>Unique-Demonhead</v>
      </c>
      <c r="F4">
        <f t="shared" si="1"/>
        <v>1</v>
      </c>
    </row>
    <row r="5" spans="1:6" x14ac:dyDescent="0.25">
      <c r="A5" t="s">
        <v>98</v>
      </c>
      <c r="B5" t="s">
        <v>144</v>
      </c>
      <c r="C5" t="s">
        <v>145</v>
      </c>
      <c r="D5" t="s">
        <v>268</v>
      </c>
      <c r="E5" t="str">
        <f t="shared" si="0"/>
        <v>Unique-Spired Helm</v>
      </c>
      <c r="F5">
        <f t="shared" si="1"/>
        <v>2</v>
      </c>
    </row>
    <row r="6" spans="1:6" x14ac:dyDescent="0.25">
      <c r="A6" t="s">
        <v>97</v>
      </c>
      <c r="B6" t="s">
        <v>144</v>
      </c>
      <c r="C6" t="s">
        <v>145</v>
      </c>
      <c r="D6" t="s">
        <v>268</v>
      </c>
      <c r="E6" t="str">
        <f t="shared" si="0"/>
        <v>Unique-Spired Helm</v>
      </c>
      <c r="F6">
        <f t="shared" si="1"/>
        <v>2</v>
      </c>
    </row>
    <row r="7" spans="1:6" x14ac:dyDescent="0.25">
      <c r="A7" t="s">
        <v>93</v>
      </c>
      <c r="B7" t="s">
        <v>146</v>
      </c>
      <c r="C7" t="s">
        <v>147</v>
      </c>
      <c r="D7" t="s">
        <v>268</v>
      </c>
      <c r="E7" t="str">
        <f t="shared" si="0"/>
        <v>Unique-Bone Visage</v>
      </c>
      <c r="F7">
        <f t="shared" si="1"/>
        <v>1</v>
      </c>
    </row>
    <row r="8" spans="1:6" x14ac:dyDescent="0.25">
      <c r="A8" t="s">
        <v>116</v>
      </c>
      <c r="B8" t="s">
        <v>148</v>
      </c>
      <c r="C8" t="s">
        <v>149</v>
      </c>
      <c r="D8" t="s">
        <v>268</v>
      </c>
      <c r="E8" t="str">
        <f t="shared" si="0"/>
        <v>Unique-Diadem</v>
      </c>
      <c r="F8">
        <f t="shared" si="1"/>
        <v>1</v>
      </c>
    </row>
    <row r="9" spans="1:6" x14ac:dyDescent="0.25">
      <c r="A9" t="s">
        <v>115</v>
      </c>
      <c r="B9" t="s">
        <v>150</v>
      </c>
      <c r="C9" t="s">
        <v>149</v>
      </c>
      <c r="D9" t="s">
        <v>268</v>
      </c>
      <c r="E9" t="str">
        <f t="shared" si="0"/>
        <v>Unique-Corona</v>
      </c>
      <c r="F9">
        <f t="shared" si="1"/>
        <v>1</v>
      </c>
    </row>
    <row r="10" spans="1:6" x14ac:dyDescent="0.25">
      <c r="A10" t="s">
        <v>48</v>
      </c>
      <c r="B10" t="s">
        <v>151</v>
      </c>
      <c r="C10" t="s">
        <v>138</v>
      </c>
      <c r="D10" t="s">
        <v>268</v>
      </c>
      <c r="E10" t="str">
        <f t="shared" si="0"/>
        <v>Unique-Dusk Shroud</v>
      </c>
      <c r="F10">
        <f t="shared" si="1"/>
        <v>1</v>
      </c>
    </row>
    <row r="11" spans="1:6" x14ac:dyDescent="0.25">
      <c r="A11" t="s">
        <v>60</v>
      </c>
      <c r="B11" t="s">
        <v>152</v>
      </c>
      <c r="C11" t="s">
        <v>134</v>
      </c>
      <c r="D11" t="s">
        <v>268</v>
      </c>
      <c r="E11" t="str">
        <f t="shared" si="0"/>
        <v>Unique-Wire Fleece</v>
      </c>
      <c r="F11">
        <f t="shared" si="1"/>
        <v>1</v>
      </c>
    </row>
    <row r="12" spans="1:6" x14ac:dyDescent="0.25">
      <c r="A12" t="s">
        <v>84</v>
      </c>
      <c r="B12" t="s">
        <v>153</v>
      </c>
      <c r="C12" t="s">
        <v>154</v>
      </c>
      <c r="D12" t="s">
        <v>268</v>
      </c>
      <c r="E12" t="str">
        <f t="shared" si="0"/>
        <v>Unique-Balrog Skin</v>
      </c>
      <c r="F12">
        <f t="shared" si="1"/>
        <v>1</v>
      </c>
    </row>
    <row r="13" spans="1:6" x14ac:dyDescent="0.25">
      <c r="A13" t="s">
        <v>72</v>
      </c>
      <c r="B13" t="s">
        <v>155</v>
      </c>
      <c r="C13" t="s">
        <v>145</v>
      </c>
      <c r="D13" t="s">
        <v>268</v>
      </c>
      <c r="E13" t="str">
        <f t="shared" si="0"/>
        <v>Unique-Kraken Shell</v>
      </c>
      <c r="F13">
        <f t="shared" si="1"/>
        <v>1</v>
      </c>
    </row>
    <row r="14" spans="1:6" x14ac:dyDescent="0.25">
      <c r="A14" t="s">
        <v>92</v>
      </c>
      <c r="B14" t="s">
        <v>156</v>
      </c>
      <c r="C14" t="s">
        <v>147</v>
      </c>
      <c r="D14" t="s">
        <v>268</v>
      </c>
      <c r="E14" t="str">
        <f t="shared" si="0"/>
        <v>Unique-Shadow Plate</v>
      </c>
      <c r="F14">
        <f t="shared" si="1"/>
        <v>1</v>
      </c>
    </row>
    <row r="15" spans="1:6" x14ac:dyDescent="0.25">
      <c r="A15" t="s">
        <v>119</v>
      </c>
      <c r="B15" t="s">
        <v>157</v>
      </c>
      <c r="C15" t="s">
        <v>149</v>
      </c>
      <c r="D15" t="s">
        <v>268</v>
      </c>
      <c r="E15" t="str">
        <f t="shared" si="0"/>
        <v>Unique-Sacred Armor</v>
      </c>
      <c r="F15">
        <f t="shared" si="1"/>
        <v>2</v>
      </c>
    </row>
    <row r="16" spans="1:6" x14ac:dyDescent="0.25">
      <c r="A16" t="s">
        <v>127</v>
      </c>
      <c r="B16" t="s">
        <v>157</v>
      </c>
      <c r="C16" t="s">
        <v>149</v>
      </c>
      <c r="D16" t="s">
        <v>268</v>
      </c>
      <c r="E16" t="str">
        <f t="shared" si="0"/>
        <v>Unique-Sacred Armor</v>
      </c>
      <c r="F16">
        <f t="shared" si="1"/>
        <v>2</v>
      </c>
    </row>
    <row r="17" spans="1:6" x14ac:dyDescent="0.25">
      <c r="A17" t="s">
        <v>67</v>
      </c>
      <c r="B17" t="s">
        <v>158</v>
      </c>
      <c r="C17" t="s">
        <v>137</v>
      </c>
      <c r="D17" t="s">
        <v>268</v>
      </c>
      <c r="E17" t="str">
        <f t="shared" si="0"/>
        <v>Unique-Luna</v>
      </c>
      <c r="F17">
        <f t="shared" si="1"/>
        <v>1</v>
      </c>
    </row>
    <row r="18" spans="1:6" x14ac:dyDescent="0.25">
      <c r="A18" t="s">
        <v>78</v>
      </c>
      <c r="B18" t="s">
        <v>159</v>
      </c>
      <c r="C18" t="s">
        <v>141</v>
      </c>
      <c r="D18" t="s">
        <v>268</v>
      </c>
      <c r="E18" t="str">
        <f t="shared" si="0"/>
        <v>Unique-Blade Barrier</v>
      </c>
      <c r="F18">
        <f t="shared" si="1"/>
        <v>1</v>
      </c>
    </row>
    <row r="19" spans="1:6" x14ac:dyDescent="0.25">
      <c r="A19" t="s">
        <v>62</v>
      </c>
      <c r="B19" t="s">
        <v>160</v>
      </c>
      <c r="C19" t="s">
        <v>134</v>
      </c>
      <c r="D19" t="s">
        <v>268</v>
      </c>
      <c r="E19" t="str">
        <f t="shared" si="0"/>
        <v>Unique-Monarch</v>
      </c>
      <c r="F19">
        <f t="shared" si="1"/>
        <v>1</v>
      </c>
    </row>
    <row r="20" spans="1:6" x14ac:dyDescent="0.25">
      <c r="A20" t="s">
        <v>85</v>
      </c>
      <c r="B20" t="s">
        <v>161</v>
      </c>
      <c r="C20" t="s">
        <v>154</v>
      </c>
      <c r="D20" t="s">
        <v>268</v>
      </c>
      <c r="E20" t="str">
        <f t="shared" si="0"/>
        <v>Unique-Troll Nest</v>
      </c>
      <c r="F20">
        <f t="shared" si="1"/>
        <v>1</v>
      </c>
    </row>
    <row r="21" spans="1:6" x14ac:dyDescent="0.25">
      <c r="A21" t="s">
        <v>71</v>
      </c>
      <c r="B21" t="s">
        <v>162</v>
      </c>
      <c r="C21" t="s">
        <v>145</v>
      </c>
      <c r="D21" t="s">
        <v>268</v>
      </c>
      <c r="E21" t="str">
        <f t="shared" si="0"/>
        <v>Unique-Aegis</v>
      </c>
      <c r="F21">
        <f t="shared" si="1"/>
        <v>1</v>
      </c>
    </row>
    <row r="22" spans="1:6" x14ac:dyDescent="0.25">
      <c r="A22" t="s">
        <v>94</v>
      </c>
      <c r="B22" t="s">
        <v>163</v>
      </c>
      <c r="C22" t="s">
        <v>147</v>
      </c>
      <c r="D22" t="s">
        <v>268</v>
      </c>
      <c r="E22" t="str">
        <f t="shared" si="0"/>
        <v>Unique-Ward</v>
      </c>
      <c r="F22">
        <f t="shared" si="1"/>
        <v>1</v>
      </c>
    </row>
    <row r="23" spans="1:6" x14ac:dyDescent="0.25">
      <c r="A23" t="s">
        <v>69</v>
      </c>
      <c r="B23" t="s">
        <v>164</v>
      </c>
      <c r="C23" t="s">
        <v>137</v>
      </c>
      <c r="D23" t="s">
        <v>268</v>
      </c>
      <c r="E23" t="str">
        <f t="shared" si="0"/>
        <v>Unique-Vampirebone Gloves</v>
      </c>
      <c r="F23">
        <f t="shared" si="1"/>
        <v>1</v>
      </c>
    </row>
    <row r="24" spans="1:6" x14ac:dyDescent="0.25">
      <c r="A24" t="s">
        <v>80</v>
      </c>
      <c r="B24" t="s">
        <v>165</v>
      </c>
      <c r="C24" t="s">
        <v>141</v>
      </c>
      <c r="D24" t="s">
        <v>268</v>
      </c>
      <c r="E24" t="str">
        <f t="shared" si="0"/>
        <v>Unique-Vambraces</v>
      </c>
      <c r="F24">
        <f t="shared" si="1"/>
        <v>1</v>
      </c>
    </row>
    <row r="25" spans="1:6" x14ac:dyDescent="0.25">
      <c r="A25" t="s">
        <v>118</v>
      </c>
      <c r="B25" t="s">
        <v>166</v>
      </c>
      <c r="C25" t="s">
        <v>149</v>
      </c>
      <c r="D25" t="s">
        <v>268</v>
      </c>
      <c r="E25" t="str">
        <f t="shared" si="0"/>
        <v>Unique-Ogre Gauntlets</v>
      </c>
      <c r="F25">
        <f t="shared" si="1"/>
        <v>1</v>
      </c>
    </row>
    <row r="26" spans="1:6" x14ac:dyDescent="0.25">
      <c r="A26" t="s">
        <v>49</v>
      </c>
      <c r="B26" t="s">
        <v>167</v>
      </c>
      <c r="C26" t="s">
        <v>138</v>
      </c>
      <c r="D26" t="s">
        <v>268</v>
      </c>
      <c r="E26" t="str">
        <f t="shared" si="0"/>
        <v>Unique-Scarabshell Boots</v>
      </c>
      <c r="F26">
        <f t="shared" si="1"/>
        <v>1</v>
      </c>
    </row>
    <row r="27" spans="1:6" x14ac:dyDescent="0.25">
      <c r="A27" t="s">
        <v>61</v>
      </c>
      <c r="B27" t="s">
        <v>168</v>
      </c>
      <c r="C27" t="s">
        <v>134</v>
      </c>
      <c r="D27" t="s">
        <v>268</v>
      </c>
      <c r="E27" t="str">
        <f t="shared" si="0"/>
        <v>Unique-Boneweave Boots</v>
      </c>
      <c r="F27">
        <f t="shared" si="1"/>
        <v>1</v>
      </c>
    </row>
    <row r="28" spans="1:6" x14ac:dyDescent="0.25">
      <c r="A28" t="s">
        <v>117</v>
      </c>
      <c r="B28" t="s">
        <v>169</v>
      </c>
      <c r="C28" t="s">
        <v>149</v>
      </c>
      <c r="D28" t="s">
        <v>268</v>
      </c>
      <c r="E28" t="str">
        <f t="shared" si="0"/>
        <v>Unique-Myrmidon Greaves</v>
      </c>
      <c r="F28">
        <f t="shared" si="1"/>
        <v>1</v>
      </c>
    </row>
    <row r="29" spans="1:6" x14ac:dyDescent="0.25">
      <c r="A29" t="s">
        <v>68</v>
      </c>
      <c r="B29" t="s">
        <v>170</v>
      </c>
      <c r="C29" t="s">
        <v>137</v>
      </c>
      <c r="D29" t="s">
        <v>268</v>
      </c>
      <c r="E29" t="str">
        <f t="shared" si="0"/>
        <v>Unique-Spiderweb Sash</v>
      </c>
      <c r="F29">
        <f t="shared" si="1"/>
        <v>1</v>
      </c>
    </row>
    <row r="30" spans="1:6" x14ac:dyDescent="0.25">
      <c r="A30" t="s">
        <v>79</v>
      </c>
      <c r="B30" t="s">
        <v>171</v>
      </c>
      <c r="C30" t="s">
        <v>141</v>
      </c>
      <c r="D30" t="s">
        <v>268</v>
      </c>
      <c r="E30" t="str">
        <f t="shared" si="0"/>
        <v>Unique-Vampirefang Belt</v>
      </c>
      <c r="F30">
        <f t="shared" si="1"/>
        <v>1</v>
      </c>
    </row>
    <row r="31" spans="1:6" x14ac:dyDescent="0.25">
      <c r="A31" t="s">
        <v>52</v>
      </c>
      <c r="B31" t="s">
        <v>172</v>
      </c>
      <c r="C31" t="s">
        <v>143</v>
      </c>
      <c r="D31" t="s">
        <v>268</v>
      </c>
      <c r="E31" t="str">
        <f t="shared" si="0"/>
        <v>Unique-Mithril Coil</v>
      </c>
      <c r="F31">
        <f t="shared" si="1"/>
        <v>1</v>
      </c>
    </row>
    <row r="32" spans="1:6" x14ac:dyDescent="0.25">
      <c r="A32" t="s">
        <v>47</v>
      </c>
      <c r="B32" t="s">
        <v>173</v>
      </c>
      <c r="C32" t="s">
        <v>135</v>
      </c>
      <c r="D32" t="s">
        <v>268</v>
      </c>
      <c r="E32" t="str">
        <f t="shared" si="0"/>
        <v>Unique-Tomahawk</v>
      </c>
      <c r="F32">
        <f t="shared" si="1"/>
        <v>1</v>
      </c>
    </row>
    <row r="33" spans="1:6" x14ac:dyDescent="0.25">
      <c r="A33" t="s">
        <v>41</v>
      </c>
      <c r="B33" t="s">
        <v>174</v>
      </c>
      <c r="C33" t="s">
        <v>134</v>
      </c>
      <c r="D33" t="s">
        <v>268</v>
      </c>
      <c r="E33" t="str">
        <f t="shared" si="0"/>
        <v>Unique-Ettin Axe</v>
      </c>
      <c r="F33">
        <f t="shared" si="1"/>
        <v>1</v>
      </c>
    </row>
    <row r="34" spans="1:6" x14ac:dyDescent="0.25">
      <c r="A34" t="s">
        <v>57</v>
      </c>
      <c r="B34" t="s">
        <v>175</v>
      </c>
      <c r="C34" t="s">
        <v>145</v>
      </c>
      <c r="D34" t="s">
        <v>268</v>
      </c>
      <c r="E34" t="str">
        <f t="shared" si="0"/>
        <v>Unique-War Spike</v>
      </c>
      <c r="F34">
        <f t="shared" si="1"/>
        <v>1</v>
      </c>
    </row>
    <row r="35" spans="1:6" x14ac:dyDescent="0.25">
      <c r="A35" t="s">
        <v>31</v>
      </c>
      <c r="B35" t="s">
        <v>176</v>
      </c>
      <c r="C35" t="s">
        <v>138</v>
      </c>
      <c r="D35" t="s">
        <v>268</v>
      </c>
      <c r="E35" t="str">
        <f t="shared" si="0"/>
        <v>Unique-Silver-Edged Axe</v>
      </c>
      <c r="F35">
        <f t="shared" si="1"/>
        <v>1</v>
      </c>
    </row>
    <row r="36" spans="1:6" x14ac:dyDescent="0.25">
      <c r="A36" t="s">
        <v>32</v>
      </c>
      <c r="B36" t="s">
        <v>177</v>
      </c>
      <c r="C36" t="s">
        <v>143</v>
      </c>
      <c r="D36" t="s">
        <v>268</v>
      </c>
      <c r="E36" t="str">
        <f t="shared" si="0"/>
        <v>Unique-Decapitator</v>
      </c>
      <c r="F36">
        <f t="shared" si="1"/>
        <v>1</v>
      </c>
    </row>
    <row r="37" spans="1:6" x14ac:dyDescent="0.25">
      <c r="A37" t="s">
        <v>73</v>
      </c>
      <c r="B37" t="s">
        <v>178</v>
      </c>
      <c r="C37" t="s">
        <v>147</v>
      </c>
      <c r="D37" t="s">
        <v>268</v>
      </c>
      <c r="E37" t="str">
        <f t="shared" si="0"/>
        <v>Unique-Champion Axe</v>
      </c>
      <c r="F37">
        <f t="shared" si="1"/>
        <v>1</v>
      </c>
    </row>
    <row r="38" spans="1:6" x14ac:dyDescent="0.25">
      <c r="A38" t="s">
        <v>107</v>
      </c>
      <c r="B38" t="s">
        <v>179</v>
      </c>
      <c r="C38" t="s">
        <v>149</v>
      </c>
      <c r="D38" t="s">
        <v>268</v>
      </c>
      <c r="E38" t="str">
        <f t="shared" si="0"/>
        <v>Unique-Berserker Axe</v>
      </c>
      <c r="F38">
        <f t="shared" si="1"/>
        <v>1</v>
      </c>
    </row>
    <row r="39" spans="1:6" x14ac:dyDescent="0.25">
      <c r="A39" t="s">
        <v>110</v>
      </c>
      <c r="B39" t="s">
        <v>180</v>
      </c>
      <c r="C39" t="s">
        <v>149</v>
      </c>
      <c r="D39" t="s">
        <v>268</v>
      </c>
      <c r="E39" t="str">
        <f t="shared" si="0"/>
        <v>Unique-Glorious Axe</v>
      </c>
      <c r="F39">
        <f t="shared" si="1"/>
        <v>1</v>
      </c>
    </row>
    <row r="40" spans="1:6" x14ac:dyDescent="0.25">
      <c r="A40" t="s">
        <v>65</v>
      </c>
      <c r="B40" t="s">
        <v>181</v>
      </c>
      <c r="C40" t="s">
        <v>154</v>
      </c>
      <c r="D40" t="s">
        <v>268</v>
      </c>
      <c r="E40" t="str">
        <f t="shared" si="0"/>
        <v>Unique-Crusader Bow</v>
      </c>
      <c r="F40">
        <f t="shared" si="1"/>
        <v>1</v>
      </c>
    </row>
    <row r="41" spans="1:6" x14ac:dyDescent="0.25">
      <c r="A41" t="s">
        <v>58</v>
      </c>
      <c r="B41" t="s">
        <v>182</v>
      </c>
      <c r="C41" t="s">
        <v>145</v>
      </c>
      <c r="D41" t="s">
        <v>268</v>
      </c>
      <c r="E41" t="str">
        <f t="shared" si="0"/>
        <v>Unique-Ward Bow</v>
      </c>
      <c r="F41">
        <f t="shared" si="1"/>
        <v>1</v>
      </c>
    </row>
    <row r="42" spans="1:6" x14ac:dyDescent="0.25">
      <c r="A42" t="s">
        <v>111</v>
      </c>
      <c r="B42" t="s">
        <v>183</v>
      </c>
      <c r="C42" t="s">
        <v>149</v>
      </c>
      <c r="D42" t="s">
        <v>268</v>
      </c>
      <c r="E42" t="str">
        <f t="shared" si="0"/>
        <v>Unique-Hydra Bow</v>
      </c>
      <c r="F42">
        <f t="shared" si="1"/>
        <v>1</v>
      </c>
    </row>
    <row r="43" spans="1:6" x14ac:dyDescent="0.25">
      <c r="A43" t="s">
        <v>34</v>
      </c>
      <c r="B43" t="s">
        <v>184</v>
      </c>
      <c r="C43" t="s">
        <v>143</v>
      </c>
      <c r="D43" t="s">
        <v>268</v>
      </c>
      <c r="E43" t="str">
        <f t="shared" si="0"/>
        <v>Unique-Colossus Crossbow</v>
      </c>
      <c r="F43">
        <f t="shared" si="1"/>
        <v>1</v>
      </c>
    </row>
    <row r="44" spans="1:6" x14ac:dyDescent="0.25">
      <c r="A44" t="s">
        <v>76</v>
      </c>
      <c r="B44" t="s">
        <v>185</v>
      </c>
      <c r="C44" t="s">
        <v>147</v>
      </c>
      <c r="D44" t="s">
        <v>268</v>
      </c>
      <c r="E44" t="str">
        <f t="shared" si="0"/>
        <v>Unique-Demon Crossbow</v>
      </c>
      <c r="F44">
        <f t="shared" si="1"/>
        <v>1</v>
      </c>
    </row>
    <row r="45" spans="1:6" x14ac:dyDescent="0.25">
      <c r="A45" t="s">
        <v>26</v>
      </c>
      <c r="B45" t="s">
        <v>186</v>
      </c>
      <c r="C45" t="s">
        <v>136</v>
      </c>
      <c r="D45" t="s">
        <v>268</v>
      </c>
      <c r="E45" t="str">
        <f t="shared" si="0"/>
        <v>Unique-Bone Knife</v>
      </c>
      <c r="F45">
        <f t="shared" si="1"/>
        <v>1</v>
      </c>
    </row>
    <row r="46" spans="1:6" x14ac:dyDescent="0.25">
      <c r="A46" t="s">
        <v>75</v>
      </c>
      <c r="B46" t="s">
        <v>187</v>
      </c>
      <c r="C46" t="s">
        <v>147</v>
      </c>
      <c r="D46" t="s">
        <v>268</v>
      </c>
      <c r="E46" t="str">
        <f t="shared" si="0"/>
        <v>Unique-Fanged Knife</v>
      </c>
      <c r="F46">
        <f t="shared" si="1"/>
        <v>1</v>
      </c>
    </row>
    <row r="47" spans="1:6" x14ac:dyDescent="0.25">
      <c r="A47" t="s">
        <v>112</v>
      </c>
      <c r="B47" t="s">
        <v>188</v>
      </c>
      <c r="C47" t="s">
        <v>149</v>
      </c>
      <c r="D47" t="s">
        <v>268</v>
      </c>
      <c r="E47" t="str">
        <f t="shared" si="0"/>
        <v>Unique-Legend Spike</v>
      </c>
      <c r="F47">
        <f t="shared" si="1"/>
        <v>1</v>
      </c>
    </row>
    <row r="48" spans="1:6" x14ac:dyDescent="0.25">
      <c r="A48" t="s">
        <v>43</v>
      </c>
      <c r="B48" t="s">
        <v>189</v>
      </c>
      <c r="C48" t="s">
        <v>134</v>
      </c>
      <c r="D48" t="s">
        <v>268</v>
      </c>
      <c r="E48" t="str">
        <f t="shared" si="0"/>
        <v>Unique-Balrog Spear</v>
      </c>
      <c r="F48">
        <f t="shared" si="1"/>
        <v>1</v>
      </c>
    </row>
    <row r="49" spans="1:6" x14ac:dyDescent="0.25">
      <c r="A49" t="s">
        <v>56</v>
      </c>
      <c r="B49" t="s">
        <v>190</v>
      </c>
      <c r="C49" t="s">
        <v>145</v>
      </c>
      <c r="D49" t="s">
        <v>268</v>
      </c>
      <c r="E49" t="str">
        <f t="shared" si="0"/>
        <v>Unique-Ghost Glaive</v>
      </c>
      <c r="F49">
        <f t="shared" si="1"/>
        <v>1</v>
      </c>
    </row>
    <row r="50" spans="1:6" x14ac:dyDescent="0.25">
      <c r="A50" t="s">
        <v>114</v>
      </c>
      <c r="B50" t="s">
        <v>191</v>
      </c>
      <c r="C50" t="s">
        <v>149</v>
      </c>
      <c r="D50" t="s">
        <v>268</v>
      </c>
      <c r="E50" t="str">
        <f t="shared" si="0"/>
        <v>Unique-Winged Harpoon</v>
      </c>
      <c r="F50">
        <f t="shared" si="1"/>
        <v>1</v>
      </c>
    </row>
    <row r="51" spans="1:6" x14ac:dyDescent="0.25">
      <c r="A51" t="s">
        <v>46</v>
      </c>
      <c r="B51" t="s">
        <v>192</v>
      </c>
      <c r="C51" t="s">
        <v>135</v>
      </c>
      <c r="D51" t="s">
        <v>268</v>
      </c>
      <c r="E51" t="str">
        <f t="shared" si="0"/>
        <v>Unique-Truncheon</v>
      </c>
      <c r="F51">
        <f t="shared" si="1"/>
        <v>1</v>
      </c>
    </row>
    <row r="52" spans="1:6" x14ac:dyDescent="0.25">
      <c r="A52" t="s">
        <v>36</v>
      </c>
      <c r="B52" t="s">
        <v>193</v>
      </c>
      <c r="C52" t="s">
        <v>133</v>
      </c>
      <c r="D52" t="s">
        <v>268</v>
      </c>
      <c r="E52" t="str">
        <f t="shared" si="0"/>
        <v>Unique-Tyrant Club</v>
      </c>
      <c r="F52">
        <f t="shared" si="1"/>
        <v>1</v>
      </c>
    </row>
    <row r="53" spans="1:6" x14ac:dyDescent="0.25">
      <c r="A53" t="s">
        <v>40</v>
      </c>
      <c r="B53" t="s">
        <v>194</v>
      </c>
      <c r="C53" t="s">
        <v>134</v>
      </c>
      <c r="D53" t="s">
        <v>268</v>
      </c>
      <c r="E53" t="str">
        <f t="shared" si="0"/>
        <v>Unique-Devil Star</v>
      </c>
      <c r="F53">
        <f t="shared" si="1"/>
        <v>1</v>
      </c>
    </row>
    <row r="54" spans="1:6" x14ac:dyDescent="0.25">
      <c r="A54" t="s">
        <v>82</v>
      </c>
      <c r="B54" t="s">
        <v>195</v>
      </c>
      <c r="C54" t="s">
        <v>154</v>
      </c>
      <c r="D54" t="s">
        <v>268</v>
      </c>
      <c r="E54" t="str">
        <f t="shared" si="0"/>
        <v>Unique-Scourge</v>
      </c>
      <c r="F54">
        <f t="shared" si="1"/>
        <v>2</v>
      </c>
    </row>
    <row r="55" spans="1:6" x14ac:dyDescent="0.25">
      <c r="A55" t="s">
        <v>106</v>
      </c>
      <c r="B55" t="s">
        <v>195</v>
      </c>
      <c r="C55" t="s">
        <v>154</v>
      </c>
      <c r="D55" t="s">
        <v>268</v>
      </c>
      <c r="E55" t="str">
        <f t="shared" si="0"/>
        <v>Unique-Scourge</v>
      </c>
      <c r="F55">
        <f t="shared" si="1"/>
        <v>2</v>
      </c>
    </row>
    <row r="56" spans="1:6" x14ac:dyDescent="0.25">
      <c r="A56" t="s">
        <v>30</v>
      </c>
      <c r="B56" t="s">
        <v>196</v>
      </c>
      <c r="C56" t="s">
        <v>141</v>
      </c>
      <c r="D56" t="s">
        <v>268</v>
      </c>
      <c r="E56" t="str">
        <f t="shared" si="0"/>
        <v>Unique-Ogre Maul</v>
      </c>
      <c r="F56">
        <f t="shared" si="1"/>
        <v>1</v>
      </c>
    </row>
    <row r="57" spans="1:6" x14ac:dyDescent="0.25">
      <c r="A57" t="s">
        <v>89</v>
      </c>
      <c r="B57" t="s">
        <v>197</v>
      </c>
      <c r="C57" t="s">
        <v>147</v>
      </c>
      <c r="D57" t="s">
        <v>268</v>
      </c>
      <c r="E57" t="str">
        <f t="shared" si="0"/>
        <v>Unique-Legendary Mallet</v>
      </c>
      <c r="F57">
        <f t="shared" si="1"/>
        <v>2</v>
      </c>
    </row>
    <row r="58" spans="1:6" x14ac:dyDescent="0.25">
      <c r="A58" t="s">
        <v>105</v>
      </c>
      <c r="B58" t="s">
        <v>197</v>
      </c>
      <c r="C58" t="s">
        <v>147</v>
      </c>
      <c r="D58" t="s">
        <v>268</v>
      </c>
      <c r="E58" t="str">
        <f t="shared" si="0"/>
        <v>Unique-Legendary Mallet</v>
      </c>
      <c r="F58">
        <f t="shared" si="1"/>
        <v>2</v>
      </c>
    </row>
    <row r="59" spans="1:6" x14ac:dyDescent="0.25">
      <c r="A59" t="s">
        <v>122</v>
      </c>
      <c r="B59" t="s">
        <v>198</v>
      </c>
      <c r="C59" t="s">
        <v>149</v>
      </c>
      <c r="D59" t="s">
        <v>268</v>
      </c>
      <c r="E59" t="str">
        <f t="shared" si="0"/>
        <v>Unique-Thunder Maul</v>
      </c>
      <c r="F59">
        <f t="shared" si="1"/>
        <v>2</v>
      </c>
    </row>
    <row r="60" spans="1:6" x14ac:dyDescent="0.25">
      <c r="A60" t="s">
        <v>121</v>
      </c>
      <c r="B60" t="s">
        <v>198</v>
      </c>
      <c r="C60" t="s">
        <v>149</v>
      </c>
      <c r="D60" t="s">
        <v>268</v>
      </c>
      <c r="E60" t="str">
        <f t="shared" si="0"/>
        <v>Unique-Thunder Maul</v>
      </c>
      <c r="F60">
        <f t="shared" si="1"/>
        <v>2</v>
      </c>
    </row>
    <row r="61" spans="1:6" x14ac:dyDescent="0.25">
      <c r="A61" t="s">
        <v>28</v>
      </c>
      <c r="B61" t="s">
        <v>199</v>
      </c>
      <c r="C61" t="s">
        <v>136</v>
      </c>
      <c r="D61" t="s">
        <v>268</v>
      </c>
      <c r="E61" t="str">
        <f t="shared" si="0"/>
        <v>Unique-Ogre Axe</v>
      </c>
      <c r="F61">
        <f t="shared" si="1"/>
        <v>1</v>
      </c>
    </row>
    <row r="62" spans="1:6" x14ac:dyDescent="0.25">
      <c r="A62" t="s">
        <v>44</v>
      </c>
      <c r="B62" t="s">
        <v>200</v>
      </c>
      <c r="C62" t="s">
        <v>134</v>
      </c>
      <c r="D62" t="s">
        <v>268</v>
      </c>
      <c r="E62" t="str">
        <f t="shared" si="0"/>
        <v>Unique-Thresher</v>
      </c>
      <c r="F62">
        <f t="shared" si="1"/>
        <v>1</v>
      </c>
    </row>
    <row r="63" spans="1:6" x14ac:dyDescent="0.25">
      <c r="A63" t="s">
        <v>55</v>
      </c>
      <c r="B63" t="s">
        <v>201</v>
      </c>
      <c r="C63" t="s">
        <v>145</v>
      </c>
      <c r="D63" t="s">
        <v>268</v>
      </c>
      <c r="E63" t="str">
        <f t="shared" si="0"/>
        <v>Unique-Cryptic Axe</v>
      </c>
      <c r="F63">
        <f t="shared" si="1"/>
        <v>1</v>
      </c>
    </row>
    <row r="64" spans="1:6" x14ac:dyDescent="0.25">
      <c r="A64" t="s">
        <v>109</v>
      </c>
      <c r="B64" t="s">
        <v>202</v>
      </c>
      <c r="C64" t="s">
        <v>149</v>
      </c>
      <c r="D64" t="s">
        <v>268</v>
      </c>
      <c r="E64" t="str">
        <f t="shared" si="0"/>
        <v>Unique-Giant Thresher</v>
      </c>
      <c r="F64">
        <f t="shared" si="1"/>
        <v>1</v>
      </c>
    </row>
    <row r="65" spans="1:6" x14ac:dyDescent="0.25">
      <c r="A65" t="s">
        <v>101</v>
      </c>
      <c r="B65" t="s">
        <v>203</v>
      </c>
      <c r="C65" t="s">
        <v>137</v>
      </c>
      <c r="D65" t="s">
        <v>268</v>
      </c>
      <c r="E65" t="str">
        <f t="shared" si="0"/>
        <v>Unique-Mighty Scepter</v>
      </c>
      <c r="F65">
        <f t="shared" si="1"/>
        <v>2</v>
      </c>
    </row>
    <row r="66" spans="1:6" x14ac:dyDescent="0.25">
      <c r="A66" t="s">
        <v>102</v>
      </c>
      <c r="B66" t="s">
        <v>203</v>
      </c>
      <c r="C66" t="s">
        <v>137</v>
      </c>
      <c r="D66" t="s">
        <v>268</v>
      </c>
      <c r="E66" t="str">
        <f t="shared" si="0"/>
        <v>Unique-Mighty Scepter</v>
      </c>
      <c r="F66">
        <f t="shared" si="1"/>
        <v>2</v>
      </c>
    </row>
    <row r="67" spans="1:6" x14ac:dyDescent="0.25">
      <c r="A67" t="s">
        <v>125</v>
      </c>
      <c r="B67" t="s">
        <v>204</v>
      </c>
      <c r="C67" t="s">
        <v>149</v>
      </c>
      <c r="D67" t="s">
        <v>268</v>
      </c>
      <c r="E67" t="str">
        <f t="shared" ref="E67:E129" si="2">CONCATENATE(D67,"-",B67)</f>
        <v>Unique-Caduceus</v>
      </c>
      <c r="F67">
        <f t="shared" ref="F67:F129" si="3">COUNTIF($E$2:$E$129,E67)</f>
        <v>1</v>
      </c>
    </row>
    <row r="68" spans="1:6" x14ac:dyDescent="0.25">
      <c r="A68" t="s">
        <v>27</v>
      </c>
      <c r="B68" t="s">
        <v>205</v>
      </c>
      <c r="C68" t="s">
        <v>136</v>
      </c>
      <c r="D68" t="s">
        <v>268</v>
      </c>
      <c r="E68" t="str">
        <f t="shared" si="2"/>
        <v>Unique-Hyperion Spear</v>
      </c>
      <c r="F68">
        <f t="shared" si="3"/>
        <v>1</v>
      </c>
    </row>
    <row r="69" spans="1:6" x14ac:dyDescent="0.25">
      <c r="A69" t="s">
        <v>33</v>
      </c>
      <c r="B69" t="s">
        <v>206</v>
      </c>
      <c r="C69" t="s">
        <v>143</v>
      </c>
      <c r="D69" t="s">
        <v>268</v>
      </c>
      <c r="E69" t="str">
        <f t="shared" si="2"/>
        <v>Unique-Mancatcher</v>
      </c>
      <c r="F69">
        <f t="shared" si="3"/>
        <v>1</v>
      </c>
    </row>
    <row r="70" spans="1:6" x14ac:dyDescent="0.25">
      <c r="A70" t="s">
        <v>113</v>
      </c>
      <c r="B70" t="s">
        <v>207</v>
      </c>
      <c r="C70" t="s">
        <v>149</v>
      </c>
      <c r="D70" t="s">
        <v>268</v>
      </c>
      <c r="E70" t="str">
        <f t="shared" si="2"/>
        <v>Unique-War Pike</v>
      </c>
      <c r="F70">
        <f t="shared" si="3"/>
        <v>1</v>
      </c>
    </row>
    <row r="71" spans="1:6" x14ac:dyDescent="0.25">
      <c r="A71" t="s">
        <v>86</v>
      </c>
      <c r="B71" t="s">
        <v>208</v>
      </c>
      <c r="C71" t="s">
        <v>143</v>
      </c>
      <c r="D71" t="s">
        <v>268</v>
      </c>
      <c r="E71" t="str">
        <f t="shared" si="2"/>
        <v>Unique-Elder Staff</v>
      </c>
      <c r="F71">
        <f t="shared" si="3"/>
        <v>1</v>
      </c>
    </row>
    <row r="72" spans="1:6" x14ac:dyDescent="0.25">
      <c r="A72" t="s">
        <v>124</v>
      </c>
      <c r="B72" t="s">
        <v>209</v>
      </c>
      <c r="C72" t="s">
        <v>149</v>
      </c>
      <c r="D72" t="s">
        <v>268</v>
      </c>
      <c r="E72" t="str">
        <f t="shared" si="2"/>
        <v>Unique-Archon Staff</v>
      </c>
      <c r="F72">
        <f t="shared" si="3"/>
        <v>1</v>
      </c>
    </row>
    <row r="73" spans="1:6" x14ac:dyDescent="0.25">
      <c r="A73" t="s">
        <v>39</v>
      </c>
      <c r="B73" t="s">
        <v>210</v>
      </c>
      <c r="C73" t="s">
        <v>137</v>
      </c>
      <c r="D73" t="s">
        <v>268</v>
      </c>
      <c r="E73" t="str">
        <f t="shared" si="2"/>
        <v>Unique-Ataghan</v>
      </c>
      <c r="F73">
        <f t="shared" si="3"/>
        <v>1</v>
      </c>
    </row>
    <row r="74" spans="1:6" x14ac:dyDescent="0.25">
      <c r="A74" t="s">
        <v>45</v>
      </c>
      <c r="B74" t="s">
        <v>211</v>
      </c>
      <c r="C74" t="s">
        <v>137</v>
      </c>
      <c r="D74" t="s">
        <v>268</v>
      </c>
      <c r="E74" t="str">
        <f t="shared" si="2"/>
        <v>Unique-Elegant Blade</v>
      </c>
      <c r="F74">
        <f t="shared" si="3"/>
        <v>1</v>
      </c>
    </row>
    <row r="75" spans="1:6" x14ac:dyDescent="0.25">
      <c r="A75" t="s">
        <v>38</v>
      </c>
      <c r="B75" t="s">
        <v>212</v>
      </c>
      <c r="C75" t="s">
        <v>143</v>
      </c>
      <c r="D75" t="s">
        <v>268</v>
      </c>
      <c r="E75" t="str">
        <f t="shared" si="2"/>
        <v>Unique-Phase Blade</v>
      </c>
      <c r="F75">
        <f t="shared" si="3"/>
        <v>2</v>
      </c>
    </row>
    <row r="76" spans="1:6" x14ac:dyDescent="0.25">
      <c r="A76" t="s">
        <v>100</v>
      </c>
      <c r="B76" t="s">
        <v>212</v>
      </c>
      <c r="C76" t="s">
        <v>143</v>
      </c>
      <c r="D76" t="s">
        <v>268</v>
      </c>
      <c r="E76" t="str">
        <f t="shared" si="2"/>
        <v>Unique-Phase Blade</v>
      </c>
      <c r="F76">
        <f t="shared" si="3"/>
        <v>2</v>
      </c>
    </row>
    <row r="77" spans="1:6" x14ac:dyDescent="0.25">
      <c r="A77" t="s">
        <v>74</v>
      </c>
      <c r="B77" t="s">
        <v>213</v>
      </c>
      <c r="C77" t="s">
        <v>147</v>
      </c>
      <c r="D77" t="s">
        <v>268</v>
      </c>
      <c r="E77" t="str">
        <f t="shared" si="2"/>
        <v>Unique-Cryptic Sword</v>
      </c>
      <c r="F77">
        <f t="shared" si="3"/>
        <v>1</v>
      </c>
    </row>
    <row r="78" spans="1:6" x14ac:dyDescent="0.25">
      <c r="A78" t="s">
        <v>42</v>
      </c>
      <c r="B78" t="s">
        <v>214</v>
      </c>
      <c r="C78" t="s">
        <v>134</v>
      </c>
      <c r="D78" t="s">
        <v>268</v>
      </c>
      <c r="E78" t="str">
        <f t="shared" si="2"/>
        <v>Unique-Balrog Blade</v>
      </c>
      <c r="F78">
        <f t="shared" si="3"/>
        <v>1</v>
      </c>
    </row>
    <row r="79" spans="1:6" x14ac:dyDescent="0.25">
      <c r="A79" t="s">
        <v>64</v>
      </c>
      <c r="B79" t="s">
        <v>215</v>
      </c>
      <c r="C79" t="s">
        <v>154</v>
      </c>
      <c r="D79" t="s">
        <v>268</v>
      </c>
      <c r="E79" t="str">
        <f t="shared" si="2"/>
        <v>Unique-Champion Sword</v>
      </c>
      <c r="F79">
        <f t="shared" si="3"/>
        <v>1</v>
      </c>
    </row>
    <row r="80" spans="1:6" x14ac:dyDescent="0.25">
      <c r="A80" t="s">
        <v>108</v>
      </c>
      <c r="B80" t="s">
        <v>216</v>
      </c>
      <c r="C80" t="s">
        <v>149</v>
      </c>
      <c r="D80" t="s">
        <v>268</v>
      </c>
      <c r="E80" t="str">
        <f t="shared" si="2"/>
        <v>Unique-Colossus Blade</v>
      </c>
      <c r="F80">
        <f t="shared" si="3"/>
        <v>1</v>
      </c>
    </row>
    <row r="81" spans="1:6" x14ac:dyDescent="0.25">
      <c r="A81" t="s">
        <v>35</v>
      </c>
      <c r="B81" t="s">
        <v>217</v>
      </c>
      <c r="C81" t="s">
        <v>133</v>
      </c>
      <c r="D81" t="s">
        <v>268</v>
      </c>
      <c r="E81" t="str">
        <f t="shared" si="2"/>
        <v>Unique-Flying Axe</v>
      </c>
      <c r="F81">
        <f t="shared" si="3"/>
        <v>1</v>
      </c>
    </row>
    <row r="82" spans="1:6" x14ac:dyDescent="0.25">
      <c r="A82" t="s">
        <v>66</v>
      </c>
      <c r="B82" t="s">
        <v>218</v>
      </c>
      <c r="C82" t="s">
        <v>154</v>
      </c>
      <c r="D82" t="s">
        <v>268</v>
      </c>
      <c r="E82" t="str">
        <f t="shared" si="2"/>
        <v>Unique-Winged Knife</v>
      </c>
      <c r="F82">
        <f t="shared" si="3"/>
        <v>1</v>
      </c>
    </row>
    <row r="83" spans="1:6" x14ac:dyDescent="0.25">
      <c r="A83" t="s">
        <v>59</v>
      </c>
      <c r="B83" t="s">
        <v>219</v>
      </c>
      <c r="C83" t="s">
        <v>145</v>
      </c>
      <c r="D83" t="s">
        <v>268</v>
      </c>
      <c r="E83" t="str">
        <f t="shared" si="2"/>
        <v>Unique-Winged Axe</v>
      </c>
      <c r="F83">
        <f t="shared" si="3"/>
        <v>1</v>
      </c>
    </row>
    <row r="84" spans="1:6" x14ac:dyDescent="0.25">
      <c r="A84" t="s">
        <v>87</v>
      </c>
      <c r="B84" t="s">
        <v>220</v>
      </c>
      <c r="C84" t="s">
        <v>143</v>
      </c>
      <c r="D84" t="s">
        <v>268</v>
      </c>
      <c r="E84" t="str">
        <f t="shared" si="2"/>
        <v>Unique-Lich Wand</v>
      </c>
      <c r="F84">
        <f t="shared" si="3"/>
        <v>1</v>
      </c>
    </row>
    <row r="85" spans="1:6" x14ac:dyDescent="0.25">
      <c r="A85" t="s">
        <v>126</v>
      </c>
      <c r="B85" t="s">
        <v>221</v>
      </c>
      <c r="C85" t="s">
        <v>149</v>
      </c>
      <c r="D85" t="s">
        <v>268</v>
      </c>
      <c r="E85" t="str">
        <f t="shared" si="2"/>
        <v>Unique-Unearthed Wand</v>
      </c>
      <c r="F85">
        <f t="shared" si="3"/>
        <v>1</v>
      </c>
    </row>
    <row r="86" spans="1:6" x14ac:dyDescent="0.25">
      <c r="A86" t="s">
        <v>81</v>
      </c>
      <c r="B86" t="s">
        <v>222</v>
      </c>
      <c r="C86" t="s">
        <v>135</v>
      </c>
      <c r="D86" t="s">
        <v>268</v>
      </c>
      <c r="E86" t="str">
        <f t="shared" si="2"/>
        <v>Unique-Matriarchal Bow</v>
      </c>
      <c r="F86">
        <f t="shared" si="3"/>
        <v>1</v>
      </c>
    </row>
    <row r="87" spans="1:6" x14ac:dyDescent="0.25">
      <c r="A87" t="s">
        <v>70</v>
      </c>
      <c r="B87" t="s">
        <v>223</v>
      </c>
      <c r="C87" t="s">
        <v>137</v>
      </c>
      <c r="D87" t="s">
        <v>268</v>
      </c>
      <c r="E87" t="str">
        <f t="shared" si="2"/>
        <v>Unique-Matriarchal Spear</v>
      </c>
      <c r="F87">
        <f t="shared" si="3"/>
        <v>1</v>
      </c>
    </row>
    <row r="88" spans="1:6" x14ac:dyDescent="0.25">
      <c r="A88" t="s">
        <v>54</v>
      </c>
      <c r="B88" t="s">
        <v>224</v>
      </c>
      <c r="C88" t="s">
        <v>138</v>
      </c>
      <c r="D88" t="s">
        <v>268</v>
      </c>
      <c r="E88" t="str">
        <f t="shared" si="2"/>
        <v>Unique-Matriarchal Javelin</v>
      </c>
      <c r="F88">
        <f t="shared" si="3"/>
        <v>1</v>
      </c>
    </row>
    <row r="89" spans="1:6" x14ac:dyDescent="0.25">
      <c r="A89" t="s">
        <v>37</v>
      </c>
      <c r="B89" t="s">
        <v>225</v>
      </c>
      <c r="C89" t="s">
        <v>137</v>
      </c>
      <c r="D89" t="s">
        <v>268</v>
      </c>
      <c r="E89" t="str">
        <f t="shared" si="2"/>
        <v>Unique-Wrist Sword</v>
      </c>
      <c r="F89">
        <f t="shared" si="3"/>
        <v>1</v>
      </c>
    </row>
    <row r="90" spans="1:6" x14ac:dyDescent="0.25">
      <c r="A90" t="s">
        <v>29</v>
      </c>
      <c r="B90" t="s">
        <v>226</v>
      </c>
      <c r="C90" t="s">
        <v>143</v>
      </c>
      <c r="D90" t="s">
        <v>268</v>
      </c>
      <c r="E90" t="str">
        <f t="shared" si="2"/>
        <v>Unique-Battle Cestus</v>
      </c>
      <c r="F90">
        <f t="shared" si="3"/>
        <v>1</v>
      </c>
    </row>
    <row r="91" spans="1:6" x14ac:dyDescent="0.25">
      <c r="A91" t="s">
        <v>63</v>
      </c>
      <c r="B91" t="s">
        <v>227</v>
      </c>
      <c r="C91" t="s">
        <v>154</v>
      </c>
      <c r="D91" t="s">
        <v>268</v>
      </c>
      <c r="E91" t="str">
        <f t="shared" si="2"/>
        <v>Unique-Feral Claws</v>
      </c>
      <c r="F91">
        <f t="shared" si="3"/>
        <v>1</v>
      </c>
    </row>
    <row r="92" spans="1:6" x14ac:dyDescent="0.25">
      <c r="A92" t="s">
        <v>53</v>
      </c>
      <c r="B92" t="s">
        <v>228</v>
      </c>
      <c r="C92" t="s">
        <v>141</v>
      </c>
      <c r="D92" t="s">
        <v>268</v>
      </c>
      <c r="E92" t="str">
        <f t="shared" si="2"/>
        <v>Unique-Eldritch Orb</v>
      </c>
      <c r="F92">
        <f t="shared" si="3"/>
        <v>1</v>
      </c>
    </row>
    <row r="93" spans="1:6" x14ac:dyDescent="0.25">
      <c r="A93" t="s">
        <v>120</v>
      </c>
      <c r="B93" t="s">
        <v>229</v>
      </c>
      <c r="C93" t="s">
        <v>149</v>
      </c>
      <c r="D93" t="s">
        <v>268</v>
      </c>
      <c r="E93" t="str">
        <f t="shared" si="2"/>
        <v>Unique-Dimensional Shard</v>
      </c>
      <c r="F93">
        <f t="shared" si="3"/>
        <v>1</v>
      </c>
    </row>
    <row r="94" spans="1:6" x14ac:dyDescent="0.25">
      <c r="A94" t="s">
        <v>83</v>
      </c>
      <c r="B94" t="s">
        <v>230</v>
      </c>
      <c r="C94" t="s">
        <v>138</v>
      </c>
      <c r="D94" t="s">
        <v>268</v>
      </c>
      <c r="E94" t="str">
        <f t="shared" si="2"/>
        <v>Unique-Fury Visor</v>
      </c>
      <c r="F94">
        <f t="shared" si="3"/>
        <v>1</v>
      </c>
    </row>
    <row r="95" spans="1:6" x14ac:dyDescent="0.25">
      <c r="A95" t="s">
        <v>88</v>
      </c>
      <c r="B95" t="s">
        <v>231</v>
      </c>
      <c r="C95" t="s">
        <v>143</v>
      </c>
      <c r="D95" t="s">
        <v>268</v>
      </c>
      <c r="E95" t="str">
        <f t="shared" si="2"/>
        <v>Unique-Destroyer Helm</v>
      </c>
      <c r="F95">
        <f t="shared" si="3"/>
        <v>1</v>
      </c>
    </row>
    <row r="96" spans="1:6" x14ac:dyDescent="0.25">
      <c r="A96" t="s">
        <v>95</v>
      </c>
      <c r="B96" t="s">
        <v>232</v>
      </c>
      <c r="C96" t="s">
        <v>145</v>
      </c>
      <c r="D96" t="s">
        <v>268</v>
      </c>
      <c r="E96" t="str">
        <f t="shared" si="2"/>
        <v>Unique-Conqueror Crown</v>
      </c>
      <c r="F96">
        <f t="shared" si="3"/>
        <v>1</v>
      </c>
    </row>
    <row r="97" spans="1:6" x14ac:dyDescent="0.25">
      <c r="A97" t="s">
        <v>91</v>
      </c>
      <c r="B97" t="s">
        <v>233</v>
      </c>
      <c r="C97" t="s">
        <v>137</v>
      </c>
      <c r="D97" t="s">
        <v>268</v>
      </c>
      <c r="E97" t="str">
        <f t="shared" si="2"/>
        <v>Unique-Blood Spirit</v>
      </c>
      <c r="F97">
        <f t="shared" si="3"/>
        <v>1</v>
      </c>
    </row>
    <row r="98" spans="1:6" x14ac:dyDescent="0.25">
      <c r="A98" t="s">
        <v>99</v>
      </c>
      <c r="B98" t="s">
        <v>234</v>
      </c>
      <c r="C98" t="s">
        <v>154</v>
      </c>
      <c r="D98" t="s">
        <v>268</v>
      </c>
      <c r="E98" t="str">
        <f t="shared" si="2"/>
        <v>Unique-Earth Spirit</v>
      </c>
      <c r="F98">
        <f t="shared" si="3"/>
        <v>1</v>
      </c>
    </row>
    <row r="99" spans="1:6" x14ac:dyDescent="0.25">
      <c r="A99" t="s">
        <v>103</v>
      </c>
      <c r="B99" t="s">
        <v>235</v>
      </c>
      <c r="C99" t="s">
        <v>147</v>
      </c>
      <c r="D99" t="s">
        <v>268</v>
      </c>
      <c r="E99" t="str">
        <f t="shared" si="2"/>
        <v>Unique-Sky Spirit</v>
      </c>
      <c r="F99">
        <f t="shared" si="3"/>
        <v>1</v>
      </c>
    </row>
    <row r="100" spans="1:6" x14ac:dyDescent="0.25">
      <c r="A100" t="s">
        <v>96</v>
      </c>
      <c r="B100" t="s">
        <v>236</v>
      </c>
      <c r="C100" t="s">
        <v>145</v>
      </c>
      <c r="D100" t="s">
        <v>268</v>
      </c>
      <c r="E100" t="str">
        <f t="shared" si="2"/>
        <v>Unique-Succubus Skull</v>
      </c>
      <c r="F100">
        <f t="shared" si="3"/>
        <v>1</v>
      </c>
    </row>
    <row r="101" spans="1:6" x14ac:dyDescent="0.25">
      <c r="A101" t="s">
        <v>123</v>
      </c>
      <c r="B101" t="s">
        <v>237</v>
      </c>
      <c r="C101" t="s">
        <v>149</v>
      </c>
      <c r="D101" t="s">
        <v>268</v>
      </c>
      <c r="E101" t="str">
        <f t="shared" si="2"/>
        <v>Unique-Bloodlord Skull</v>
      </c>
      <c r="F101">
        <f t="shared" si="3"/>
        <v>1</v>
      </c>
    </row>
    <row r="102" spans="1:6" x14ac:dyDescent="0.25">
      <c r="A102" t="s">
        <v>90</v>
      </c>
      <c r="B102" t="s">
        <v>238</v>
      </c>
      <c r="C102" t="s">
        <v>134</v>
      </c>
      <c r="D102" t="s">
        <v>268</v>
      </c>
      <c r="E102" t="str">
        <f t="shared" si="2"/>
        <v>Unique-Sacred Rondache</v>
      </c>
      <c r="F102">
        <f t="shared" si="3"/>
        <v>1</v>
      </c>
    </row>
    <row r="103" spans="1:6" x14ac:dyDescent="0.25">
      <c r="A103" t="s">
        <v>104</v>
      </c>
      <c r="B103" t="s">
        <v>239</v>
      </c>
      <c r="C103" t="s">
        <v>147</v>
      </c>
      <c r="D103" t="s">
        <v>268</v>
      </c>
      <c r="E103" t="str">
        <f t="shared" si="2"/>
        <v>Unique-Zakarum Shield</v>
      </c>
      <c r="F103">
        <f t="shared" si="3"/>
        <v>1</v>
      </c>
    </row>
    <row r="104" spans="1:6" x14ac:dyDescent="0.25">
      <c r="A104" t="s">
        <v>12</v>
      </c>
      <c r="B104" t="s">
        <v>156</v>
      </c>
      <c r="C104" t="s">
        <v>147</v>
      </c>
      <c r="D104" t="s">
        <v>269</v>
      </c>
      <c r="E104" t="str">
        <f t="shared" si="2"/>
        <v>Set-Shadow Plate</v>
      </c>
      <c r="F104">
        <f t="shared" si="3"/>
        <v>1</v>
      </c>
    </row>
    <row r="105" spans="1:6" x14ac:dyDescent="0.25">
      <c r="A105" t="s">
        <v>18</v>
      </c>
      <c r="B105" t="s">
        <v>216</v>
      </c>
      <c r="C105" t="s">
        <v>149</v>
      </c>
      <c r="D105" t="s">
        <v>269</v>
      </c>
      <c r="E105" t="str">
        <f t="shared" si="2"/>
        <v>Set-Colossus Blade</v>
      </c>
      <c r="F105">
        <f t="shared" si="3"/>
        <v>1</v>
      </c>
    </row>
    <row r="106" spans="1:6" x14ac:dyDescent="0.25">
      <c r="A106" t="s">
        <v>19</v>
      </c>
      <c r="B106" t="s">
        <v>240</v>
      </c>
      <c r="C106" t="s">
        <v>149</v>
      </c>
      <c r="D106" t="s">
        <v>269</v>
      </c>
      <c r="E106" t="str">
        <f t="shared" si="2"/>
        <v>Set-Mythical Sword</v>
      </c>
      <c r="F106">
        <f t="shared" si="3"/>
        <v>1</v>
      </c>
    </row>
    <row r="107" spans="1:6" x14ac:dyDescent="0.25">
      <c r="A107" t="s">
        <v>2</v>
      </c>
      <c r="B107" t="s">
        <v>241</v>
      </c>
      <c r="C107" t="s">
        <v>133</v>
      </c>
      <c r="D107" t="s">
        <v>269</v>
      </c>
      <c r="E107" t="str">
        <f t="shared" si="2"/>
        <v>Set-Bramble Mitts</v>
      </c>
      <c r="F107">
        <f t="shared" si="3"/>
        <v>1</v>
      </c>
    </row>
    <row r="108" spans="1:6" x14ac:dyDescent="0.25">
      <c r="A108" t="s">
        <v>3</v>
      </c>
      <c r="B108" t="s">
        <v>151</v>
      </c>
      <c r="C108" t="s">
        <v>138</v>
      </c>
      <c r="D108" t="s">
        <v>269</v>
      </c>
      <c r="E108" t="str">
        <f t="shared" si="2"/>
        <v>Set-Dusk Shroud</v>
      </c>
      <c r="F108">
        <f t="shared" si="3"/>
        <v>1</v>
      </c>
    </row>
    <row r="109" spans="1:6" x14ac:dyDescent="0.25">
      <c r="A109" t="s">
        <v>5</v>
      </c>
      <c r="B109" t="s">
        <v>172</v>
      </c>
      <c r="C109" t="s">
        <v>143</v>
      </c>
      <c r="D109" t="s">
        <v>269</v>
      </c>
      <c r="E109" t="str">
        <f t="shared" si="2"/>
        <v>Set-Mithril Coil</v>
      </c>
      <c r="F109">
        <f t="shared" si="3"/>
        <v>1</v>
      </c>
    </row>
    <row r="110" spans="1:6" x14ac:dyDescent="0.25">
      <c r="A110" t="s">
        <v>21</v>
      </c>
      <c r="B110" t="s">
        <v>150</v>
      </c>
      <c r="C110" t="s">
        <v>149</v>
      </c>
      <c r="D110" t="s">
        <v>269</v>
      </c>
      <c r="E110" t="str">
        <f t="shared" si="2"/>
        <v>Set-Corona</v>
      </c>
      <c r="F110">
        <f t="shared" si="3"/>
        <v>1</v>
      </c>
    </row>
    <row r="111" spans="1:6" x14ac:dyDescent="0.25">
      <c r="A111" t="s">
        <v>25</v>
      </c>
      <c r="B111" t="s">
        <v>204</v>
      </c>
      <c r="C111" t="s">
        <v>149</v>
      </c>
      <c r="D111" t="s">
        <v>269</v>
      </c>
      <c r="E111" t="str">
        <f t="shared" si="2"/>
        <v>Set-Caduceus</v>
      </c>
      <c r="F111">
        <f t="shared" si="3"/>
        <v>1</v>
      </c>
    </row>
    <row r="112" spans="1:6" x14ac:dyDescent="0.25">
      <c r="A112" t="s">
        <v>24</v>
      </c>
      <c r="B112" t="s">
        <v>242</v>
      </c>
      <c r="C112" t="s">
        <v>149</v>
      </c>
      <c r="D112" t="s">
        <v>269</v>
      </c>
      <c r="E112" t="str">
        <f t="shared" si="2"/>
        <v>Set-Vortex Shield</v>
      </c>
      <c r="F112">
        <f t="shared" si="3"/>
        <v>1</v>
      </c>
    </row>
    <row r="113" spans="1:6" x14ac:dyDescent="0.25">
      <c r="A113" t="s">
        <v>1</v>
      </c>
      <c r="B113" t="s">
        <v>243</v>
      </c>
      <c r="C113" t="s">
        <v>137</v>
      </c>
      <c r="D113" t="s">
        <v>269</v>
      </c>
      <c r="E113" t="str">
        <f t="shared" si="2"/>
        <v>Set-Reinforced Mace</v>
      </c>
      <c r="F113">
        <f t="shared" si="3"/>
        <v>1</v>
      </c>
    </row>
    <row r="114" spans="1:6" x14ac:dyDescent="0.25">
      <c r="A114" t="s">
        <v>16</v>
      </c>
      <c r="B114" t="s">
        <v>163</v>
      </c>
      <c r="C114" t="s">
        <v>147</v>
      </c>
      <c r="D114" t="s">
        <v>269</v>
      </c>
      <c r="E114" t="str">
        <f t="shared" si="2"/>
        <v>Set-Ward</v>
      </c>
      <c r="F114">
        <f t="shared" si="3"/>
        <v>1</v>
      </c>
    </row>
    <row r="115" spans="1:6" x14ac:dyDescent="0.25">
      <c r="A115" t="s">
        <v>6</v>
      </c>
      <c r="B115" t="s">
        <v>144</v>
      </c>
      <c r="C115" t="s">
        <v>145</v>
      </c>
      <c r="D115" t="s">
        <v>269</v>
      </c>
      <c r="E115" t="str">
        <f t="shared" si="2"/>
        <v>Set-Spired Helm</v>
      </c>
      <c r="F115">
        <f t="shared" si="3"/>
        <v>1</v>
      </c>
    </row>
    <row r="116" spans="1:6" x14ac:dyDescent="0.25">
      <c r="A116" t="s">
        <v>0</v>
      </c>
      <c r="B116" t="s">
        <v>196</v>
      </c>
      <c r="C116" t="s">
        <v>141</v>
      </c>
      <c r="D116" t="s">
        <v>269</v>
      </c>
      <c r="E116" t="str">
        <f t="shared" si="2"/>
        <v>Set-Ogre Maul</v>
      </c>
      <c r="F116">
        <f t="shared" si="3"/>
        <v>1</v>
      </c>
    </row>
    <row r="117" spans="1:6" x14ac:dyDescent="0.25">
      <c r="A117" t="s">
        <v>23</v>
      </c>
      <c r="B117" t="s">
        <v>157</v>
      </c>
      <c r="C117" t="s">
        <v>149</v>
      </c>
      <c r="D117" t="s">
        <v>269</v>
      </c>
      <c r="E117" t="str">
        <f t="shared" si="2"/>
        <v>Set-Sacred Armor</v>
      </c>
      <c r="F117">
        <f t="shared" si="3"/>
        <v>1</v>
      </c>
    </row>
    <row r="118" spans="1:6" x14ac:dyDescent="0.25">
      <c r="A118" t="s">
        <v>22</v>
      </c>
      <c r="B118" t="s">
        <v>148</v>
      </c>
      <c r="C118" t="s">
        <v>149</v>
      </c>
      <c r="D118" t="s">
        <v>269</v>
      </c>
      <c r="E118" t="str">
        <f t="shared" si="2"/>
        <v>Set-Diadem</v>
      </c>
      <c r="F118">
        <f t="shared" si="3"/>
        <v>1</v>
      </c>
    </row>
    <row r="119" spans="1:6" x14ac:dyDescent="0.25">
      <c r="A119" t="s">
        <v>17</v>
      </c>
      <c r="B119" t="s">
        <v>244</v>
      </c>
      <c r="C119" t="s">
        <v>154</v>
      </c>
      <c r="D119" t="s">
        <v>269</v>
      </c>
      <c r="E119" t="str">
        <f t="shared" si="2"/>
        <v>Set-Grand Matron Bow</v>
      </c>
      <c r="F119">
        <f t="shared" si="3"/>
        <v>1</v>
      </c>
    </row>
    <row r="120" spans="1:6" x14ac:dyDescent="0.25">
      <c r="A120" t="s">
        <v>7</v>
      </c>
      <c r="B120" t="s">
        <v>155</v>
      </c>
      <c r="C120" t="s">
        <v>145</v>
      </c>
      <c r="D120" t="s">
        <v>269</v>
      </c>
      <c r="E120" t="str">
        <f t="shared" si="2"/>
        <v>Set-Kraken Shell</v>
      </c>
      <c r="F120">
        <f t="shared" si="3"/>
        <v>1</v>
      </c>
    </row>
    <row r="121" spans="1:6" x14ac:dyDescent="0.25">
      <c r="A121" t="s">
        <v>20</v>
      </c>
      <c r="B121" t="s">
        <v>245</v>
      </c>
      <c r="C121" t="s">
        <v>149</v>
      </c>
      <c r="D121" t="s">
        <v>269</v>
      </c>
      <c r="E121" t="str">
        <f t="shared" si="2"/>
        <v>Set-Scissors Suwayyah</v>
      </c>
      <c r="F121">
        <f t="shared" si="3"/>
        <v>1</v>
      </c>
    </row>
    <row r="122" spans="1:6" x14ac:dyDescent="0.25">
      <c r="A122" t="s">
        <v>4</v>
      </c>
      <c r="B122" t="s">
        <v>246</v>
      </c>
      <c r="C122" t="s">
        <v>143</v>
      </c>
      <c r="D122" t="s">
        <v>269</v>
      </c>
      <c r="E122" t="str">
        <f t="shared" si="2"/>
        <v>Set-Loricated Mail</v>
      </c>
      <c r="F122">
        <f t="shared" si="3"/>
        <v>1</v>
      </c>
    </row>
    <row r="123" spans="1:6" x14ac:dyDescent="0.25">
      <c r="A123" t="s">
        <v>10</v>
      </c>
      <c r="B123" t="s">
        <v>247</v>
      </c>
      <c r="C123" t="s">
        <v>154</v>
      </c>
      <c r="D123" t="s">
        <v>269</v>
      </c>
      <c r="E123" t="str">
        <f t="shared" si="2"/>
        <v>Set-Hellforge Plate</v>
      </c>
      <c r="F123">
        <f t="shared" si="3"/>
        <v>1</v>
      </c>
    </row>
    <row r="124" spans="1:6" x14ac:dyDescent="0.25">
      <c r="A124" t="s">
        <v>11</v>
      </c>
      <c r="B124" t="s">
        <v>208</v>
      </c>
      <c r="C124" t="s">
        <v>143</v>
      </c>
      <c r="D124" t="s">
        <v>269</v>
      </c>
      <c r="E124" t="str">
        <f t="shared" si="2"/>
        <v>Set-Elder Staff</v>
      </c>
      <c r="F124">
        <f t="shared" si="3"/>
        <v>1</v>
      </c>
    </row>
    <row r="125" spans="1:6" x14ac:dyDescent="0.25">
      <c r="A125" t="s">
        <v>8</v>
      </c>
      <c r="B125" t="s">
        <v>213</v>
      </c>
      <c r="C125" t="s">
        <v>147</v>
      </c>
      <c r="D125" t="s">
        <v>269</v>
      </c>
      <c r="E125" t="str">
        <f t="shared" si="2"/>
        <v>Set-Cryptic Sword</v>
      </c>
      <c r="F125">
        <f t="shared" si="3"/>
        <v>1</v>
      </c>
    </row>
    <row r="126" spans="1:6" x14ac:dyDescent="0.25">
      <c r="A126" t="s">
        <v>9</v>
      </c>
      <c r="B126" t="s">
        <v>153</v>
      </c>
      <c r="C126" t="s">
        <v>154</v>
      </c>
      <c r="D126" t="s">
        <v>269</v>
      </c>
      <c r="E126" t="str">
        <f t="shared" si="2"/>
        <v>Set-Balrog Skin</v>
      </c>
      <c r="F126">
        <f t="shared" si="3"/>
        <v>1</v>
      </c>
    </row>
    <row r="127" spans="1:6" x14ac:dyDescent="0.25">
      <c r="A127" t="s">
        <v>13</v>
      </c>
      <c r="B127" t="s">
        <v>248</v>
      </c>
      <c r="C127" t="s">
        <v>147</v>
      </c>
      <c r="D127" t="s">
        <v>269</v>
      </c>
      <c r="E127" t="str">
        <f t="shared" si="2"/>
        <v>Set-Lacquered Plate</v>
      </c>
      <c r="F127">
        <f t="shared" si="3"/>
        <v>1</v>
      </c>
    </row>
    <row r="128" spans="1:6" x14ac:dyDescent="0.25">
      <c r="A128" t="s">
        <v>15</v>
      </c>
      <c r="B128" t="s">
        <v>146</v>
      </c>
      <c r="C128" t="s">
        <v>147</v>
      </c>
      <c r="D128" t="s">
        <v>269</v>
      </c>
      <c r="E128" t="str">
        <f t="shared" si="2"/>
        <v>Set-Bone Visage</v>
      </c>
      <c r="F128">
        <f t="shared" si="3"/>
        <v>1</v>
      </c>
    </row>
    <row r="129" spans="1:6" x14ac:dyDescent="0.25">
      <c r="A129" t="s">
        <v>14</v>
      </c>
      <c r="B129" t="s">
        <v>249</v>
      </c>
      <c r="C129" t="s">
        <v>147</v>
      </c>
      <c r="D129" t="s">
        <v>269</v>
      </c>
      <c r="E129" t="str">
        <f t="shared" si="2"/>
        <v>Set-Troll Belt</v>
      </c>
      <c r="F129">
        <f t="shared" si="3"/>
        <v>1</v>
      </c>
    </row>
  </sheetData>
  <autoFilter ref="A1:F129" xr:uid="{5326591A-26A9-45EF-9647-907A682FD869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Corrected Weighted Scores</vt:lpstr>
      <vt:lpstr>Comparison</vt:lpstr>
      <vt:lpstr>ffs - A85 &amp; Pindle+</vt:lpstr>
      <vt:lpstr>iou - A85</vt:lpstr>
      <vt:lpstr>ffs - Baal</vt:lpstr>
      <vt:lpstr>iou - Baal</vt:lpstr>
      <vt:lpstr>ffs - Nihlathak</vt:lpstr>
      <vt:lpstr>iou - Nihlathak</vt:lpstr>
      <vt:lpstr>Qualifiers List</vt:lpstr>
      <vt:lpstr>ffs_A85_List</vt:lpstr>
      <vt:lpstr>ffs_Baal_List</vt:lpstr>
      <vt:lpstr>ffs_Nihlathak_List</vt:lpstr>
      <vt:lpstr>iou_A85_List</vt:lpstr>
      <vt:lpstr>iou_Baal_List</vt:lpstr>
      <vt:lpstr>iou_Nihlathak_List</vt:lpstr>
      <vt:lpstr>Qualifiers_List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gambit 452</dc:creator>
  <cp:lastModifiedBy>gambit 452</cp:lastModifiedBy>
  <dcterms:created xsi:type="dcterms:W3CDTF">2018-07-16T10:19:08Z</dcterms:created>
  <dcterms:modified xsi:type="dcterms:W3CDTF">2018-07-17T03:30:04Z</dcterms:modified>
</cp:coreProperties>
</file>