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apto\Downloads\"/>
    </mc:Choice>
  </mc:AlternateContent>
  <xr:revisionPtr revIDLastSave="0" documentId="13_ncr:1_{5D69224E-FC4E-48E7-A7D4-51FF959313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mploi" sheetId="1" r:id="rId1"/>
    <sheet name="Plan" sheetId="5" r:id="rId2"/>
    <sheet name="BDD" sheetId="4" r:id="rId3"/>
    <sheet name="Bilan" sheetId="6" r:id="rId4"/>
  </sheets>
  <definedNames>
    <definedName name="EMPLOI_SupNum_S1">Plan!$C$2:$R$34</definedName>
  </definedNames>
  <calcPr calcId="181029"/>
  <extLst>
    <ext uri="GoogleSheetsCustomDataVersion2">
      <go:sheetsCustomData xmlns:go="http://customooxmlschemas.google.com/" r:id="rId10" roundtripDataChecksum="VWsTFMZap+RRdYHQUp4jYRHxBJXbcY35lDzglENhdtY="/>
    </ext>
  </extLst>
</workbook>
</file>

<file path=xl/calcChain.xml><?xml version="1.0" encoding="utf-8"?>
<calcChain xmlns="http://schemas.openxmlformats.org/spreadsheetml/2006/main">
  <c r="J14" i="6" l="1"/>
  <c r="N14" i="6" s="1"/>
  <c r="I14" i="6"/>
  <c r="M14" i="6" s="1"/>
  <c r="H14" i="6"/>
  <c r="L14" i="6" s="1"/>
  <c r="G14" i="6"/>
  <c r="J13" i="6"/>
  <c r="N13" i="6" s="1"/>
  <c r="I13" i="6"/>
  <c r="M13" i="6" s="1"/>
  <c r="H13" i="6"/>
  <c r="L13" i="6" s="1"/>
  <c r="G13" i="6"/>
  <c r="J12" i="6"/>
  <c r="N12" i="6" s="1"/>
  <c r="I12" i="6"/>
  <c r="M12" i="6" s="1"/>
  <c r="H12" i="6"/>
  <c r="L12" i="6" s="1"/>
  <c r="G12" i="6"/>
  <c r="J11" i="6"/>
  <c r="N11" i="6" s="1"/>
  <c r="I11" i="6"/>
  <c r="M11" i="6" s="1"/>
  <c r="H11" i="6"/>
  <c r="L11" i="6" s="1"/>
  <c r="G11" i="6"/>
  <c r="J10" i="6"/>
  <c r="I10" i="6"/>
  <c r="M10" i="6" s="1"/>
  <c r="H10" i="6"/>
  <c r="L10" i="6" s="1"/>
  <c r="F10" i="6"/>
  <c r="G10" i="6" s="1"/>
  <c r="J9" i="6"/>
  <c r="N9" i="6" s="1"/>
  <c r="I9" i="6"/>
  <c r="M9" i="6" s="1"/>
  <c r="H9" i="6"/>
  <c r="G9" i="6"/>
  <c r="L8" i="6"/>
  <c r="J8" i="6"/>
  <c r="N8" i="6" s="1"/>
  <c r="I8" i="6"/>
  <c r="M8" i="6" s="1"/>
  <c r="H8" i="6"/>
  <c r="G8" i="6"/>
  <c r="J7" i="6"/>
  <c r="N7" i="6" s="1"/>
  <c r="I7" i="6"/>
  <c r="M7" i="6" s="1"/>
  <c r="H7" i="6"/>
  <c r="L7" i="6" s="1"/>
  <c r="G7" i="6"/>
  <c r="J6" i="6"/>
  <c r="N6" i="6" s="1"/>
  <c r="I6" i="6"/>
  <c r="M6" i="6" s="1"/>
  <c r="H6" i="6"/>
  <c r="L6" i="6" s="1"/>
  <c r="G6" i="6"/>
  <c r="J5" i="6"/>
  <c r="N5" i="6" s="1"/>
  <c r="I5" i="6"/>
  <c r="M5" i="6" s="1"/>
  <c r="H5" i="6"/>
  <c r="L5" i="6" s="1"/>
  <c r="G5" i="6"/>
  <c r="J4" i="6"/>
  <c r="N4" i="6" s="1"/>
  <c r="I4" i="6"/>
  <c r="M4" i="6" s="1"/>
  <c r="H4" i="6"/>
  <c r="L4" i="6" s="1"/>
  <c r="G4" i="6"/>
  <c r="M3" i="6"/>
  <c r="J3" i="6"/>
  <c r="I3" i="6"/>
  <c r="H3" i="6"/>
  <c r="L3" i="6" s="1"/>
  <c r="G3" i="6"/>
  <c r="AA41" i="5"/>
  <c r="AA40" i="5"/>
  <c r="AA39" i="5"/>
  <c r="C34" i="5"/>
  <c r="D32" i="5" s="1"/>
  <c r="W26" i="5"/>
  <c r="V26" i="5"/>
  <c r="U26" i="5"/>
  <c r="W25" i="5"/>
  <c r="V25" i="5"/>
  <c r="U25" i="5"/>
  <c r="AC24" i="5"/>
  <c r="AD24" i="5" s="1"/>
  <c r="AB24" i="5"/>
  <c r="AA24" i="5"/>
  <c r="Z24" i="5"/>
  <c r="Y24" i="5"/>
  <c r="X24" i="5"/>
  <c r="W24" i="5"/>
  <c r="V24" i="5"/>
  <c r="U24" i="5"/>
  <c r="AC23" i="5"/>
  <c r="AD23" i="5" s="1"/>
  <c r="AB23" i="5"/>
  <c r="AA23" i="5"/>
  <c r="Z23" i="5"/>
  <c r="Y23" i="5"/>
  <c r="X23" i="5"/>
  <c r="W23" i="5"/>
  <c r="V23" i="5"/>
  <c r="U23" i="5"/>
  <c r="AC22" i="5"/>
  <c r="AD22" i="5" s="1"/>
  <c r="AB22" i="5"/>
  <c r="AA22" i="5"/>
  <c r="Z22" i="5"/>
  <c r="Y22" i="5"/>
  <c r="X22" i="5"/>
  <c r="W22" i="5"/>
  <c r="V22" i="5"/>
  <c r="U22" i="5"/>
  <c r="AB21" i="5"/>
  <c r="AA21" i="5"/>
  <c r="Z21" i="5"/>
  <c r="Y21" i="5"/>
  <c r="AC21" i="5" s="1"/>
  <c r="AD21" i="5" s="1"/>
  <c r="X21" i="5"/>
  <c r="W21" i="5"/>
  <c r="V21" i="5"/>
  <c r="U21" i="5"/>
  <c r="AB20" i="5"/>
  <c r="AA20" i="5"/>
  <c r="Z20" i="5"/>
  <c r="Y20" i="5"/>
  <c r="AC20" i="5" s="1"/>
  <c r="AD20" i="5" s="1"/>
  <c r="X20" i="5"/>
  <c r="W20" i="5"/>
  <c r="V20" i="5"/>
  <c r="U20" i="5"/>
  <c r="AC19" i="5"/>
  <c r="AD19" i="5" s="1"/>
  <c r="AB19" i="5"/>
  <c r="AA19" i="5"/>
  <c r="Z19" i="5"/>
  <c r="Y19" i="5"/>
  <c r="X19" i="5"/>
  <c r="W19" i="5"/>
  <c r="V19" i="5"/>
  <c r="U19" i="5"/>
  <c r="AC18" i="5"/>
  <c r="AD18" i="5" s="1"/>
  <c r="AB18" i="5"/>
  <c r="AA18" i="5"/>
  <c r="Z18" i="5"/>
  <c r="Y18" i="5"/>
  <c r="X18" i="5"/>
  <c r="W18" i="5"/>
  <c r="V18" i="5"/>
  <c r="U18" i="5"/>
  <c r="AB17" i="5"/>
  <c r="AA17" i="5"/>
  <c r="Z17" i="5"/>
  <c r="Y17" i="5"/>
  <c r="AC17" i="5" s="1"/>
  <c r="AD17" i="5" s="1"/>
  <c r="X17" i="5"/>
  <c r="W17" i="5"/>
  <c r="V17" i="5"/>
  <c r="U17" i="5"/>
  <c r="S25" i="1" a="1"/>
  <c r="S25" i="1" s="1"/>
  <c r="R9" i="1" a="1"/>
  <c r="R9" i="1" s="1"/>
  <c r="O9" i="1" a="1"/>
  <c r="O9" i="1" s="1"/>
  <c r="B9" i="1" a="1"/>
  <c r="B9" i="1" s="1"/>
  <c r="S8" i="1"/>
  <c r="S12" i="1" s="1"/>
  <c r="O8" i="1"/>
  <c r="N9" i="1" s="1" a="1"/>
  <c r="N9" i="1" s="1"/>
  <c r="K8" i="1"/>
  <c r="J9" i="1" s="1" a="1"/>
  <c r="J9" i="1" s="1"/>
  <c r="G8" i="1"/>
  <c r="G9" i="1" s="1" a="1"/>
  <c r="G9" i="1" s="1"/>
  <c r="C8" i="1"/>
  <c r="C12" i="1" s="1"/>
  <c r="S5" i="1" a="1"/>
  <c r="S5" i="1" s="1"/>
  <c r="R5" i="1" a="1"/>
  <c r="R5" i="1" s="1"/>
  <c r="O5" i="1" a="1"/>
  <c r="O5" i="1" s="1"/>
  <c r="N5" i="1" a="1"/>
  <c r="N5" i="1" s="1"/>
  <c r="K5" i="1" a="1"/>
  <c r="K5" i="1" s="1"/>
  <c r="J5" i="1" a="1"/>
  <c r="J5" i="1" s="1"/>
  <c r="G5" i="1" a="1"/>
  <c r="G5" i="1" s="1"/>
  <c r="F5" i="1" a="1"/>
  <c r="F5" i="1" s="1"/>
  <c r="C5" i="1" a="1"/>
  <c r="C5" i="1" s="1"/>
  <c r="B5" i="1" a="1"/>
  <c r="B5" i="1" s="1"/>
  <c r="B7" i="1" l="1"/>
  <c r="K8" i="6"/>
  <c r="O8" i="6" s="1"/>
  <c r="K3" i="6"/>
  <c r="O3" i="6" s="1"/>
  <c r="K9" i="6"/>
  <c r="O9" i="6" s="1"/>
  <c r="K10" i="6"/>
  <c r="O10" i="6" s="1"/>
  <c r="L9" i="6"/>
  <c r="N6" i="1"/>
  <c r="P5" i="1"/>
  <c r="N7" i="1"/>
  <c r="V7" i="5"/>
  <c r="D34" i="5"/>
  <c r="E32" i="5" s="1"/>
  <c r="E34" i="5" s="1"/>
  <c r="F32" i="5" s="1"/>
  <c r="F34" i="5" s="1"/>
  <c r="G32" i="5" s="1"/>
  <c r="G34" i="5" s="1"/>
  <c r="H32" i="5" s="1"/>
  <c r="H34" i="5" s="1"/>
  <c r="I32" i="5" s="1"/>
  <c r="I34" i="5" s="1"/>
  <c r="J32" i="5" s="1"/>
  <c r="J34" i="5" s="1"/>
  <c r="K32" i="5" s="1"/>
  <c r="K34" i="5" s="1"/>
  <c r="L32" i="5" s="1"/>
  <c r="L34" i="5" s="1"/>
  <c r="M32" i="5" s="1"/>
  <c r="M34" i="5" s="1"/>
  <c r="N32" i="5" s="1"/>
  <c r="N34" i="5" s="1"/>
  <c r="O32" i="5" s="1"/>
  <c r="O34" i="5" s="1"/>
  <c r="P32" i="5" s="1"/>
  <c r="P34" i="5" s="1"/>
  <c r="Q32" i="5" s="1"/>
  <c r="Q34" i="5" s="1"/>
  <c r="R32" i="5" s="1"/>
  <c r="R34" i="5" s="1"/>
  <c r="V9" i="5"/>
  <c r="V8" i="5"/>
  <c r="B10" i="1"/>
  <c r="R10" i="1"/>
  <c r="N11" i="1"/>
  <c r="N10" i="1"/>
  <c r="P9" i="1"/>
  <c r="S16" i="1"/>
  <c r="S13" i="1" a="1"/>
  <c r="S13" i="1" s="1"/>
  <c r="R13" i="1" a="1"/>
  <c r="R13" i="1" s="1"/>
  <c r="T5" i="1"/>
  <c r="R7" i="1"/>
  <c r="R6" i="1"/>
  <c r="F7" i="1"/>
  <c r="F6" i="1"/>
  <c r="H5" i="1"/>
  <c r="B13" i="1" a="1"/>
  <c r="B13" i="1" s="1"/>
  <c r="C16" i="1"/>
  <c r="C13" i="1" a="1"/>
  <c r="C13" i="1" s="1"/>
  <c r="J7" i="1"/>
  <c r="L5" i="1"/>
  <c r="J6" i="1"/>
  <c r="J10" i="1"/>
  <c r="K9" i="1" a="1"/>
  <c r="K9" i="1" s="1"/>
  <c r="J11" i="1" s="1"/>
  <c r="B6" i="1"/>
  <c r="K4" i="6"/>
  <c r="O4" i="6" s="1"/>
  <c r="K11" i="6"/>
  <c r="O11" i="6" s="1"/>
  <c r="K12" i="1"/>
  <c r="K5" i="6"/>
  <c r="O5" i="6" s="1"/>
  <c r="K12" i="6"/>
  <c r="O12" i="6" s="1"/>
  <c r="C9" i="1" a="1"/>
  <c r="C9" i="1" s="1"/>
  <c r="B11" i="1" s="1"/>
  <c r="D5" i="1"/>
  <c r="G12" i="1"/>
  <c r="N3" i="6"/>
  <c r="K6" i="6"/>
  <c r="O6" i="6" s="1"/>
  <c r="N10" i="6"/>
  <c r="K13" i="6"/>
  <c r="O13" i="6" s="1"/>
  <c r="K7" i="6"/>
  <c r="O7" i="6" s="1"/>
  <c r="K14" i="6"/>
  <c r="O14" i="6" s="1"/>
  <c r="F9" i="1" a="1"/>
  <c r="F9" i="1" s="1"/>
  <c r="O12" i="1"/>
  <c r="S9" i="1" a="1"/>
  <c r="S9" i="1" s="1"/>
  <c r="T9" i="1" s="1"/>
  <c r="L9" i="1" l="1"/>
  <c r="D9" i="1"/>
  <c r="S20" i="1"/>
  <c r="S17" i="1" a="1"/>
  <c r="S17" i="1" s="1"/>
  <c r="R17" i="1" a="1"/>
  <c r="R17" i="1" s="1"/>
  <c r="J13" i="1" a="1"/>
  <c r="J13" i="1" s="1"/>
  <c r="K13" i="1" a="1"/>
  <c r="K13" i="1" s="1"/>
  <c r="K16" i="1"/>
  <c r="V11" i="5"/>
  <c r="H9" i="1"/>
  <c r="F11" i="1"/>
  <c r="F10" i="1"/>
  <c r="B17" i="1" a="1"/>
  <c r="B17" i="1" s="1"/>
  <c r="C20" i="1"/>
  <c r="C17" i="1" a="1"/>
  <c r="C17" i="1" s="1"/>
  <c r="R11" i="1"/>
  <c r="B14" i="1"/>
  <c r="B15" i="1"/>
  <c r="D13" i="1"/>
  <c r="T13" i="1"/>
  <c r="R14" i="1"/>
  <c r="R15" i="1"/>
  <c r="N13" i="1" a="1"/>
  <c r="N13" i="1" s="1"/>
  <c r="O16" i="1"/>
  <c r="O13" i="1" a="1"/>
  <c r="O13" i="1" s="1"/>
  <c r="G13" i="1" a="1"/>
  <c r="G13" i="1" s="1"/>
  <c r="F13" i="1" a="1"/>
  <c r="F13" i="1" s="1"/>
  <c r="G16" i="1"/>
  <c r="T17" i="1" l="1"/>
  <c r="R19" i="1"/>
  <c r="R18" i="1"/>
  <c r="G17" i="1" a="1"/>
  <c r="G17" i="1" s="1"/>
  <c r="F17" i="1" a="1"/>
  <c r="F17" i="1" s="1"/>
  <c r="G20" i="1"/>
  <c r="B18" i="1"/>
  <c r="B19" i="1"/>
  <c r="D17" i="1"/>
  <c r="S24" i="1"/>
  <c r="R25" i="1" s="1" a="1"/>
  <c r="R25" i="1" s="1"/>
  <c r="S21" i="1" a="1"/>
  <c r="S21" i="1" s="1"/>
  <c r="R21" i="1" a="1"/>
  <c r="R21" i="1" s="1"/>
  <c r="N17" i="1" a="1"/>
  <c r="N17" i="1" s="1"/>
  <c r="O20" i="1"/>
  <c r="O17" i="1" a="1"/>
  <c r="O17" i="1" s="1"/>
  <c r="J17" i="1" a="1"/>
  <c r="J17" i="1" s="1"/>
  <c r="K20" i="1"/>
  <c r="K17" i="1" a="1"/>
  <c r="K17" i="1" s="1"/>
  <c r="N15" i="1"/>
  <c r="N14" i="1"/>
  <c r="P13" i="1"/>
  <c r="H13" i="1"/>
  <c r="F15" i="1"/>
  <c r="F14" i="1"/>
  <c r="B21" i="1" a="1"/>
  <c r="B21" i="1" s="1"/>
  <c r="B22" i="1" s="1"/>
  <c r="C24" i="1"/>
  <c r="C21" i="1" a="1"/>
  <c r="C21" i="1" s="1"/>
  <c r="J15" i="1"/>
  <c r="L13" i="1"/>
  <c r="J14" i="1"/>
  <c r="R27" i="1" l="1"/>
  <c r="T25" i="1"/>
  <c r="R26" i="1"/>
  <c r="B23" i="1"/>
  <c r="D21" i="1"/>
  <c r="J21" i="1" a="1"/>
  <c r="J21" i="1" s="1"/>
  <c r="K24" i="1"/>
  <c r="K21" i="1" a="1"/>
  <c r="K21" i="1" s="1"/>
  <c r="J19" i="1"/>
  <c r="L17" i="1"/>
  <c r="J18" i="1"/>
  <c r="B25" i="1" a="1"/>
  <c r="B25" i="1" s="1"/>
  <c r="C25" i="1" a="1"/>
  <c r="C25" i="1" s="1"/>
  <c r="N21" i="1" a="1"/>
  <c r="N21" i="1" s="1"/>
  <c r="O24" i="1"/>
  <c r="O25" i="1" s="1" a="1"/>
  <c r="O25" i="1" s="1"/>
  <c r="P25" i="1" s="1"/>
  <c r="O21" i="1" a="1"/>
  <c r="O21" i="1" s="1"/>
  <c r="G21" i="1" a="1"/>
  <c r="G21" i="1" s="1"/>
  <c r="F21" i="1" a="1"/>
  <c r="F21" i="1" s="1"/>
  <c r="G24" i="1"/>
  <c r="N19" i="1"/>
  <c r="N18" i="1"/>
  <c r="P17" i="1"/>
  <c r="H17" i="1"/>
  <c r="F19" i="1"/>
  <c r="F18" i="1"/>
  <c r="T21" i="1"/>
  <c r="R22" i="1"/>
  <c r="R23" i="1"/>
  <c r="N27" i="1" l="1"/>
  <c r="N26" i="1"/>
  <c r="J25" i="1" a="1"/>
  <c r="J25" i="1" s="1"/>
  <c r="K25" i="1" a="1"/>
  <c r="K25" i="1" s="1"/>
  <c r="N23" i="1"/>
  <c r="N22" i="1"/>
  <c r="P21" i="1"/>
  <c r="J23" i="1"/>
  <c r="L21" i="1"/>
  <c r="J22" i="1"/>
  <c r="H21" i="1"/>
  <c r="F23" i="1"/>
  <c r="F22" i="1"/>
  <c r="B26" i="1"/>
  <c r="B27" i="1"/>
  <c r="D25" i="1"/>
  <c r="G25" i="1" a="1"/>
  <c r="G25" i="1" s="1"/>
  <c r="F25" i="1" a="1"/>
  <c r="F25" i="1" s="1"/>
  <c r="J26" i="1" l="1"/>
  <c r="J27" i="1"/>
  <c r="L25" i="1"/>
  <c r="H25" i="1"/>
  <c r="F26" i="1"/>
  <c r="F27" i="1"/>
</calcChain>
</file>

<file path=xl/sharedStrings.xml><?xml version="1.0" encoding="utf-8"?>
<sst xmlns="http://schemas.openxmlformats.org/spreadsheetml/2006/main" count="964" uniqueCount="195">
  <si>
    <t>DSI-SupNum</t>
  </si>
  <si>
    <t>Semestre :</t>
  </si>
  <si>
    <t>S3</t>
  </si>
  <si>
    <t>Semaine :</t>
  </si>
  <si>
    <t>du</t>
  </si>
  <si>
    <t>au</t>
  </si>
  <si>
    <t>08h00 à 09h30</t>
  </si>
  <si>
    <t>09h45 à 11h15</t>
  </si>
  <si>
    <t>11h30 à 13h00</t>
  </si>
  <si>
    <t>15h00 à 16h30</t>
  </si>
  <si>
    <t>17h00 à 18h30</t>
  </si>
  <si>
    <t>Lundi</t>
  </si>
  <si>
    <t>Mardi</t>
  </si>
  <si>
    <t>Mercredi</t>
  </si>
  <si>
    <t>Jeudi</t>
  </si>
  <si>
    <t>Vendredi</t>
  </si>
  <si>
    <t>Samedi</t>
  </si>
  <si>
    <t>CodeEM</t>
  </si>
  <si>
    <t>Titre</t>
  </si>
  <si>
    <t>Crédits EM</t>
  </si>
  <si>
    <t>CM</t>
  </si>
  <si>
    <t>TD</t>
  </si>
  <si>
    <t>TP</t>
  </si>
  <si>
    <t>Salle_CM</t>
  </si>
  <si>
    <t>Salle_TD</t>
  </si>
  <si>
    <t>Salle_TP</t>
  </si>
  <si>
    <t>Berners-Lee</t>
  </si>
  <si>
    <t>Turing</t>
  </si>
  <si>
    <t>AlKhawarizmi</t>
  </si>
  <si>
    <t>PAV310</t>
  </si>
  <si>
    <t>POO JAVA</t>
  </si>
  <si>
    <t>Hafeth</t>
  </si>
  <si>
    <t>Hafeth/Debagh</t>
  </si>
  <si>
    <t>Hamidoune</t>
  </si>
  <si>
    <t>PAV311</t>
  </si>
  <si>
    <t>SD &amp; Comp. Algo</t>
  </si>
  <si>
    <t>Cheikh/Nouredine</t>
  </si>
  <si>
    <t>DAS310</t>
  </si>
  <si>
    <t>Machine learning</t>
  </si>
  <si>
    <t>Louly/Autres</t>
  </si>
  <si>
    <t>Bakar/</t>
  </si>
  <si>
    <t>Hamidoune/Turing</t>
  </si>
  <si>
    <t>DAS311</t>
  </si>
  <si>
    <t>RO</t>
  </si>
  <si>
    <t>Meya/Med Lemine</t>
  </si>
  <si>
    <t>DPR310</t>
  </si>
  <si>
    <t>Communication</t>
  </si>
  <si>
    <t>Abdy/Smail</t>
  </si>
  <si>
    <t>Abdy/Autres</t>
  </si>
  <si>
    <t>DPR311</t>
  </si>
  <si>
    <t>Anglais</t>
  </si>
  <si>
    <t>Hama/Khalill</t>
  </si>
  <si>
    <t>Blake/Autres</t>
  </si>
  <si>
    <t>DPR312</t>
  </si>
  <si>
    <t>PPP</t>
  </si>
  <si>
    <t>Soueina</t>
  </si>
  <si>
    <t>DPR313</t>
  </si>
  <si>
    <t>Gestion d'entreprise</t>
  </si>
  <si>
    <t>Hamadi</t>
  </si>
  <si>
    <t>DSI310</t>
  </si>
  <si>
    <t xml:space="preserve">Génie logiciel </t>
  </si>
  <si>
    <t>Moussa/</t>
  </si>
  <si>
    <t>DSI311</t>
  </si>
  <si>
    <t>Bases de données avancées</t>
  </si>
  <si>
    <t>Kaber</t>
  </si>
  <si>
    <t>DSI320</t>
  </si>
  <si>
    <t>Dev. Web avec Python</t>
  </si>
  <si>
    <t>Sidi Med</t>
  </si>
  <si>
    <t>DSI321</t>
  </si>
  <si>
    <t xml:space="preserve">DevOps </t>
  </si>
  <si>
    <t>Abdarahmane/</t>
  </si>
  <si>
    <t>CNM310</t>
  </si>
  <si>
    <t>Numérisation et codage des objets Multimédia</t>
  </si>
  <si>
    <t>Moustapha</t>
  </si>
  <si>
    <t>CNM311</t>
  </si>
  <si>
    <t>CMS et PAO 2</t>
  </si>
  <si>
    <t>Haithem</t>
  </si>
  <si>
    <t>CNM320</t>
  </si>
  <si>
    <t>Technologies Multimédias avancées</t>
  </si>
  <si>
    <t>CNM321</t>
  </si>
  <si>
    <t>Bases de données et conception des SI</t>
  </si>
  <si>
    <t>Med Lemine</t>
  </si>
  <si>
    <t>RSS310</t>
  </si>
  <si>
    <t>Introductionaux Reseaux Mobiles</t>
  </si>
  <si>
    <t>Aoun</t>
  </si>
  <si>
    <t>RSS311</t>
  </si>
  <si>
    <t>Administration systèmes et réseaux sous Linux</t>
  </si>
  <si>
    <t>RSS320</t>
  </si>
  <si>
    <t>Introduction à la sécurité informatique</t>
  </si>
  <si>
    <t>Sidi Biha</t>
  </si>
  <si>
    <t>RSS321</t>
  </si>
  <si>
    <t>Naji</t>
  </si>
  <si>
    <t>PAV3101</t>
  </si>
  <si>
    <t>POO JAVA G1</t>
  </si>
  <si>
    <t>PAV3102</t>
  </si>
  <si>
    <t>POO JAVA G2</t>
  </si>
  <si>
    <t>PAV3111</t>
  </si>
  <si>
    <t>SD &amp; Comp. Algo  /G1</t>
  </si>
  <si>
    <t>Cheikh/</t>
  </si>
  <si>
    <t>Cheikh/Autres</t>
  </si>
  <si>
    <t>PAV3112</t>
  </si>
  <si>
    <t>SD &amp; Comp. Algo   /G2</t>
  </si>
  <si>
    <t>DSI330</t>
  </si>
  <si>
    <t xml:space="preserve">Projet Intégrateur </t>
  </si>
  <si>
    <t>Encadreur</t>
  </si>
  <si>
    <t>SupNum</t>
  </si>
  <si>
    <t>CNM330</t>
  </si>
  <si>
    <t>PI</t>
  </si>
  <si>
    <t>RSS330</t>
  </si>
  <si>
    <t>PAV311_</t>
  </si>
  <si>
    <t>Devoir</t>
  </si>
  <si>
    <t>Hamidoune/AlKhawarizmi</t>
  </si>
  <si>
    <t>Hamidoune/Berners-Lee</t>
  </si>
  <si>
    <t>DSI320_</t>
  </si>
  <si>
    <t>PAV310_</t>
  </si>
  <si>
    <t>DAS310_</t>
  </si>
  <si>
    <t>RO3113</t>
  </si>
  <si>
    <t>DPR310_</t>
  </si>
  <si>
    <t>DPR311_</t>
  </si>
  <si>
    <t>DPR312_</t>
  </si>
  <si>
    <t>DPR313_</t>
  </si>
  <si>
    <t>DSI310_</t>
  </si>
  <si>
    <t>DSI311_</t>
  </si>
  <si>
    <t>Bases de données avancés</t>
  </si>
  <si>
    <t>DSI321_</t>
  </si>
  <si>
    <t>CNM310_</t>
  </si>
  <si>
    <t>CNM311_</t>
  </si>
  <si>
    <t>CNM320_</t>
  </si>
  <si>
    <t>CNM321_</t>
  </si>
  <si>
    <t>RSS310_</t>
  </si>
  <si>
    <t>RSS311_</t>
  </si>
  <si>
    <t>RSS320_</t>
  </si>
  <si>
    <t>RSS321_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</si>
  <si>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</si>
  <si>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</si>
  <si>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</si>
  <si>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</si>
  <si>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</si>
  <si>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</si>
  <si>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</si>
  <si>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</si>
  <si>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</si>
  <si>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</si>
  <si>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</si>
  <si>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</si>
  <si>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</si>
  <si>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</si>
  <si>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</si>
  <si>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P1</t>
  </si>
  <si>
    <t>CM-DPR310</t>
  </si>
  <si>
    <t>Type ens.</t>
  </si>
  <si>
    <t>EM</t>
  </si>
  <si>
    <t>P2</t>
  </si>
  <si>
    <t>CM-DSI330</t>
  </si>
  <si>
    <t>CM-DAS311</t>
  </si>
  <si>
    <t>TD-DAS311</t>
  </si>
  <si>
    <t>TP-DAS311</t>
  </si>
  <si>
    <t>dev11</t>
  </si>
  <si>
    <t>P3</t>
  </si>
  <si>
    <t>TP-DSI330</t>
  </si>
  <si>
    <t>TP-DSI310</t>
  </si>
  <si>
    <t>P4</t>
  </si>
  <si>
    <t>CM-DSI310</t>
  </si>
  <si>
    <t>TP-DSI311</t>
  </si>
  <si>
    <t>P5</t>
  </si>
  <si>
    <t>NB séances</t>
  </si>
  <si>
    <t>CM-DPR311</t>
  </si>
  <si>
    <t>CM-DSI321</t>
  </si>
  <si>
    <t>CM-DPR312</t>
  </si>
  <si>
    <t>TP-PAV311</t>
  </si>
  <si>
    <t>CM-PAV311</t>
  </si>
  <si>
    <t>CM-DPR313</t>
  </si>
  <si>
    <t>Total</t>
  </si>
  <si>
    <t>CM-PAV310</t>
  </si>
  <si>
    <t>TP-PAV310</t>
  </si>
  <si>
    <t>CM-DSI320</t>
  </si>
  <si>
    <t>TP-DSI320</t>
  </si>
  <si>
    <t>Coefficient</t>
  </si>
  <si>
    <t>MP</t>
  </si>
  <si>
    <t>Plages</t>
  </si>
  <si>
    <t>TD-PAV311</t>
  </si>
  <si>
    <t>CM-DSI311</t>
  </si>
  <si>
    <t>CM-DAS310</t>
  </si>
  <si>
    <t>TP-DAS310</t>
  </si>
  <si>
    <t>CM-RO3113</t>
  </si>
  <si>
    <t>Examen Final</t>
  </si>
  <si>
    <t>DPR13</t>
  </si>
  <si>
    <t>Projet personnel professionnel</t>
  </si>
  <si>
    <t>cm</t>
  </si>
  <si>
    <t>td</t>
  </si>
  <si>
    <t>tp</t>
  </si>
  <si>
    <t>Planification</t>
  </si>
  <si>
    <t>Réalisation</t>
  </si>
  <si>
    <r>
      <rPr>
        <b/>
        <sz val="11"/>
        <color rgb="FF000000"/>
        <rFont val="Arial, sans-serif"/>
      </rPr>
      <t>% avancement (</t>
    </r>
    <r>
      <rPr>
        <b/>
        <sz val="11"/>
        <color rgb="FFFF0000"/>
        <rFont val="Arial, sans-serif"/>
      </rPr>
      <t>actualisé fin semaine xx</t>
    </r>
    <r>
      <rPr>
        <b/>
        <sz val="11"/>
        <color rgb="FF000000"/>
        <rFont val="Arial, sans-serif"/>
      </rPr>
      <t>)</t>
    </r>
  </si>
  <si>
    <t>Exam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</si>
</sst>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\-mmm\-yy"/>
    <numFmt numFmtId="166" formatCode="#,##0.00\ [$€-1]"/>
    <numFmt numFmtId="167" formatCode="d/m"/>
  </numFmts>
  <fonts count="54">
    <font>
      <sz val="10"/>
      <color rgb="FF000000"/>
      <name val="Arial"/>
      <scheme val="minor"/>
    </font>
    <font>
      <b/>
      <sz val="18"/>
      <color theme="1"/>
      <name val="Comic Sans MS"/>
    </font>
    <font>
      <sz val="10"/>
      <name val="Arial"/>
    </font>
    <font>
      <sz val="10"/>
      <color theme="1"/>
      <name val="Comic Sans MS"/>
    </font>
    <font>
      <sz val="10"/>
      <color theme="1"/>
      <name val="Comic Sans MS"/>
    </font>
    <font>
      <sz val="16"/>
      <color theme="1"/>
      <name val="Comic Sans MS"/>
    </font>
    <font>
      <b/>
      <sz val="16"/>
      <color rgb="FFFF0000"/>
      <name val="Comic Sans MS"/>
    </font>
    <font>
      <sz val="14"/>
      <color theme="1"/>
      <name val="Comic Sans MS"/>
    </font>
    <font>
      <b/>
      <sz val="14"/>
      <color theme="1"/>
      <name val="Comic Sans MS"/>
    </font>
    <font>
      <sz val="14"/>
      <color rgb="FFFFFFFF"/>
      <name val="Comic Sans MS"/>
    </font>
    <font>
      <b/>
      <sz val="12"/>
      <color theme="5"/>
      <name val="Comic Sans MS"/>
    </font>
    <font>
      <b/>
      <sz val="12"/>
      <color rgb="FFFF0000"/>
      <name val="Comic Sans MS"/>
    </font>
    <font>
      <b/>
      <sz val="12"/>
      <color rgb="FFFFFFFF"/>
      <name val="Comic Sans MS"/>
    </font>
    <font>
      <b/>
      <sz val="12"/>
      <color theme="1"/>
      <name val="Comic Sans MS"/>
    </font>
    <font>
      <b/>
      <sz val="10"/>
      <color rgb="FF000000"/>
      <name val="Comic Sans MS"/>
    </font>
    <font>
      <sz val="10"/>
      <color rgb="FF000000"/>
      <name val="Comic Sans MS"/>
    </font>
    <font>
      <b/>
      <sz val="10"/>
      <color rgb="FFF3F3F3"/>
      <name val="Comic Sans MS"/>
    </font>
    <font>
      <b/>
      <sz val="10"/>
      <color rgb="FFFFFFFF"/>
      <name val="Comic Sans MS"/>
    </font>
    <font>
      <sz val="10"/>
      <color rgb="FFFFFFFF"/>
      <name val="Comic Sans MS"/>
    </font>
    <font>
      <sz val="10"/>
      <color rgb="FFFFFFFF"/>
      <name val="Comic Sans MS"/>
    </font>
    <font>
      <sz val="10"/>
      <color rgb="FFF3F3F3"/>
      <name val="Comic Sans MS"/>
    </font>
    <font>
      <b/>
      <sz val="10"/>
      <color theme="1"/>
      <name val="Comic Sans MS"/>
    </font>
    <font>
      <b/>
      <i/>
      <sz val="12"/>
      <color rgb="FF215967"/>
      <name val="Comic Sans MS"/>
    </font>
    <font>
      <sz val="12"/>
      <color rgb="FF215967"/>
      <name val="Comic Sans MS"/>
    </font>
    <font>
      <b/>
      <sz val="18"/>
      <color rgb="FF215967"/>
      <name val="Comic Sans MS"/>
    </font>
    <font>
      <b/>
      <i/>
      <sz val="14"/>
      <color theme="1"/>
      <name val="Comic Sans MS"/>
    </font>
    <font>
      <sz val="10"/>
      <color theme="1"/>
      <name val="Arial"/>
      <scheme val="minor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1"/>
      <color rgb="FF000000"/>
      <name val="Cambria"/>
    </font>
    <font>
      <sz val="12"/>
      <color rgb="FF000000"/>
      <name val="Calibri"/>
    </font>
    <font>
      <sz val="12"/>
      <color theme="1"/>
      <name val="Cambria"/>
    </font>
    <font>
      <sz val="11"/>
      <color rgb="FF000000"/>
      <name val="Arial"/>
    </font>
    <font>
      <sz val="11"/>
      <color theme="1"/>
      <name val="Arial"/>
    </font>
    <font>
      <sz val="12"/>
      <color theme="1"/>
      <name val="Calibri"/>
    </font>
    <font>
      <sz val="11"/>
      <color rgb="FFFF0000"/>
      <name val="Arial"/>
    </font>
    <font>
      <sz val="11"/>
      <color theme="1"/>
      <name val="Cambria"/>
    </font>
    <font>
      <sz val="10"/>
      <color theme="1"/>
      <name val="Roboto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sz val="10"/>
      <color rgb="FFFF0000"/>
      <name val="Arial"/>
    </font>
    <font>
      <sz val="9"/>
      <color rgb="FF1F1F1F"/>
      <name val="&quot;Google Sans&quot;"/>
    </font>
    <font>
      <sz val="12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b/>
      <sz val="10"/>
      <color theme="1"/>
      <name val="Arial"/>
    </font>
    <font>
      <b/>
      <sz val="11"/>
      <color rgb="FF000000"/>
      <name val="Arial, sans-serif"/>
    </font>
    <font>
      <b/>
      <sz val="11"/>
      <color rgb="FFFF0000"/>
      <name val="Arial, sans-serif"/>
    </font>
  </fonts>
  <fills count="14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E6B8B7"/>
        <bgColor rgb="FFE6B8B7"/>
      </patternFill>
    </fill>
    <fill>
      <patternFill patternType="solid">
        <fgColor rgb="FFB8CCE4"/>
        <bgColor rgb="FFB8CCE4"/>
      </patternFill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rgb="FFFF6D01"/>
        <bgColor rgb="FFFF6D01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5" fontId="6" fillId="0" borderId="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3" borderId="5" xfId="0" applyFont="1" applyFill="1" applyBorder="1" applyAlignment="1">
      <alignment vertical="center"/>
    </xf>
    <xf numFmtId="0" fontId="14" fillId="3" borderId="8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14" fillId="3" borderId="6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4" fillId="0" borderId="0" xfId="0" applyFont="1"/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3" borderId="5" xfId="0" applyFont="1" applyFill="1" applyBorder="1" applyAlignment="1">
      <alignment vertical="center"/>
    </xf>
    <xf numFmtId="0" fontId="18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3" fillId="0" borderId="0" xfId="0" applyFont="1"/>
    <xf numFmtId="0" fontId="24" fillId="0" borderId="0" xfId="0" applyFont="1" applyAlignment="1">
      <alignment horizontal="center"/>
    </xf>
    <xf numFmtId="0" fontId="26" fillId="0" borderId="0" xfId="0" applyFont="1"/>
    <xf numFmtId="0" fontId="27" fillId="0" borderId="8" xfId="0" applyFont="1" applyBorder="1" applyAlignment="1">
      <alignment horizontal="center"/>
    </xf>
    <xf numFmtId="0" fontId="27" fillId="0" borderId="8" xfId="0" applyFont="1" applyBorder="1"/>
    <xf numFmtId="0" fontId="28" fillId="0" borderId="8" xfId="0" applyFont="1" applyBorder="1" applyAlignment="1">
      <alignment horizontal="center"/>
    </xf>
    <xf numFmtId="0" fontId="29" fillId="0" borderId="8" xfId="0" applyFont="1" applyBorder="1" applyAlignment="1">
      <alignment horizontal="left"/>
    </xf>
    <xf numFmtId="0" fontId="30" fillId="0" borderId="8" xfId="0" applyFont="1" applyBorder="1"/>
    <xf numFmtId="0" fontId="31" fillId="0" borderId="0" xfId="0" applyFont="1"/>
    <xf numFmtId="0" fontId="32" fillId="4" borderId="0" xfId="0" applyFont="1" applyFill="1"/>
    <xf numFmtId="0" fontId="31" fillId="0" borderId="8" xfId="0" applyFont="1" applyBorder="1"/>
    <xf numFmtId="0" fontId="33" fillId="5" borderId="10" xfId="0" applyFont="1" applyFill="1" applyBorder="1" applyAlignment="1">
      <alignment horizontal="center"/>
    </xf>
    <xf numFmtId="0" fontId="34" fillId="0" borderId="8" xfId="0" applyFont="1" applyBorder="1" applyAlignment="1">
      <alignment horizontal="left"/>
    </xf>
    <xf numFmtId="0" fontId="35" fillId="6" borderId="10" xfId="0" applyFont="1" applyFill="1" applyBorder="1" applyAlignment="1">
      <alignment horizontal="center"/>
    </xf>
    <xf numFmtId="0" fontId="36" fillId="0" borderId="8" xfId="0" applyFont="1" applyBorder="1" applyAlignment="1">
      <alignment horizontal="left"/>
    </xf>
    <xf numFmtId="0" fontId="37" fillId="0" borderId="8" xfId="0" applyFont="1" applyBorder="1" applyAlignment="1">
      <alignment horizontal="left"/>
    </xf>
    <xf numFmtId="0" fontId="38" fillId="0" borderId="8" xfId="0" applyFont="1" applyBorder="1" applyAlignment="1">
      <alignment horizontal="left"/>
    </xf>
    <xf numFmtId="0" fontId="33" fillId="5" borderId="8" xfId="0" applyFont="1" applyFill="1" applyBorder="1" applyAlignment="1">
      <alignment horizontal="center"/>
    </xf>
    <xf numFmtId="0" fontId="34" fillId="7" borderId="8" xfId="0" applyFont="1" applyFill="1" applyBorder="1" applyAlignment="1">
      <alignment horizontal="left"/>
    </xf>
    <xf numFmtId="0" fontId="35" fillId="7" borderId="8" xfId="0" applyFont="1" applyFill="1" applyBorder="1" applyAlignment="1">
      <alignment horizontal="center"/>
    </xf>
    <xf numFmtId="0" fontId="36" fillId="7" borderId="8" xfId="0" applyFont="1" applyFill="1" applyBorder="1" applyAlignment="1">
      <alignment horizontal="left"/>
    </xf>
    <xf numFmtId="0" fontId="31" fillId="7" borderId="0" xfId="0" applyFont="1" applyFill="1"/>
    <xf numFmtId="0" fontId="35" fillId="7" borderId="10" xfId="0" applyFont="1" applyFill="1" applyBorder="1" applyAlignment="1">
      <alignment horizontal="center"/>
    </xf>
    <xf numFmtId="0" fontId="37" fillId="2" borderId="8" xfId="0" applyFont="1" applyFill="1" applyBorder="1"/>
    <xf numFmtId="0" fontId="38" fillId="2" borderId="8" xfId="0" applyFont="1" applyFill="1" applyBorder="1" applyAlignment="1">
      <alignment horizontal="center"/>
    </xf>
    <xf numFmtId="0" fontId="31" fillId="2" borderId="8" xfId="0" applyFont="1" applyFill="1" applyBorder="1"/>
    <xf numFmtId="0" fontId="31" fillId="2" borderId="10" xfId="0" applyFont="1" applyFill="1" applyBorder="1"/>
    <xf numFmtId="0" fontId="37" fillId="2" borderId="10" xfId="0" applyFont="1" applyFill="1" applyBorder="1"/>
    <xf numFmtId="0" fontId="38" fillId="8" borderId="8" xfId="0" applyFont="1" applyFill="1" applyBorder="1"/>
    <xf numFmtId="0" fontId="38" fillId="8" borderId="8" xfId="0" applyFont="1" applyFill="1" applyBorder="1" applyAlignment="1">
      <alignment horizontal="center"/>
    </xf>
    <xf numFmtId="0" fontId="38" fillId="8" borderId="8" xfId="0" applyFont="1" applyFill="1" applyBorder="1" applyAlignment="1">
      <alignment horizontal="left"/>
    </xf>
    <xf numFmtId="0" fontId="31" fillId="8" borderId="8" xfId="0" applyFont="1" applyFill="1" applyBorder="1"/>
    <xf numFmtId="0" fontId="38" fillId="8" borderId="10" xfId="0" applyFont="1" applyFill="1" applyBorder="1"/>
    <xf numFmtId="166" fontId="33" fillId="5" borderId="10" xfId="0" applyNumberFormat="1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33" fillId="4" borderId="10" xfId="0" applyFont="1" applyFill="1" applyBorder="1" applyAlignment="1">
      <alignment horizontal="center"/>
    </xf>
    <xf numFmtId="0" fontId="34" fillId="4" borderId="8" xfId="0" applyFont="1" applyFill="1" applyBorder="1" applyAlignment="1">
      <alignment horizontal="left"/>
    </xf>
    <xf numFmtId="0" fontId="35" fillId="4" borderId="10" xfId="0" applyFont="1" applyFill="1" applyBorder="1" applyAlignment="1">
      <alignment horizontal="center"/>
    </xf>
    <xf numFmtId="0" fontId="39" fillId="4" borderId="8" xfId="0" applyFont="1" applyFill="1" applyBorder="1" applyAlignment="1">
      <alignment horizontal="left"/>
    </xf>
    <xf numFmtId="0" fontId="31" fillId="4" borderId="8" xfId="0" applyFont="1" applyFill="1" applyBorder="1"/>
    <xf numFmtId="0" fontId="31" fillId="4" borderId="0" xfId="0" applyFont="1" applyFill="1"/>
    <xf numFmtId="0" fontId="40" fillId="5" borderId="8" xfId="0" applyFont="1" applyFill="1" applyBorder="1" applyAlignment="1">
      <alignment horizontal="center"/>
    </xf>
    <xf numFmtId="0" fontId="38" fillId="0" borderId="3" xfId="0" applyFont="1" applyBorder="1"/>
    <xf numFmtId="0" fontId="35" fillId="6" borderId="3" xfId="0" applyFont="1" applyFill="1" applyBorder="1" applyAlignment="1">
      <alignment horizontal="center"/>
    </xf>
    <xf numFmtId="0" fontId="39" fillId="4" borderId="3" xfId="0" applyFont="1" applyFill="1" applyBorder="1"/>
    <xf numFmtId="0" fontId="31" fillId="0" borderId="3" xfId="0" applyFont="1" applyBorder="1"/>
    <xf numFmtId="0" fontId="41" fillId="4" borderId="0" xfId="0" applyFont="1" applyFill="1"/>
    <xf numFmtId="0" fontId="31" fillId="0" borderId="14" xfId="0" applyFont="1" applyBorder="1"/>
    <xf numFmtId="0" fontId="31" fillId="7" borderId="8" xfId="0" applyFont="1" applyFill="1" applyBorder="1"/>
    <xf numFmtId="0" fontId="42" fillId="0" borderId="0" xfId="0" applyFont="1"/>
    <xf numFmtId="0" fontId="43" fillId="0" borderId="0" xfId="0" applyFont="1" applyAlignment="1">
      <alignment horizontal="center"/>
    </xf>
    <xf numFmtId="0" fontId="42" fillId="0" borderId="8" xfId="0" applyFont="1" applyBorder="1" applyAlignment="1">
      <alignment horizontal="center"/>
    </xf>
    <xf numFmtId="0" fontId="43" fillId="0" borderId="0" xfId="0" applyFont="1"/>
    <xf numFmtId="0" fontId="42" fillId="0" borderId="7" xfId="0" applyFont="1" applyBorder="1"/>
    <xf numFmtId="0" fontId="43" fillId="0" borderId="8" xfId="0" applyFont="1" applyBorder="1" applyAlignment="1">
      <alignment horizontal="center"/>
    </xf>
    <xf numFmtId="0" fontId="31" fillId="5" borderId="8" xfId="0" applyFont="1" applyFill="1" applyBorder="1"/>
    <xf numFmtId="0" fontId="40" fillId="5" borderId="10" xfId="0" applyFont="1" applyFill="1" applyBorder="1" applyAlignment="1">
      <alignment horizontal="center"/>
    </xf>
    <xf numFmtId="0" fontId="44" fillId="5" borderId="8" xfId="0" applyFont="1" applyFill="1" applyBorder="1"/>
    <xf numFmtId="0" fontId="42" fillId="0" borderId="8" xfId="0" applyFont="1" applyBorder="1"/>
    <xf numFmtId="0" fontId="42" fillId="0" borderId="3" xfId="0" applyFont="1" applyBorder="1"/>
    <xf numFmtId="0" fontId="42" fillId="0" borderId="9" xfId="0" applyFont="1" applyBorder="1"/>
    <xf numFmtId="0" fontId="31" fillId="5" borderId="10" xfId="0" applyFont="1" applyFill="1" applyBorder="1"/>
    <xf numFmtId="0" fontId="43" fillId="9" borderId="16" xfId="0" applyFont="1" applyFill="1" applyBorder="1" applyAlignment="1">
      <alignment horizontal="left"/>
    </xf>
    <xf numFmtId="0" fontId="43" fillId="0" borderId="10" xfId="0" applyFont="1" applyBorder="1"/>
    <xf numFmtId="0" fontId="43" fillId="0" borderId="13" xfId="0" applyFont="1" applyBorder="1"/>
    <xf numFmtId="0" fontId="31" fillId="0" borderId="4" xfId="0" applyFont="1" applyBorder="1"/>
    <xf numFmtId="0" fontId="42" fillId="0" borderId="10" xfId="0" applyFont="1" applyBorder="1"/>
    <xf numFmtId="0" fontId="43" fillId="9" borderId="16" xfId="0" applyFont="1" applyFill="1" applyBorder="1" applyAlignment="1">
      <alignment horizontal="center"/>
    </xf>
    <xf numFmtId="0" fontId="43" fillId="0" borderId="10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43" fillId="0" borderId="3" xfId="0" applyFont="1" applyBorder="1" applyAlignment="1">
      <alignment horizontal="right"/>
    </xf>
    <xf numFmtId="0" fontId="43" fillId="5" borderId="16" xfId="0" applyFont="1" applyFill="1" applyBorder="1" applyAlignment="1">
      <alignment horizontal="left"/>
    </xf>
    <xf numFmtId="0" fontId="42" fillId="0" borderId="3" xfId="0" applyFont="1" applyBorder="1" applyAlignment="1">
      <alignment horizontal="right"/>
    </xf>
    <xf numFmtId="0" fontId="44" fillId="5" borderId="8" xfId="0" applyFont="1" applyFill="1" applyBorder="1" applyAlignment="1">
      <alignment horizontal="left"/>
    </xf>
    <xf numFmtId="0" fontId="45" fillId="9" borderId="1" xfId="0" applyFont="1" applyFill="1" applyBorder="1"/>
    <xf numFmtId="0" fontId="43" fillId="10" borderId="16" xfId="0" applyFont="1" applyFill="1" applyBorder="1" applyAlignment="1">
      <alignment horizontal="center"/>
    </xf>
    <xf numFmtId="0" fontId="43" fillId="10" borderId="16" xfId="0" applyFont="1" applyFill="1" applyBorder="1" applyAlignment="1">
      <alignment horizontal="left"/>
    </xf>
    <xf numFmtId="0" fontId="36" fillId="0" borderId="0" xfId="0" applyFont="1" applyAlignment="1">
      <alignment horizontal="center"/>
    </xf>
    <xf numFmtId="0" fontId="36" fillId="0" borderId="8" xfId="0" applyFont="1" applyBorder="1" applyAlignment="1">
      <alignment horizontal="center"/>
    </xf>
    <xf numFmtId="0" fontId="36" fillId="0" borderId="8" xfId="0" applyFont="1" applyBorder="1" applyAlignment="1">
      <alignment horizontal="right"/>
    </xf>
    <xf numFmtId="0" fontId="36" fillId="0" borderId="0" xfId="0" applyFont="1" applyAlignment="1">
      <alignment horizontal="right"/>
    </xf>
    <xf numFmtId="0" fontId="45" fillId="0" borderId="0" xfId="0" applyFont="1" applyAlignment="1">
      <alignment horizontal="center"/>
    </xf>
    <xf numFmtId="0" fontId="45" fillId="0" borderId="8" xfId="0" applyFont="1" applyBorder="1" applyAlignment="1">
      <alignment horizontal="center"/>
    </xf>
    <xf numFmtId="0" fontId="45" fillId="0" borderId="8" xfId="0" applyFont="1" applyBorder="1" applyAlignment="1">
      <alignment horizontal="left"/>
    </xf>
    <xf numFmtId="0" fontId="46" fillId="5" borderId="8" xfId="0" applyFont="1" applyFill="1" applyBorder="1"/>
    <xf numFmtId="0" fontId="47" fillId="4" borderId="0" xfId="0" applyFont="1" applyFill="1"/>
    <xf numFmtId="0" fontId="44" fillId="5" borderId="16" xfId="0" applyFont="1" applyFill="1" applyBorder="1"/>
    <xf numFmtId="49" fontId="45" fillId="0" borderId="8" xfId="0" applyNumberFormat="1" applyFont="1" applyBorder="1" applyAlignment="1">
      <alignment horizontal="center"/>
    </xf>
    <xf numFmtId="0" fontId="45" fillId="9" borderId="8" xfId="0" applyFont="1" applyFill="1" applyBorder="1"/>
    <xf numFmtId="0" fontId="45" fillId="9" borderId="10" xfId="0" applyFont="1" applyFill="1" applyBorder="1"/>
    <xf numFmtId="167" fontId="48" fillId="11" borderId="9" xfId="0" applyNumberFormat="1" applyFont="1" applyFill="1" applyBorder="1" applyAlignment="1">
      <alignment horizontal="center"/>
    </xf>
    <xf numFmtId="167" fontId="48" fillId="11" borderId="5" xfId="0" applyNumberFormat="1" applyFont="1" applyFill="1" applyBorder="1" applyAlignment="1">
      <alignment horizontal="center"/>
    </xf>
    <xf numFmtId="0" fontId="42" fillId="0" borderId="0" xfId="0" applyFont="1" applyAlignment="1">
      <alignment vertical="center" wrapText="1"/>
    </xf>
    <xf numFmtId="0" fontId="38" fillId="0" borderId="9" xfId="0" applyFont="1" applyBorder="1" applyAlignment="1">
      <alignment horizontal="center"/>
    </xf>
    <xf numFmtId="0" fontId="38" fillId="0" borderId="9" xfId="0" applyFont="1" applyBorder="1"/>
    <xf numFmtId="167" fontId="48" fillId="11" borderId="0" xfId="0" applyNumberFormat="1" applyFont="1" applyFill="1" applyAlignment="1">
      <alignment horizontal="center"/>
    </xf>
    <xf numFmtId="167" fontId="48" fillId="11" borderId="7" xfId="0" applyNumberFormat="1" applyFont="1" applyFill="1" applyBorder="1" applyAlignment="1">
      <alignment horizontal="center"/>
    </xf>
    <xf numFmtId="167" fontId="48" fillId="11" borderId="17" xfId="0" applyNumberFormat="1" applyFont="1" applyFill="1" applyBorder="1" applyAlignment="1">
      <alignment horizontal="center"/>
    </xf>
    <xf numFmtId="0" fontId="48" fillId="11" borderId="17" xfId="0" applyFont="1" applyFill="1" applyBorder="1" applyAlignment="1">
      <alignment horizontal="center"/>
    </xf>
    <xf numFmtId="0" fontId="48" fillId="11" borderId="9" xfId="0" applyFont="1" applyFill="1" applyBorder="1" applyAlignment="1">
      <alignment horizontal="center"/>
    </xf>
    <xf numFmtId="0" fontId="48" fillId="11" borderId="14" xfId="0" applyFont="1" applyFill="1" applyBorder="1" applyAlignment="1">
      <alignment horizontal="center"/>
    </xf>
    <xf numFmtId="167" fontId="48" fillId="11" borderId="16" xfId="0" applyNumberFormat="1" applyFont="1" applyFill="1" applyBorder="1" applyAlignment="1">
      <alignment horizontal="center"/>
    </xf>
    <xf numFmtId="167" fontId="48" fillId="11" borderId="10" xfId="0" applyNumberFormat="1" applyFont="1" applyFill="1" applyBorder="1" applyAlignment="1">
      <alignment horizontal="center"/>
    </xf>
    <xf numFmtId="167" fontId="48" fillId="11" borderId="13" xfId="0" applyNumberFormat="1" applyFont="1" applyFill="1" applyBorder="1" applyAlignment="1">
      <alignment horizontal="center"/>
    </xf>
    <xf numFmtId="0" fontId="49" fillId="0" borderId="0" xfId="0" applyFont="1"/>
    <xf numFmtId="9" fontId="49" fillId="0" borderId="0" xfId="0" applyNumberFormat="1" applyFont="1"/>
    <xf numFmtId="0" fontId="36" fillId="12" borderId="8" xfId="0" applyFont="1" applyFill="1" applyBorder="1" applyAlignment="1">
      <alignment horizontal="center"/>
    </xf>
    <xf numFmtId="0" fontId="36" fillId="12" borderId="8" xfId="0" applyFont="1" applyFill="1" applyBorder="1" applyAlignment="1">
      <alignment horizontal="right"/>
    </xf>
    <xf numFmtId="0" fontId="49" fillId="0" borderId="8" xfId="0" applyFont="1" applyBorder="1"/>
    <xf numFmtId="0" fontId="50" fillId="12" borderId="3" xfId="0" applyFont="1" applyFill="1" applyBorder="1" applyAlignment="1">
      <alignment horizontal="center"/>
    </xf>
    <xf numFmtId="0" fontId="45" fillId="12" borderId="3" xfId="0" applyFont="1" applyFill="1" applyBorder="1" applyAlignment="1">
      <alignment horizontal="center"/>
    </xf>
    <xf numFmtId="0" fontId="31" fillId="0" borderId="3" xfId="0" applyFont="1" applyBorder="1" applyAlignment="1">
      <alignment horizontal="right"/>
    </xf>
    <xf numFmtId="9" fontId="31" fillId="0" borderId="3" xfId="0" applyNumberFormat="1" applyFont="1" applyBorder="1" applyAlignment="1">
      <alignment horizontal="center"/>
    </xf>
    <xf numFmtId="9" fontId="31" fillId="13" borderId="3" xfId="0" applyNumberFormat="1" applyFont="1" applyFill="1" applyBorder="1" applyAlignment="1">
      <alignment horizontal="center"/>
    </xf>
    <xf numFmtId="9" fontId="51" fillId="13" borderId="3" xfId="0" applyNumberFormat="1" applyFont="1" applyFill="1" applyBorder="1" applyAlignment="1">
      <alignment horizontal="center"/>
    </xf>
    <xf numFmtId="0" fontId="38" fillId="0" borderId="13" xfId="0" applyFont="1" applyBorder="1"/>
    <xf numFmtId="0" fontId="35" fillId="6" borderId="13" xfId="0" applyFont="1" applyFill="1" applyBorder="1" applyAlignment="1">
      <alignment horizontal="center"/>
    </xf>
    <xf numFmtId="0" fontId="50" fillId="12" borderId="13" xfId="0" applyFont="1" applyFill="1" applyBorder="1" applyAlignment="1">
      <alignment horizontal="center"/>
    </xf>
    <xf numFmtId="0" fontId="45" fillId="12" borderId="13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1" fillId="0" borderId="13" xfId="0" applyFont="1" applyBorder="1" applyAlignment="1">
      <alignment horizontal="right"/>
    </xf>
    <xf numFmtId="9" fontId="31" fillId="0" borderId="13" xfId="0" applyNumberFormat="1" applyFont="1" applyBorder="1" applyAlignment="1">
      <alignment horizontal="center"/>
    </xf>
    <xf numFmtId="9" fontId="31" fillId="13" borderId="13" xfId="0" applyNumberFormat="1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textRotation="180"/>
    </xf>
    <xf numFmtId="0" fontId="2" fillId="0" borderId="14" xfId="0" applyFont="1" applyBorder="1"/>
    <xf numFmtId="0" fontId="2" fillId="0" borderId="13" xfId="0" applyFont="1" applyBorder="1"/>
    <xf numFmtId="0" fontId="14" fillId="3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4" fillId="3" borderId="11" xfId="0" applyFont="1" applyFill="1" applyBorder="1" applyAlignment="1">
      <alignment vertical="center"/>
    </xf>
    <xf numFmtId="0" fontId="2" fillId="0" borderId="12" xfId="0" applyFont="1" applyBorder="1"/>
    <xf numFmtId="0" fontId="13" fillId="2" borderId="7" xfId="0" applyFont="1" applyFill="1" applyBorder="1" applyAlignment="1">
      <alignment horizontal="center" vertical="center" textRotation="180"/>
    </xf>
    <xf numFmtId="0" fontId="2" fillId="0" borderId="9" xfId="0" applyFont="1" applyBorder="1"/>
    <xf numFmtId="0" fontId="2" fillId="0" borderId="10" xfId="0" applyFont="1" applyBorder="1"/>
    <xf numFmtId="0" fontId="22" fillId="0" borderId="0" xfId="0" applyFont="1" applyAlignment="1">
      <alignment horizontal="center"/>
    </xf>
    <xf numFmtId="0" fontId="0" fillId="0" borderId="0" xfId="0"/>
    <xf numFmtId="0" fontId="14" fillId="3" borderId="1" xfId="0" applyFont="1" applyFill="1" applyBorder="1" applyAlignment="1">
      <alignment horizontal="left" vertical="center"/>
    </xf>
    <xf numFmtId="0" fontId="25" fillId="0" borderId="0" xfId="0" applyFont="1" applyAlignment="1">
      <alignment horizontal="center"/>
    </xf>
    <xf numFmtId="0" fontId="13" fillId="2" borderId="5" xfId="0" applyFont="1" applyFill="1" applyBorder="1" applyAlignment="1">
      <alignment horizontal="center" vertical="center" textRotation="180"/>
    </xf>
    <xf numFmtId="0" fontId="2" fillId="0" borderId="15" xfId="0" applyFont="1" applyBorder="1"/>
    <xf numFmtId="0" fontId="2" fillId="0" borderId="11" xfId="0" applyFont="1" applyBorder="1"/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10" fillId="3" borderId="0" xfId="0" applyNumberFormat="1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164" fontId="11" fillId="0" borderId="0" xfId="0" applyNumberFormat="1" applyFont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36" fillId="1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wrapText="1"/>
    </xf>
  </cellXfs>
  <cellStyles count="1">
    <cellStyle name="Normal" xfId="0" builtinId="0"/>
  </cellStyles>
  <dxfs count="4">
    <dxf>
      <fill>
        <patternFill patternType="solid">
          <fgColor rgb="FFFF6D01"/>
          <bgColor rgb="FFFF6D01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topLeftCell="A4" zoomScale="90" workbookViewId="0">
      <selection activeCell="B22" sqref="B22:D22"/>
    </sheetView>
  </sheetViews>
  <sheetFormatPr baseColWidth="10" defaultColWidth="12.6328125" defaultRowHeight="15" customHeight="1"/>
  <cols>
    <col min="1" max="1" width="6.26953125" customWidth="1"/>
    <col min="2" max="2" width="7.08984375" customWidth="1"/>
    <col min="3" max="3" width="5.26953125" customWidth="1"/>
    <col min="4" max="4" width="19.90625" customWidth="1"/>
    <col min="5" max="5" width="2.6328125" customWidth="1"/>
    <col min="6" max="6" width="7" customWidth="1"/>
    <col min="7" max="7" width="6.6328125" customWidth="1"/>
    <col min="8" max="8" width="19.7265625" customWidth="1"/>
    <col min="9" max="9" width="2.26953125" customWidth="1"/>
    <col min="10" max="10" width="7.453125" customWidth="1"/>
    <col min="11" max="11" width="4.26953125" customWidth="1"/>
    <col min="12" max="12" width="19.90625" customWidth="1"/>
    <col min="13" max="13" width="3.453125" customWidth="1"/>
    <col min="14" max="14" width="8.08984375" customWidth="1"/>
    <col min="15" max="15" width="4" customWidth="1"/>
    <col min="16" max="16" width="20.7265625" customWidth="1"/>
    <col min="17" max="17" width="3.453125" customWidth="1"/>
    <col min="18" max="18" width="8" customWidth="1"/>
    <col min="19" max="19" width="4.6328125" customWidth="1"/>
    <col min="20" max="20" width="20.26953125" customWidth="1"/>
    <col min="21" max="21" width="5.36328125" customWidth="1"/>
  </cols>
  <sheetData>
    <row r="1" spans="1:26" ht="33" customHeight="1">
      <c r="A1" s="191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  <c r="V1" s="1"/>
      <c r="W1" s="1"/>
      <c r="X1" s="1"/>
      <c r="Y1" s="1"/>
      <c r="Z1" s="1"/>
    </row>
    <row r="2" spans="1:26" ht="18" customHeight="1">
      <c r="A2" s="2"/>
      <c r="B2" s="192" t="s">
        <v>1</v>
      </c>
      <c r="C2" s="183"/>
      <c r="D2" s="3" t="s">
        <v>2</v>
      </c>
      <c r="E2" s="4"/>
      <c r="F2" s="4"/>
      <c r="G2" s="5"/>
      <c r="H2" s="4"/>
      <c r="I2" s="4"/>
      <c r="J2" s="6" t="s">
        <v>3</v>
      </c>
      <c r="K2" s="6"/>
      <c r="L2" s="3">
        <v>14</v>
      </c>
      <c r="M2" s="7">
        <v>14</v>
      </c>
      <c r="N2" s="8" t="s">
        <v>4</v>
      </c>
      <c r="O2" s="193">
        <v>45658</v>
      </c>
      <c r="P2" s="183"/>
      <c r="Q2" s="4" t="s">
        <v>5</v>
      </c>
      <c r="R2" s="198"/>
      <c r="S2" s="183"/>
      <c r="T2" s="9"/>
      <c r="U2" s="9"/>
      <c r="V2" s="1"/>
      <c r="W2" s="1"/>
      <c r="X2" s="1"/>
      <c r="Y2" s="1"/>
      <c r="Z2" s="1"/>
    </row>
    <row r="3" spans="1:26" ht="15.75" customHeight="1">
      <c r="A3" s="2"/>
      <c r="B3" s="2"/>
      <c r="C3" s="10">
        <v>1</v>
      </c>
      <c r="D3" s="2"/>
      <c r="E3" s="2"/>
      <c r="F3" s="2"/>
      <c r="G3" s="10">
        <v>2</v>
      </c>
      <c r="H3" s="2"/>
      <c r="I3" s="2"/>
      <c r="J3" s="11"/>
      <c r="K3" s="10">
        <v>3</v>
      </c>
      <c r="L3" s="12"/>
      <c r="M3" s="2"/>
      <c r="N3" s="11"/>
      <c r="O3" s="10">
        <v>4</v>
      </c>
      <c r="P3" s="2"/>
      <c r="Q3" s="2"/>
      <c r="R3" s="2"/>
      <c r="S3" s="10">
        <v>5</v>
      </c>
      <c r="T3" s="2"/>
      <c r="U3" s="2"/>
      <c r="V3" s="1"/>
      <c r="W3" s="1"/>
      <c r="X3" s="1"/>
      <c r="Y3" s="1"/>
      <c r="Z3" s="1"/>
    </row>
    <row r="4" spans="1:26" ht="15.75" customHeight="1">
      <c r="A4" s="2"/>
      <c r="B4" s="194" t="s">
        <v>6</v>
      </c>
      <c r="C4" s="175"/>
      <c r="D4" s="176"/>
      <c r="E4" s="11"/>
      <c r="F4" s="195" t="s">
        <v>7</v>
      </c>
      <c r="G4" s="196"/>
      <c r="H4" s="197"/>
      <c r="I4" s="10"/>
      <c r="J4" s="194" t="s">
        <v>8</v>
      </c>
      <c r="K4" s="175"/>
      <c r="L4" s="176"/>
      <c r="M4" s="10"/>
      <c r="N4" s="194" t="s">
        <v>9</v>
      </c>
      <c r="O4" s="175"/>
      <c r="P4" s="176"/>
      <c r="Q4" s="10"/>
      <c r="R4" s="194" t="s">
        <v>10</v>
      </c>
      <c r="S4" s="175"/>
      <c r="T4" s="176"/>
      <c r="U4" s="10"/>
      <c r="V4" s="1"/>
      <c r="W4" s="1"/>
      <c r="X4" s="1"/>
      <c r="Y4" s="1"/>
      <c r="Z4" s="1"/>
    </row>
    <row r="5" spans="1:26" ht="15.75" customHeight="1">
      <c r="A5" s="179" t="s">
        <v>11</v>
      </c>
      <c r="B5" s="13" t="str">
        <f t="array" ref="B5">MID(INDEX(EMPLOI_SupNum_S1,C3,$L$2),4,8)</f>
        <v>DPR310</v>
      </c>
      <c r="C5" s="14" t="str">
        <f t="array" ref="C5">MID(INDEX(EMPLOI_SupNum_S1,C3,$L$2),1,2)</f>
        <v>CM</v>
      </c>
      <c r="D5" s="15" t="str">
        <f>VLOOKUP(B5,BDD!$A$1:$P$30,IF(C5="td",17,10),0)</f>
        <v>Hamidoune</v>
      </c>
      <c r="E5" s="16"/>
      <c r="F5" s="13" t="str">
        <f t="array" ref="F5">MID(INDEX(EMPLOI_SupNum_S1,G3,$L$2),4,8)</f>
        <v/>
      </c>
      <c r="G5" s="14" t="str">
        <f t="array" ref="G5">MID(INDEX(EMPLOI_SupNum_S1,G3,$L$2),1,2)</f>
        <v/>
      </c>
      <c r="H5" s="15" t="e">
        <f>VLOOKUP(F5,BDD!$A$1:$P$30,IF(G5="td",13,13),0)</f>
        <v>#N/A</v>
      </c>
      <c r="I5" s="17"/>
      <c r="J5" s="13" t="str">
        <f t="array" ref="J5">MID(INDEX(EMPLOI_SupNum_S1,K3,$L$2),4,8)</f>
        <v/>
      </c>
      <c r="K5" s="14" t="str">
        <f t="array" ref="K5">MID(INDEX(EMPLOI_SupNum_S1,K3,$L$2),1,2)</f>
        <v/>
      </c>
      <c r="L5" s="15" t="e">
        <f>VLOOKUP(J5,BDD!$A$1:$P$30,IF(K5="td",13,13),0)</f>
        <v>#N/A</v>
      </c>
      <c r="M5" s="17"/>
      <c r="N5" s="13" t="str">
        <f t="array" ref="N5">MID(INDEX(EMPLOI_SupNum_S1,O3,$L$2),4,8)</f>
        <v/>
      </c>
      <c r="O5" s="14" t="str">
        <f t="array" ref="O5">MID(INDEX(EMPLOI_SupNum_S1,O3,$L$2),1,2)</f>
        <v/>
      </c>
      <c r="P5" s="15" t="e">
        <f>VLOOKUP(N5,BDD!$A$1:$P$30,IF(O5="td",13,13),0)</f>
        <v>#N/A</v>
      </c>
      <c r="Q5" s="18"/>
      <c r="R5" s="13" t="str">
        <f t="array" ref="R5">MID(INDEX(EMPLOI_SupNum_S1,S3,$L$2),4,8)</f>
        <v/>
      </c>
      <c r="S5" s="14" t="str">
        <f t="array" ref="S5">MID(INDEX(EMPLOI_SupNum_S1,S3,$L$2),1,2)</f>
        <v/>
      </c>
      <c r="T5" s="15" t="e">
        <f>VLOOKUP(R5,BDD!$A$1:$P$30,IF(S5="td",17,10),0)</f>
        <v>#N/A</v>
      </c>
      <c r="U5" s="179" t="s">
        <v>11</v>
      </c>
      <c r="V5" s="1"/>
      <c r="W5" s="1"/>
      <c r="X5" s="1"/>
      <c r="Y5" s="1"/>
      <c r="Z5" s="1"/>
    </row>
    <row r="6" spans="1:26" ht="15.75" customHeight="1">
      <c r="A6" s="180"/>
      <c r="B6" s="184" t="str">
        <f>VLOOKUP(B5,BDD!$A$1:$P$30,2,0)</f>
        <v>Communication</v>
      </c>
      <c r="C6" s="175"/>
      <c r="D6" s="176"/>
      <c r="E6" s="16"/>
      <c r="F6" s="184" t="e">
        <f>VLOOKUP(F5,BDD!$A$1:$P$30,2,0)</f>
        <v>#N/A</v>
      </c>
      <c r="G6" s="175"/>
      <c r="H6" s="176"/>
      <c r="I6" s="19"/>
      <c r="J6" s="184" t="e">
        <f>VLOOKUP(J5,BDD!$A$1:$P$30,2,0)</f>
        <v>#N/A</v>
      </c>
      <c r="K6" s="175"/>
      <c r="L6" s="176"/>
      <c r="M6" s="19"/>
      <c r="N6" s="184" t="e">
        <f>VLOOKUP(N5,BDD!$A$1:$P$30,2,0)</f>
        <v>#N/A</v>
      </c>
      <c r="O6" s="175"/>
      <c r="P6" s="176"/>
      <c r="Q6" s="20"/>
      <c r="R6" s="184" t="e">
        <f>VLOOKUP(R5,BDD!$A$1:$P$30,2,0)</f>
        <v>#N/A</v>
      </c>
      <c r="S6" s="175"/>
      <c r="T6" s="176"/>
      <c r="U6" s="180"/>
      <c r="V6" s="21"/>
      <c r="W6" s="21"/>
      <c r="X6" s="21"/>
      <c r="Y6" s="21"/>
      <c r="Z6" s="21"/>
    </row>
    <row r="7" spans="1:26" ht="15.75" customHeight="1">
      <c r="A7" s="181"/>
      <c r="B7" s="177" t="str">
        <f>VLOOKUP(B5,BDD!$A$1:$P$30,IF(C5="cm",4,IF(C5="td",11,IF(C5="tp",12,13))),0)</f>
        <v>Abdy/Smail</v>
      </c>
      <c r="C7" s="178"/>
      <c r="D7" s="173"/>
      <c r="E7" s="22"/>
      <c r="F7" s="177" t="e">
        <f>VLOOKUP(F5,BDD!$A$1:$P$30,IF(G5="cm",4,IF(G5="td",6,IF(G5="tp",5,13))),0)</f>
        <v>#N/A</v>
      </c>
      <c r="G7" s="178"/>
      <c r="H7" s="173"/>
      <c r="I7" s="23"/>
      <c r="J7" s="177" t="e">
        <f>VLOOKUP(J5,BDD!$A$1:$P$30,IF(K5="cm",4,IF(K5="td",11,IF(K5="tp",12,13))),0)</f>
        <v>#N/A</v>
      </c>
      <c r="K7" s="178"/>
      <c r="L7" s="173"/>
      <c r="M7" s="23"/>
      <c r="N7" s="177" t="e">
        <f>VLOOKUP(N5,BDD!$A$1:$P$30,IF(O5="cm",4,IF(O5="td",11,IF(O5="tp",5,13))),0)</f>
        <v>#N/A</v>
      </c>
      <c r="O7" s="178"/>
      <c r="P7" s="173"/>
      <c r="Q7" s="24"/>
      <c r="R7" s="177" t="e">
        <f>VLOOKUP(R5,BDD!$A$1:$P$30,IF(S5="cm",4,IF(S5="td",11,IF(S5="tp",12,13))),0)</f>
        <v>#N/A</v>
      </c>
      <c r="S7" s="178"/>
      <c r="T7" s="173"/>
      <c r="U7" s="181"/>
      <c r="V7" s="1"/>
      <c r="W7" s="1"/>
      <c r="X7" s="1"/>
      <c r="Y7" s="1"/>
      <c r="Z7" s="1"/>
    </row>
    <row r="8" spans="1:26" ht="15.75" customHeight="1">
      <c r="A8" s="10"/>
      <c r="B8" s="25"/>
      <c r="C8" s="26">
        <f>C3+5</f>
        <v>6</v>
      </c>
      <c r="D8" s="27"/>
      <c r="E8" s="28"/>
      <c r="F8" s="27"/>
      <c r="G8" s="26">
        <f>G3+5</f>
        <v>7</v>
      </c>
      <c r="H8" s="27"/>
      <c r="I8" s="27"/>
      <c r="J8" s="27"/>
      <c r="K8" s="26">
        <f>K3+5</f>
        <v>8</v>
      </c>
      <c r="L8" s="27"/>
      <c r="M8" s="27"/>
      <c r="N8" s="27"/>
      <c r="O8" s="26">
        <f>O3+5</f>
        <v>9</v>
      </c>
      <c r="P8" s="27"/>
      <c r="Q8" s="27"/>
      <c r="R8" s="27"/>
      <c r="S8" s="26">
        <f>S3+5</f>
        <v>10</v>
      </c>
      <c r="T8" s="27"/>
      <c r="U8" s="10"/>
      <c r="V8" s="29"/>
      <c r="W8" s="29"/>
      <c r="X8" s="29"/>
      <c r="Y8" s="29"/>
      <c r="Z8" s="29"/>
    </row>
    <row r="9" spans="1:26" ht="15.75" customHeight="1">
      <c r="A9" s="179" t="s">
        <v>12</v>
      </c>
      <c r="B9" s="30" t="str">
        <f t="array" ref="B9">MID(INDEX(EMPLOI_SupNum_S1,C8,$L$2),4,8)</f>
        <v/>
      </c>
      <c r="C9" s="14" t="str">
        <f t="array" ref="C9">MID(INDEX(EMPLOI_SupNum_S1,C8,$L$2),1,2)</f>
        <v/>
      </c>
      <c r="D9" s="15" t="e">
        <f>VLOOKUP(B9,BDD!$A$1:$P$30,IF(C9="td",17,13),0)</f>
        <v>#N/A</v>
      </c>
      <c r="E9" s="17"/>
      <c r="F9" s="31" t="str">
        <f t="array" ref="F9">MID(INDEX(EMPLOI_SupNum_S1,G8,$L$2),4,8)</f>
        <v/>
      </c>
      <c r="G9" s="32" t="str">
        <f t="array" ref="G9">MID(INDEX(EMPLOI_SupNum_S1,G8,$L$2),1,2)</f>
        <v/>
      </c>
      <c r="H9" s="15" t="e">
        <f>VLOOKUP(F9,BDD!$A$1:$P$30,IF(G9="td",13,13),0)</f>
        <v>#N/A</v>
      </c>
      <c r="I9" s="17"/>
      <c r="J9" s="33" t="str">
        <f t="array" ref="J9">MID(INDEX(EMPLOI_SupNum_S1,K8,$L$2),4,8)</f>
        <v/>
      </c>
      <c r="K9" s="34" t="str">
        <f t="array" ref="K9">MID(INDEX(EMPLOI_SupNum_S1,K8,$L$2),1,2)</f>
        <v/>
      </c>
      <c r="L9" s="35" t="e">
        <f>VLOOKUP(J9,BDD!$A$1:$P$30,IF(K9="td",17,13),0)</f>
        <v>#N/A</v>
      </c>
      <c r="M9" s="17"/>
      <c r="N9" s="30" t="str">
        <f t="array" ref="N9">MID(INDEX(EMPLOI_SupNum_S1,O8,$L$2),4,8)</f>
        <v/>
      </c>
      <c r="O9" s="14" t="str">
        <f t="array" ref="O9">MID(INDEX(EMPLOI_SupNum_S1,O8,$L$2),1,2)</f>
        <v/>
      </c>
      <c r="P9" s="15" t="e">
        <f>VLOOKUP(N9,BDD!$A$1:$P$30,IF(O9="td",17,13),0)</f>
        <v>#N/A</v>
      </c>
      <c r="Q9" s="18"/>
      <c r="R9" s="30" t="str">
        <f t="array" ref="R9">MID(INDEX(EMPLOI_SupNum_S1,S8,$L$2),4,8)</f>
        <v>DPR310</v>
      </c>
      <c r="S9" s="14" t="str">
        <f t="array" ref="S9">MID(INDEX(EMPLOI_SupNum_S1,S8,$L$2),1,2)</f>
        <v>CM</v>
      </c>
      <c r="T9" s="15" t="str">
        <f>VLOOKUP(R9,BDD!$A$1:$P$30,IF(S9="td",17,13),0)</f>
        <v>Hamidoune</v>
      </c>
      <c r="U9" s="179" t="s">
        <v>12</v>
      </c>
      <c r="V9" s="1"/>
      <c r="W9" s="1"/>
      <c r="X9" s="1"/>
      <c r="Y9" s="1"/>
      <c r="Z9" s="1"/>
    </row>
    <row r="10" spans="1:26" ht="15.75" customHeight="1">
      <c r="A10" s="180"/>
      <c r="B10" s="174" t="e">
        <f>VLOOKUP(B9,BDD!$A$1:$P$30,2,0)</f>
        <v>#N/A</v>
      </c>
      <c r="C10" s="175"/>
      <c r="D10" s="176"/>
      <c r="E10" s="22"/>
      <c r="F10" s="184" t="e">
        <f>VLOOKUP(F9,BDD!$A$1:$P$30,2,0)</f>
        <v>#N/A</v>
      </c>
      <c r="G10" s="175"/>
      <c r="H10" s="176"/>
      <c r="I10" s="23"/>
      <c r="J10" s="189" t="e">
        <f>VLOOKUP(J9,BDD!$A$1:$P$30,2,0)</f>
        <v>#N/A</v>
      </c>
      <c r="K10" s="175"/>
      <c r="L10" s="176"/>
      <c r="M10" s="19"/>
      <c r="N10" s="174" t="e">
        <f>VLOOKUP(N9,BDD!$A$1:$P$30,2,0)</f>
        <v>#N/A</v>
      </c>
      <c r="O10" s="175"/>
      <c r="P10" s="176"/>
      <c r="Q10" s="20"/>
      <c r="R10" s="174" t="str">
        <f>VLOOKUP(R9,BDD!$A$1:$P$30,2,0)</f>
        <v>Communication</v>
      </c>
      <c r="S10" s="175"/>
      <c r="T10" s="176"/>
      <c r="U10" s="180"/>
      <c r="V10" s="1"/>
      <c r="W10" s="1"/>
      <c r="X10" s="36"/>
      <c r="Y10" s="1"/>
      <c r="Z10" s="1"/>
    </row>
    <row r="11" spans="1:26" ht="15.75" customHeight="1">
      <c r="A11" s="181"/>
      <c r="B11" s="177" t="e">
        <f>VLOOKUP(B9,BDD!$A$1:$P$30,IF(C9="cm",4,IF(C9="td",11,IF(C9="tp",5,13))),0)</f>
        <v>#N/A</v>
      </c>
      <c r="C11" s="178"/>
      <c r="D11" s="173"/>
      <c r="E11" s="22"/>
      <c r="F11" s="177" t="e">
        <f>VLOOKUP(F9,BDD!$A$1:$P$30,IF(G9="cm",4,IF(G9="td",11,IF(G9="tp",5,13))),0)</f>
        <v>#N/A</v>
      </c>
      <c r="G11" s="178"/>
      <c r="H11" s="173"/>
      <c r="I11" s="23"/>
      <c r="J11" s="190" t="e">
        <f>VLOOKUP(J9,BDD!$A$1:$P$30,IF(K9="cm",4,IF(K9="td",11,IF(K9="tp",5,13))),0)</f>
        <v>#N/A</v>
      </c>
      <c r="K11" s="178"/>
      <c r="L11" s="173"/>
      <c r="M11" s="23"/>
      <c r="N11" s="177" t="e">
        <f>VLOOKUP(N9,BDD!$A$1:$P$30,IF(O9="cm",4,IF(O9="td",11,IF(O9="tp",5,13))),0)</f>
        <v>#N/A</v>
      </c>
      <c r="O11" s="178"/>
      <c r="P11" s="173"/>
      <c r="Q11" s="24"/>
      <c r="R11" s="177" t="str">
        <f>VLOOKUP(R9,BDD!$A$1:$P$30,IF(S9="cm",4,IF(S9="td",11,IF(S9="tp",5,13))),0)</f>
        <v>Abdy/Smail</v>
      </c>
      <c r="S11" s="178"/>
      <c r="T11" s="173"/>
      <c r="U11" s="181"/>
      <c r="V11" s="1"/>
      <c r="W11" s="1"/>
      <c r="X11" s="1"/>
      <c r="Y11" s="1"/>
      <c r="Z11" s="1"/>
    </row>
    <row r="12" spans="1:26" ht="15.75" customHeight="1">
      <c r="A12" s="10"/>
      <c r="B12" s="25"/>
      <c r="C12" s="26">
        <f>C8+5</f>
        <v>11</v>
      </c>
      <c r="D12" s="27"/>
      <c r="E12" s="28"/>
      <c r="F12" s="27"/>
      <c r="G12" s="26">
        <f>G8+5</f>
        <v>12</v>
      </c>
      <c r="H12" s="27"/>
      <c r="I12" s="27"/>
      <c r="J12" s="27"/>
      <c r="K12" s="26">
        <f>K8+5</f>
        <v>13</v>
      </c>
      <c r="L12" s="27"/>
      <c r="M12" s="27"/>
      <c r="N12" s="27"/>
      <c r="O12" s="26">
        <f>O8+5</f>
        <v>14</v>
      </c>
      <c r="P12" s="27"/>
      <c r="Q12" s="27"/>
      <c r="R12" s="37"/>
      <c r="S12" s="38">
        <f>S8+5</f>
        <v>15</v>
      </c>
      <c r="T12" s="37"/>
      <c r="U12" s="10"/>
      <c r="V12" s="29"/>
      <c r="W12" s="29"/>
      <c r="X12" s="29"/>
      <c r="Y12" s="29"/>
      <c r="Z12" s="29"/>
    </row>
    <row r="13" spans="1:26" ht="15.75" customHeight="1">
      <c r="A13" s="179" t="s">
        <v>13</v>
      </c>
      <c r="B13" s="30" t="str">
        <f t="array" ref="B13">MID(INDEX(EMPLOI_SupNum_S1,C12,$L$2),4,8)</f>
        <v/>
      </c>
      <c r="C13" s="14" t="str">
        <f t="array" ref="C13">MID(INDEX(EMPLOI_SupNum_S1,C12,$L$2),1,2)</f>
        <v/>
      </c>
      <c r="D13" s="15" t="e">
        <f>VLOOKUP(B13,BDD!$A$1:$P$30,IF(C13="td",17,13),0)</f>
        <v>#N/A</v>
      </c>
      <c r="E13" s="39"/>
      <c r="F13" s="31" t="str">
        <f t="array" ref="F13">MID(INDEX(EMPLOI_SupNum_S1,G12,$L$2),4,8)</f>
        <v>DPR310</v>
      </c>
      <c r="G13" s="32" t="str">
        <f t="array" ref="G13">MID(INDEX(EMPLOI_SupNum_S1,G12,$L$2),1,2)</f>
        <v>CM</v>
      </c>
      <c r="H13" s="15" t="str">
        <f>VLOOKUP(F13,BDD!$A$1:$P$30,IF(G13="td",13,13),0)</f>
        <v>Hamidoune</v>
      </c>
      <c r="I13" s="24"/>
      <c r="J13" s="30" t="str">
        <f t="array" ref="J13">MID(INDEX(EMPLOI_SupNum_S1,K12,$L$2),4,8)</f>
        <v/>
      </c>
      <c r="K13" s="14" t="str">
        <f t="array" ref="K13">MID(INDEX(EMPLOI_SupNum_S1,K12,$L$2),1,2)</f>
        <v/>
      </c>
      <c r="L13" s="15" t="e">
        <f>VLOOKUP(J13,BDD!$A$1:$P$30,IF(K13="td",13,13),0)</f>
        <v>#N/A</v>
      </c>
      <c r="M13" s="17"/>
      <c r="N13" s="30" t="str">
        <f t="array" ref="N13">MID(INDEX(EMPLOI_SupNum_S1,O12,$L$2),4,8)</f>
        <v/>
      </c>
      <c r="O13" s="14" t="str">
        <f t="array" ref="O13">MID(INDEX(EMPLOI_SupNum_S1,O12,$L$2),1,2)</f>
        <v/>
      </c>
      <c r="P13" s="15" t="e">
        <f>VLOOKUP(N13,BDD!$A$1:$P$30,IF(O13="td",17,13),0)</f>
        <v>#N/A</v>
      </c>
      <c r="Q13" s="18"/>
      <c r="R13" s="30" t="str">
        <f t="array" ref="R13">MID(INDEX(EMPLOI_SupNum_S1,S12,$L$2),4,8)</f>
        <v/>
      </c>
      <c r="S13" s="14" t="str">
        <f t="array" ref="S13">MID(INDEX(EMPLOI_SupNum_S1,S12,$L$2),1,2)</f>
        <v/>
      </c>
      <c r="T13" s="15" t="e">
        <f>VLOOKUP(R13,BDD!$A$1:$P$30,IF(S13="td",17,13),0)</f>
        <v>#N/A</v>
      </c>
      <c r="U13" s="179" t="s">
        <v>13</v>
      </c>
      <c r="V13" s="1"/>
      <c r="W13" s="1"/>
      <c r="X13" s="1"/>
      <c r="Y13" s="1"/>
      <c r="Z13" s="1"/>
    </row>
    <row r="14" spans="1:26" ht="15.75" customHeight="1">
      <c r="A14" s="180"/>
      <c r="B14" s="174" t="e">
        <f>VLOOKUP(B13,BDD!$A$1:$P$30,2,0)</f>
        <v>#N/A</v>
      </c>
      <c r="C14" s="175"/>
      <c r="D14" s="176"/>
      <c r="E14" s="40"/>
      <c r="F14" s="184" t="str">
        <f>VLOOKUP(F13,BDD!$A$1:$P$30,2,0)</f>
        <v>Communication</v>
      </c>
      <c r="G14" s="175"/>
      <c r="H14" s="176"/>
      <c r="I14" s="24"/>
      <c r="J14" s="174" t="e">
        <f>VLOOKUP(J13,BDD!$A$1:$P$30,2,0)</f>
        <v>#N/A</v>
      </c>
      <c r="K14" s="175"/>
      <c r="L14" s="176"/>
      <c r="M14" s="19"/>
      <c r="N14" s="174" t="e">
        <f>VLOOKUP(N13,BDD!$A$1:$P$30,2,0)</f>
        <v>#N/A</v>
      </c>
      <c r="O14" s="175"/>
      <c r="P14" s="176"/>
      <c r="Q14" s="20"/>
      <c r="R14" s="174" t="e">
        <f>VLOOKUP(R13,BDD!$A$1:$P$30,2,0)</f>
        <v>#N/A</v>
      </c>
      <c r="S14" s="175"/>
      <c r="T14" s="176"/>
      <c r="U14" s="180"/>
      <c r="V14" s="1"/>
      <c r="W14" s="1"/>
      <c r="X14" s="1"/>
      <c r="Y14" s="1"/>
      <c r="Z14" s="1"/>
    </row>
    <row r="15" spans="1:26" ht="15.75" customHeight="1">
      <c r="A15" s="181"/>
      <c r="B15" s="177" t="e">
        <f>VLOOKUP(B13,BDD!$A$1:$P$30,IF(C13="cm",4,IF(C13="td",11,IF(C13="tp",5,13))),0)</f>
        <v>#N/A</v>
      </c>
      <c r="C15" s="178"/>
      <c r="D15" s="173"/>
      <c r="E15" s="40"/>
      <c r="F15" s="177" t="str">
        <f>VLOOKUP(F13,BDD!$A$1:$P$30,IF(G13="cm",4,IF(G13="td",6,IF(G13="tp",5,13))),0)</f>
        <v>Abdy/Smail</v>
      </c>
      <c r="G15" s="178"/>
      <c r="H15" s="173"/>
      <c r="I15" s="24"/>
      <c r="J15" s="177" t="e">
        <f>VLOOKUP(J13,BDD!$A$1:$P$30,IF(K13="cm",4,IF(K13="td",6,IF(K13="tp",5,13))),0)</f>
        <v>#N/A</v>
      </c>
      <c r="K15" s="178"/>
      <c r="L15" s="173"/>
      <c r="M15" s="23"/>
      <c r="N15" s="177" t="e">
        <f>VLOOKUP(N13,BDD!$A$1:$P$30,IF(O13="cm",4,IF(O13="td",11,IF(O13="tp",5,13))),0)</f>
        <v>#N/A</v>
      </c>
      <c r="O15" s="178"/>
      <c r="P15" s="173"/>
      <c r="Q15" s="24"/>
      <c r="R15" s="177" t="e">
        <f>VLOOKUP(R13,BDD!$A$1:$P$30,IF(S13="cm",4,IF(S13="td",11,IF(S13="tp",5,13))),0)</f>
        <v>#N/A</v>
      </c>
      <c r="S15" s="178"/>
      <c r="T15" s="173"/>
      <c r="U15" s="181"/>
      <c r="V15" s="1"/>
      <c r="W15" s="1"/>
      <c r="X15" s="1"/>
      <c r="Y15" s="1"/>
      <c r="Z15" s="1"/>
    </row>
    <row r="16" spans="1:26" ht="15.75" customHeight="1">
      <c r="A16" s="10"/>
      <c r="B16" s="25"/>
      <c r="C16" s="26">
        <f>C12+5</f>
        <v>16</v>
      </c>
      <c r="D16" s="27"/>
      <c r="E16" s="28"/>
      <c r="F16" s="27"/>
      <c r="G16" s="26">
        <f>G12+5</f>
        <v>17</v>
      </c>
      <c r="H16" s="27"/>
      <c r="I16" s="27"/>
      <c r="J16" s="27"/>
      <c r="K16" s="26">
        <f>K12+5</f>
        <v>18</v>
      </c>
      <c r="L16" s="27"/>
      <c r="M16" s="27"/>
      <c r="N16" s="27"/>
      <c r="O16" s="26">
        <f>O12+5</f>
        <v>19</v>
      </c>
      <c r="P16" s="27"/>
      <c r="Q16" s="27"/>
      <c r="R16" s="37"/>
      <c r="S16" s="38">
        <f>S12+5</f>
        <v>20</v>
      </c>
      <c r="T16" s="37"/>
      <c r="U16" s="10"/>
      <c r="V16" s="29"/>
      <c r="W16" s="29"/>
      <c r="X16" s="29"/>
      <c r="Y16" s="29"/>
      <c r="Z16" s="29"/>
    </row>
    <row r="17" spans="1:26" ht="15.75" customHeight="1">
      <c r="A17" s="179" t="s">
        <v>14</v>
      </c>
      <c r="B17" s="30" t="str">
        <f t="array" ref="B17">MID(INDEX(EMPLOI_SupNum_S1,C16,$L$2),4,8)</f>
        <v/>
      </c>
      <c r="C17" s="14" t="str">
        <f t="array" ref="C17">MID(INDEX(EMPLOI_SupNum_S1,C16,$L$2),1,2)</f>
        <v/>
      </c>
      <c r="D17" s="15" t="e">
        <f>VLOOKUP(B17,BDD!$A$1:$P$30,IF(C17="td",13,13),0)</f>
        <v>#N/A</v>
      </c>
      <c r="E17" s="22"/>
      <c r="F17" s="30" t="str">
        <f t="array" ref="F17">MID(INDEX(EMPLOI_SupNum_S1,G16,$L$2),4,8)</f>
        <v/>
      </c>
      <c r="G17" s="14" t="str">
        <f t="array" ref="G17">MID(INDEX(EMPLOI_SupNum_S1,G16,$L$2),1,2)</f>
        <v/>
      </c>
      <c r="H17" s="15" t="e">
        <f>VLOOKUP(F17,BDD!$A$1:$P$30,IF(G17="td",17,13),0)</f>
        <v>#N/A</v>
      </c>
      <c r="I17" s="18"/>
      <c r="J17" s="30" t="str">
        <f t="array" ref="J17">MID(INDEX(EMPLOI_SupNum_S1,K16,$L$2),4,8)</f>
        <v/>
      </c>
      <c r="K17" s="14" t="str">
        <f t="array" ref="K17">MID(INDEX(EMPLOI_SupNum_S1,K16,$L$2),1,2)</f>
        <v/>
      </c>
      <c r="L17" s="15" t="e">
        <f>VLOOKUP(J17,BDD!$A$1:$P$30,IF(K17="td",17,13),0)</f>
        <v>#N/A</v>
      </c>
      <c r="M17" s="17"/>
      <c r="N17" s="30" t="str">
        <f t="array" ref="N17">MID(INDEX(EMPLOI_SupNum_S1,O16,$L$2),4,8)</f>
        <v/>
      </c>
      <c r="O17" s="14" t="str">
        <f t="array" ref="O17">MID(INDEX(EMPLOI_SupNum_S1,O16,$L$2),1,2)</f>
        <v/>
      </c>
      <c r="P17" s="15" t="e">
        <f>VLOOKUP(N17,BDD!$A$1:$P$30,IF(O17="td",17,13),0)</f>
        <v>#N/A</v>
      </c>
      <c r="Q17" s="18"/>
      <c r="R17" s="30" t="str">
        <f t="array" ref="R17">MID(INDEX(EMPLOI_SupNum_S1,S16,$L$2),4,8)</f>
        <v/>
      </c>
      <c r="S17" s="14" t="str">
        <f t="array" ref="S17">MID(INDEX(EMPLOI_SupNum_S1,S16,$L$2),1,2)</f>
        <v/>
      </c>
      <c r="T17" s="15" t="e">
        <f>VLOOKUP(R17,BDD!$A$1:$P$30,IF(S17="td",17,13),0)</f>
        <v>#N/A</v>
      </c>
      <c r="U17" s="171" t="s">
        <v>14</v>
      </c>
      <c r="V17" s="1"/>
      <c r="W17" s="1"/>
      <c r="X17" s="1"/>
      <c r="Y17" s="1"/>
      <c r="Z17" s="1"/>
    </row>
    <row r="18" spans="1:26" ht="15.75" customHeight="1">
      <c r="A18" s="180"/>
      <c r="B18" s="174" t="e">
        <f>VLOOKUP(B17,BDD!$A$1:$P$30,2,0)</f>
        <v>#N/A</v>
      </c>
      <c r="C18" s="175"/>
      <c r="D18" s="176"/>
      <c r="E18" s="22"/>
      <c r="F18" s="174" t="e">
        <f>VLOOKUP(F17,BDD!$A$1:$P$30,2,0)</f>
        <v>#N/A</v>
      </c>
      <c r="G18" s="175"/>
      <c r="H18" s="176"/>
      <c r="I18" s="24"/>
      <c r="J18" s="174" t="e">
        <f>VLOOKUP(J17,BDD!$A$1:$P$30,2,0)</f>
        <v>#N/A</v>
      </c>
      <c r="K18" s="175"/>
      <c r="L18" s="176"/>
      <c r="M18" s="19"/>
      <c r="N18" s="174" t="e">
        <f>VLOOKUP(N17,BDD!$A$1:$P$30,2,0)</f>
        <v>#N/A</v>
      </c>
      <c r="O18" s="175"/>
      <c r="P18" s="176"/>
      <c r="Q18" s="20"/>
      <c r="R18" s="174" t="e">
        <f>VLOOKUP(R17,BDD!$A$1:$P$30,2,0)</f>
        <v>#N/A</v>
      </c>
      <c r="S18" s="175"/>
      <c r="T18" s="176"/>
      <c r="U18" s="172"/>
      <c r="V18" s="1"/>
      <c r="W18" s="1"/>
      <c r="X18" s="1"/>
      <c r="Y18" s="1"/>
      <c r="Z18" s="1"/>
    </row>
    <row r="19" spans="1:26" ht="15.75" customHeight="1">
      <c r="A19" s="181"/>
      <c r="B19" s="177" t="e">
        <f>VLOOKUP(B17,BDD!$A$1:$P$30,IF(C17="cm",4,IF(C17="td",11,IF(C17="tp",5,13))),0)</f>
        <v>#N/A</v>
      </c>
      <c r="C19" s="178"/>
      <c r="D19" s="173"/>
      <c r="E19" s="22"/>
      <c r="F19" s="177" t="e">
        <f>VLOOKUP(F17,BDD!$A$1:$P$30,IF(G17="cm",4,IF(G17="td",11,IF(G17="tp",5,13))),0)</f>
        <v>#N/A</v>
      </c>
      <c r="G19" s="178"/>
      <c r="H19" s="173"/>
      <c r="I19" s="24"/>
      <c r="J19" s="177" t="e">
        <f>VLOOKUP(J17,BDD!$A$1:$P$30,IF(K17="cm",4,IF(K17="td",11,IF(K17="tp",5,13))),0)</f>
        <v>#N/A</v>
      </c>
      <c r="K19" s="178"/>
      <c r="L19" s="173"/>
      <c r="M19" s="23"/>
      <c r="N19" s="177" t="e">
        <f>VLOOKUP(N17,BDD!$A$1:$P$30,IF(O17="cm",4,IF(O17="td",11,IF(O17="tp",5,13))),0)</f>
        <v>#N/A</v>
      </c>
      <c r="O19" s="178"/>
      <c r="P19" s="173"/>
      <c r="Q19" s="24"/>
      <c r="R19" s="177" t="e">
        <f>VLOOKUP(R17,BDD!$A$1:$P$30,IF(S17="cm",4,IF(S17="td",11,IF(S17="tp",5,13))),0)</f>
        <v>#N/A</v>
      </c>
      <c r="S19" s="178"/>
      <c r="T19" s="173"/>
      <c r="U19" s="173"/>
      <c r="V19" s="1"/>
      <c r="W19" s="1"/>
      <c r="X19" s="1"/>
      <c r="Y19" s="1"/>
      <c r="Z19" s="1"/>
    </row>
    <row r="20" spans="1:26" ht="15.75" customHeight="1">
      <c r="A20" s="10"/>
      <c r="B20" s="41"/>
      <c r="C20" s="38">
        <f>C16+5</f>
        <v>21</v>
      </c>
      <c r="D20" s="42"/>
      <c r="E20" s="28"/>
      <c r="F20" s="27"/>
      <c r="G20" s="26">
        <f>G16+5</f>
        <v>22</v>
      </c>
      <c r="H20" s="27"/>
      <c r="I20" s="27"/>
      <c r="J20" s="27"/>
      <c r="K20" s="26">
        <f>K16+5</f>
        <v>23</v>
      </c>
      <c r="L20" s="27"/>
      <c r="M20" s="27"/>
      <c r="N20" s="27"/>
      <c r="O20" s="26">
        <f>O16+5</f>
        <v>24</v>
      </c>
      <c r="P20" s="27"/>
      <c r="Q20" s="27"/>
      <c r="R20" s="27"/>
      <c r="S20" s="26">
        <f>S16+5</f>
        <v>25</v>
      </c>
      <c r="T20" s="27"/>
      <c r="U20" s="10"/>
      <c r="V20" s="29"/>
      <c r="W20" s="29"/>
      <c r="X20" s="29"/>
      <c r="Y20" s="29"/>
      <c r="Z20" s="29"/>
    </row>
    <row r="21" spans="1:26" ht="15.75" customHeight="1">
      <c r="A21" s="179" t="s">
        <v>15</v>
      </c>
      <c r="B21" s="30" t="str">
        <f t="array" ref="B21">MID(INDEX(EMPLOI_SupNum_S1,C20,$L$2),4,8)</f>
        <v>DPR310</v>
      </c>
      <c r="C21" s="14" t="str">
        <f t="array" ref="C21">MID(INDEX(EMPLOI_SupNum_S1,C20,$L$2),1,2)</f>
        <v>CM</v>
      </c>
      <c r="D21" s="15" t="str">
        <f>VLOOKUP(B21,BDD!$A$1:$P$30,IF(C21="td",13,13),0)</f>
        <v>Hamidoune</v>
      </c>
      <c r="E21" s="22"/>
      <c r="F21" s="30" t="str">
        <f t="array" ref="F21">MID(INDEX(EMPLOI_SupNum_S1,G20,$L$2),4,8)</f>
        <v/>
      </c>
      <c r="G21" s="14" t="str">
        <f t="array" ref="G21">MID(INDEX(EMPLOI_SupNum_S1,G20,$L$2),1,2)</f>
        <v/>
      </c>
      <c r="H21" s="15" t="e">
        <f>VLOOKUP(F21,BDD!$A$1:$P$30,IF(G21="td",17,10),0)</f>
        <v>#N/A</v>
      </c>
      <c r="I21" s="24"/>
      <c r="J21" s="33" t="str">
        <f t="array" ref="J21">MID(INDEX(EMPLOI_SupNum_S1,K20,$L$2),4,8)</f>
        <v/>
      </c>
      <c r="K21" s="34" t="str">
        <f t="array" ref="K21">MID(INDEX(EMPLOI_SupNum_S1,K20,$L$2),1,2)</f>
        <v/>
      </c>
      <c r="L21" s="35" t="e">
        <f>VLOOKUP(J21,BDD!$A$1:$P$30,IF(K21="td",17,13),0)</f>
        <v>#N/A</v>
      </c>
      <c r="M21" s="17"/>
      <c r="N21" s="30" t="str">
        <f t="array" ref="N21">MID(INDEX(EMPLOI_SupNum_S1,O20,$L$2),4,8)</f>
        <v/>
      </c>
      <c r="O21" s="14" t="str">
        <f t="array" ref="O21">MID(INDEX(EMPLOI_SupNum_S1,O20,$L$2),1,2)</f>
        <v/>
      </c>
      <c r="P21" s="15" t="e">
        <f>VLOOKUP(N21,BDD!$A$1:$P$30,IF(O21="td",17,13),0)</f>
        <v>#N/A</v>
      </c>
      <c r="Q21" s="18"/>
      <c r="R21" s="30" t="str">
        <f t="array" ref="R21">MID(INDEX(EMPLOI_SupNum_S1,S20,$L$2),4,8)</f>
        <v/>
      </c>
      <c r="S21" s="14" t="str">
        <f t="array" ref="S21">MID(INDEX(EMPLOI_SupNum_S1,S20,$L$2),1,2)</f>
        <v/>
      </c>
      <c r="T21" s="15" t="e">
        <f>VLOOKUP(R21,BDD!$A$1:$P$30,IF(S21="td",17,13),0)</f>
        <v>#N/A</v>
      </c>
      <c r="U21" s="179" t="s">
        <v>15</v>
      </c>
      <c r="V21" s="1"/>
      <c r="W21" s="1"/>
      <c r="X21" s="1"/>
      <c r="Y21" s="1"/>
      <c r="Z21" s="1"/>
    </row>
    <row r="22" spans="1:26" ht="15.75" customHeight="1">
      <c r="A22" s="180"/>
      <c r="B22" s="174" t="str">
        <f>VLOOKUP(B21,BDD!$A$1:$P$30,2,0)</f>
        <v>Communication</v>
      </c>
      <c r="C22" s="175"/>
      <c r="D22" s="176"/>
      <c r="E22" s="22"/>
      <c r="F22" s="174" t="e">
        <f>VLOOKUP(F21,BDD!$A$1:$P$30,2,0)</f>
        <v>#N/A</v>
      </c>
      <c r="G22" s="175"/>
      <c r="H22" s="176"/>
      <c r="I22" s="24"/>
      <c r="J22" s="189" t="e">
        <f>VLOOKUP(J21,BDD!$A$1:$P$30,2,0)</f>
        <v>#N/A</v>
      </c>
      <c r="K22" s="175"/>
      <c r="L22" s="176"/>
      <c r="M22" s="19"/>
      <c r="N22" s="174" t="e">
        <f>VLOOKUP(N21,BDD!$A$1:$P$30,2,0)</f>
        <v>#N/A</v>
      </c>
      <c r="O22" s="175"/>
      <c r="P22" s="176"/>
      <c r="Q22" s="20"/>
      <c r="R22" s="174" t="e">
        <f>VLOOKUP(R21,BDD!$A$1:$P$30,2,0)</f>
        <v>#N/A</v>
      </c>
      <c r="S22" s="175"/>
      <c r="T22" s="176"/>
      <c r="U22" s="180"/>
      <c r="V22" s="1"/>
      <c r="W22" s="1"/>
      <c r="X22" s="1"/>
      <c r="Y22" s="1"/>
      <c r="Z22" s="1"/>
    </row>
    <row r="23" spans="1:26" ht="15.75" customHeight="1">
      <c r="A23" s="181"/>
      <c r="B23" s="177" t="str">
        <f>VLOOKUP(B21,BDD!$A$1:$P$30,IF(C21="cm",4,IF(C21="td",11,IF(C21="tp",5,13))),0)</f>
        <v>Abdy/Smail</v>
      </c>
      <c r="C23" s="178"/>
      <c r="D23" s="173"/>
      <c r="E23" s="22"/>
      <c r="F23" s="177" t="e">
        <f>VLOOKUP(F21,BDD!$A$1:$P$30,IF(G21="cm",4,IF(G21="td",11,IF(G21="tp",5,13))),0)</f>
        <v>#N/A</v>
      </c>
      <c r="G23" s="178"/>
      <c r="H23" s="173"/>
      <c r="I23" s="24"/>
      <c r="J23" s="190" t="e">
        <f>VLOOKUP(J21,BDD!$A$1:$P$30,IF(K21="cm",4,IF(K21="td",11,IF(K21="tp",5,13))),0)</f>
        <v>#N/A</v>
      </c>
      <c r="K23" s="178"/>
      <c r="L23" s="173"/>
      <c r="M23" s="23"/>
      <c r="N23" s="177" t="e">
        <f>VLOOKUP(N21,BDD!$A$1:$P$30,IF(O21="cm",4,IF(O21="td",11,IF(O21="tp",5,13))),0)</f>
        <v>#N/A</v>
      </c>
      <c r="O23" s="178"/>
      <c r="P23" s="173"/>
      <c r="Q23" s="24"/>
      <c r="R23" s="177" t="e">
        <f>VLOOKUP(R21,BDD!$A$1:$P$30,IF(S21="cm",4,IF(S21="td",11,IF(S21="tp",5,13))),0)</f>
        <v>#N/A</v>
      </c>
      <c r="S23" s="178"/>
      <c r="T23" s="173"/>
      <c r="U23" s="181"/>
      <c r="V23" s="1"/>
      <c r="W23" s="1"/>
      <c r="X23" s="1"/>
      <c r="Y23" s="1"/>
      <c r="Z23" s="1"/>
    </row>
    <row r="24" spans="1:26" ht="15.75" customHeight="1">
      <c r="A24" s="43"/>
      <c r="B24" s="41"/>
      <c r="C24" s="38">
        <f>C20+5</f>
        <v>26</v>
      </c>
      <c r="D24" s="42"/>
      <c r="E24" s="28"/>
      <c r="F24" s="27"/>
      <c r="G24" s="26">
        <f>G20+5</f>
        <v>27</v>
      </c>
      <c r="H24" s="27"/>
      <c r="I24" s="27"/>
      <c r="J24" s="27"/>
      <c r="K24" s="26">
        <f>K20+5</f>
        <v>28</v>
      </c>
      <c r="L24" s="27"/>
      <c r="M24" s="27"/>
      <c r="N24" s="27"/>
      <c r="O24" s="26">
        <f>O20+5</f>
        <v>29</v>
      </c>
      <c r="P24" s="27"/>
      <c r="Q24" s="27"/>
      <c r="R24" s="27"/>
      <c r="S24" s="26">
        <f>S20+5</f>
        <v>30</v>
      </c>
      <c r="T24" s="27"/>
      <c r="U24" s="43"/>
      <c r="V24" s="1"/>
      <c r="W24" s="1"/>
      <c r="X24" s="1"/>
      <c r="Y24" s="1"/>
      <c r="Z24" s="1"/>
    </row>
    <row r="25" spans="1:26" ht="15.75" customHeight="1">
      <c r="A25" s="186" t="s">
        <v>16</v>
      </c>
      <c r="B25" s="30" t="str">
        <f t="array" ref="B25">MID(INDEX(EMPLOI_SupNum_S1,C24,$L$2),4,8)</f>
        <v/>
      </c>
      <c r="C25" s="14" t="str">
        <f t="array" ref="C25">MID(INDEX(EMPLOI_SupNum_S1,C24,$L$2),1,2)</f>
        <v/>
      </c>
      <c r="D25" s="15" t="e">
        <f>VLOOKUP(B25,BDD!$A$1:$P$30,IF(C25="td",17,7),0)</f>
        <v>#N/A</v>
      </c>
      <c r="E25" s="22"/>
      <c r="F25" s="30" t="str">
        <f t="array" ref="F25">MID(INDEX(EMPLOI_SupNum_S1,G24,$L$2),4,8)</f>
        <v/>
      </c>
      <c r="G25" s="14" t="str">
        <f t="array" ref="G25">MID(INDEX(EMPLOI_SupNum_S1,G24,$L$2),1,2)</f>
        <v/>
      </c>
      <c r="H25" s="15" t="e">
        <f>VLOOKUP(F25,BDD!$A$1:$P$30,IF(G25="td",17,10),0)</f>
        <v>#N/A</v>
      </c>
      <c r="I25" s="24"/>
      <c r="J25" s="30" t="str">
        <f t="array" ref="J25">MID(INDEX(EMPLOI_SupNum_S1,K24,$L$2),4,8)</f>
        <v/>
      </c>
      <c r="K25" s="14" t="str">
        <f t="array" ref="K25">MID(INDEX(EMPLOI_SupNum_S1,K24,$L$2),1,2)</f>
        <v/>
      </c>
      <c r="L25" s="15" t="e">
        <f>VLOOKUP(J25,BDD!$A$1:$P$30,IF(K25="td",17,10),0)</f>
        <v>#N/A</v>
      </c>
      <c r="M25" s="17"/>
      <c r="O25" s="44" t="str">
        <f t="array" ref="O25">MID(INDEX(EMPLOI_SupNum_S1,O24,$L$2),1,2)</f>
        <v/>
      </c>
      <c r="P25" s="15" t="e">
        <f>VLOOKUP(N25,BDD!$A$1:$P$30,IF(O25="td",17,10),0)</f>
        <v>#N/A</v>
      </c>
      <c r="Q25" s="18"/>
      <c r="R25" s="30" t="str">
        <f t="array" ref="R25">MID(INDEX(EMPLOI_SupNum_S1,S24,$L$2),4,8)</f>
        <v/>
      </c>
      <c r="S25" s="14" t="str">
        <f t="array" ref="S25">MID(INDEX(EMPLOI_SupNum_S1,S23,$L$2),1,2)</f>
        <v>CM</v>
      </c>
      <c r="T25" s="15" t="e">
        <f>VLOOKUP(R25,BDD!$A$1:$P$30,IF(S25="td",17,10),0)</f>
        <v>#N/A</v>
      </c>
      <c r="U25" s="171" t="s">
        <v>16</v>
      </c>
      <c r="V25" s="1"/>
      <c r="W25" s="1"/>
      <c r="X25" s="1"/>
      <c r="Y25" s="1"/>
      <c r="Z25" s="1"/>
    </row>
    <row r="26" spans="1:26" ht="15.75" customHeight="1">
      <c r="A26" s="187"/>
      <c r="B26" s="174" t="e">
        <f>VLOOKUP(B25,BDD!$A$1:$P$30,2,0)</f>
        <v>#N/A</v>
      </c>
      <c r="C26" s="175"/>
      <c r="D26" s="176"/>
      <c r="E26" s="22"/>
      <c r="F26" s="174" t="e">
        <f>VLOOKUP(F25,BDD!$A$1:$P$30,2,0)</f>
        <v>#N/A</v>
      </c>
      <c r="G26" s="175"/>
      <c r="H26" s="176"/>
      <c r="I26" s="24"/>
      <c r="J26" s="174" t="e">
        <f>VLOOKUP(J25,BDD!$A$1:$P$30,2,0)</f>
        <v>#N/A</v>
      </c>
      <c r="K26" s="175"/>
      <c r="L26" s="176"/>
      <c r="M26" s="19"/>
      <c r="N26" s="184" t="e">
        <f>VLOOKUP(P25,BDD!$A$1:$P$30,2,0)</f>
        <v>#N/A</v>
      </c>
      <c r="O26" s="175"/>
      <c r="P26" s="176"/>
      <c r="Q26" s="20"/>
      <c r="R26" s="184" t="e">
        <f>VLOOKUP(R25,BDD!$A$1:$P$30,2,0)</f>
        <v>#N/A</v>
      </c>
      <c r="S26" s="175"/>
      <c r="T26" s="176"/>
      <c r="U26" s="172"/>
      <c r="V26" s="1"/>
      <c r="W26" s="1"/>
      <c r="X26" s="1"/>
      <c r="Y26" s="1"/>
      <c r="Z26" s="1"/>
    </row>
    <row r="27" spans="1:26" ht="15.75" customHeight="1">
      <c r="A27" s="188"/>
      <c r="B27" s="177" t="e">
        <f>VLOOKUP(B25,BDD!$A$1:$P$30,IF(C25="cm",4,IF(C25="td",11,IF(C25="tp",12,13))),0)</f>
        <v>#N/A</v>
      </c>
      <c r="C27" s="178"/>
      <c r="D27" s="173"/>
      <c r="E27" s="22"/>
      <c r="F27" s="177" t="e">
        <f>VLOOKUP(F25,BDD!$A$1:$P$30,IF(G25="cm",4,IF(G25="td",11,IF(G25="tp",5,13))),0)</f>
        <v>#N/A</v>
      </c>
      <c r="G27" s="178"/>
      <c r="H27" s="173"/>
      <c r="I27" s="24"/>
      <c r="J27" s="177" t="e">
        <f>VLOOKUP(J25,BDD!$A$1:$P$30,IF(K25="cm",4,IF(K25="td",11,IF(K25="tp",5,13))),0)</f>
        <v>#N/A</v>
      </c>
      <c r="K27" s="178"/>
      <c r="L27" s="173"/>
      <c r="M27" s="23"/>
      <c r="N27" s="177" t="e">
        <f>VLOOKUP(P25,BDD!$A$1:$P$30,IF(O25="cm",4,IF(O25="td",11,IF(O25="tp",12,13))),0)</f>
        <v>#N/A</v>
      </c>
      <c r="O27" s="178"/>
      <c r="P27" s="173"/>
      <c r="Q27" s="24"/>
      <c r="R27" s="177" t="e">
        <f>VLOOKUP(R25,BDD!$A$1:$P$30,IF(S25="cm",4,IF(S25="td",11,IF(S25="tp",12,13))),0)</f>
        <v>#N/A</v>
      </c>
      <c r="S27" s="178"/>
      <c r="T27" s="173"/>
      <c r="U27" s="173"/>
      <c r="V27" s="1"/>
      <c r="W27" s="1"/>
      <c r="X27" s="1"/>
      <c r="Y27" s="1"/>
      <c r="Z27" s="1"/>
    </row>
    <row r="28" spans="1:26" ht="15.75" customHeight="1">
      <c r="A28" s="45"/>
      <c r="B28" s="46"/>
      <c r="C28" s="47"/>
      <c r="D28" s="36"/>
      <c r="E28" s="36"/>
      <c r="F28" s="36"/>
      <c r="G28" s="47"/>
      <c r="H28" s="36"/>
      <c r="I28" s="36"/>
      <c r="J28" s="36"/>
      <c r="K28" s="47"/>
      <c r="L28" s="36"/>
      <c r="M28" s="36"/>
      <c r="N28" s="36"/>
      <c r="O28" s="47"/>
      <c r="P28" s="36"/>
      <c r="Q28" s="36"/>
      <c r="R28" s="36"/>
      <c r="S28" s="47"/>
      <c r="T28" s="36"/>
      <c r="U28" s="45"/>
      <c r="V28" s="1"/>
      <c r="W28" s="1"/>
      <c r="X28" s="1"/>
      <c r="Y28" s="1"/>
      <c r="Z28" s="1"/>
    </row>
    <row r="29" spans="1:26" ht="15.75" customHeight="1">
      <c r="A29" s="36"/>
      <c r="B29" s="182"/>
      <c r="C29" s="183"/>
      <c r="D29" s="183"/>
      <c r="E29" s="183"/>
      <c r="F29" s="183"/>
      <c r="G29" s="183"/>
      <c r="H29" s="183"/>
      <c r="I29" s="48"/>
      <c r="J29" s="48"/>
      <c r="K29" s="49"/>
      <c r="L29" s="48"/>
      <c r="M29" s="48"/>
      <c r="N29" s="185"/>
      <c r="O29" s="183"/>
      <c r="P29" s="183"/>
      <c r="Q29" s="183"/>
      <c r="R29" s="183"/>
      <c r="S29" s="183"/>
      <c r="T29" s="183"/>
      <c r="U29" s="36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3">
    <mergeCell ref="U9:U11"/>
    <mergeCell ref="R10:T10"/>
    <mergeCell ref="R11:T11"/>
    <mergeCell ref="B6:D6"/>
    <mergeCell ref="F6:H6"/>
    <mergeCell ref="J6:L6"/>
    <mergeCell ref="N6:P6"/>
    <mergeCell ref="J7:L7"/>
    <mergeCell ref="N7:P7"/>
    <mergeCell ref="B10:D10"/>
    <mergeCell ref="J10:L10"/>
    <mergeCell ref="B11:D11"/>
    <mergeCell ref="J11:L11"/>
    <mergeCell ref="U5:U7"/>
    <mergeCell ref="R6:T6"/>
    <mergeCell ref="R7:T7"/>
    <mergeCell ref="A1:U1"/>
    <mergeCell ref="B2:C2"/>
    <mergeCell ref="O2:P2"/>
    <mergeCell ref="B4:D4"/>
    <mergeCell ref="F4:H4"/>
    <mergeCell ref="J4:L4"/>
    <mergeCell ref="N4:P4"/>
    <mergeCell ref="R4:T4"/>
    <mergeCell ref="R2:S2"/>
    <mergeCell ref="A5:A7"/>
    <mergeCell ref="N10:P10"/>
    <mergeCell ref="N11:P11"/>
    <mergeCell ref="R22:T22"/>
    <mergeCell ref="N23:P23"/>
    <mergeCell ref="R23:T23"/>
    <mergeCell ref="A21:A23"/>
    <mergeCell ref="B22:D22"/>
    <mergeCell ref="F22:H22"/>
    <mergeCell ref="J22:L22"/>
    <mergeCell ref="B23:D23"/>
    <mergeCell ref="F23:H23"/>
    <mergeCell ref="J23:L23"/>
    <mergeCell ref="B7:D7"/>
    <mergeCell ref="F7:H7"/>
    <mergeCell ref="A9:A11"/>
    <mergeCell ref="J18:L18"/>
    <mergeCell ref="J19:L19"/>
    <mergeCell ref="F10:H10"/>
    <mergeCell ref="F11:H11"/>
    <mergeCell ref="N19:P19"/>
    <mergeCell ref="A13:A15"/>
    <mergeCell ref="U13:U15"/>
    <mergeCell ref="B14:D14"/>
    <mergeCell ref="J14:L14"/>
    <mergeCell ref="B15:D15"/>
    <mergeCell ref="R15:T15"/>
    <mergeCell ref="F14:H14"/>
    <mergeCell ref="F15:H15"/>
    <mergeCell ref="N14:P14"/>
    <mergeCell ref="R14:T14"/>
    <mergeCell ref="J15:L15"/>
    <mergeCell ref="N15:P15"/>
    <mergeCell ref="A17:A19"/>
    <mergeCell ref="B18:D18"/>
    <mergeCell ref="F18:H18"/>
    <mergeCell ref="B19:D19"/>
    <mergeCell ref="F19:H19"/>
    <mergeCell ref="A25:A27"/>
    <mergeCell ref="B26:D26"/>
    <mergeCell ref="F26:H26"/>
    <mergeCell ref="J26:L26"/>
    <mergeCell ref="B27:D27"/>
    <mergeCell ref="F27:H27"/>
    <mergeCell ref="J27:L27"/>
    <mergeCell ref="B29:H29"/>
    <mergeCell ref="U25:U27"/>
    <mergeCell ref="N26:P26"/>
    <mergeCell ref="R26:T26"/>
    <mergeCell ref="N27:P27"/>
    <mergeCell ref="R27:T27"/>
    <mergeCell ref="N29:T29"/>
    <mergeCell ref="U17:U19"/>
    <mergeCell ref="N18:P18"/>
    <mergeCell ref="R18:T18"/>
    <mergeCell ref="R19:T19"/>
    <mergeCell ref="U21:U23"/>
    <mergeCell ref="N22:P22"/>
  </mergeCells>
  <conditionalFormatting sqref="L2">
    <cfRule type="notContainsBlanks" dxfId="3" priority="1">
      <formula>LEN(TRIM(L2))&gt;0</formula>
    </cfRule>
  </conditionalFormatting>
  <dataValidations count="2">
    <dataValidation type="list" allowBlank="1" showErrorMessage="1" sqref="L2" xr:uid="{00000000-0002-0000-0000-000000000000}">
      <formula1>"1,2,3,4,5,6,7,8,9,10,11,12,13,14,15,16"</formula1>
    </dataValidation>
    <dataValidation type="list" allowBlank="1" sqref="M2" xr:uid="{00000000-0002-0000-0000-000001000000}">
      <formula1>"1,2,3,4,5,6,7,8,9,10,11,12,13,14,15,16"</formula1>
    </dataValidation>
  </dataValidations>
  <printOptions horizontalCentered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1005"/>
  <sheetViews>
    <sheetView workbookViewId="0">
      <pane xSplit="1" topLeftCell="J1" activePane="topRight" state="frozen"/>
      <selection pane="topRight" activeCell="P2" sqref="P2"/>
    </sheetView>
  </sheetViews>
  <sheetFormatPr baseColWidth="10" defaultColWidth="12.6328125" defaultRowHeight="15" customHeight="1"/>
  <cols>
    <col min="1" max="1" width="10.453125" customWidth="1"/>
    <col min="2" max="2" width="2.90625" customWidth="1"/>
    <col min="4" max="4" width="10" customWidth="1"/>
    <col min="5" max="5" width="10.36328125" customWidth="1"/>
    <col min="6" max="6" width="10.08984375" customWidth="1"/>
    <col min="7" max="7" width="11.6328125" customWidth="1"/>
    <col min="8" max="8" width="10.90625" customWidth="1"/>
    <col min="9" max="9" width="9.36328125" customWidth="1"/>
    <col min="10" max="11" width="9.453125" customWidth="1"/>
    <col min="12" max="12" width="10.08984375" customWidth="1"/>
    <col min="13" max="15" width="10.6328125" customWidth="1"/>
    <col min="16" max="16" width="9.36328125" customWidth="1"/>
    <col min="17" max="17" width="8.90625" customWidth="1"/>
    <col min="18" max="18" width="10.6328125" customWidth="1"/>
    <col min="19" max="19" width="7.7265625" customWidth="1"/>
    <col min="20" max="20" width="8.08984375" customWidth="1"/>
    <col min="22" max="22" width="37" customWidth="1"/>
    <col min="24" max="24" width="9.6328125" customWidth="1"/>
    <col min="25" max="25" width="3.90625" customWidth="1"/>
    <col min="26" max="26" width="3.7265625" customWidth="1"/>
    <col min="27" max="27" width="6.36328125" customWidth="1"/>
    <col min="28" max="28" width="3.7265625" customWidth="1"/>
    <col min="29" max="30" width="6.453125" customWidth="1"/>
    <col min="31" max="32" width="3.7265625" customWidth="1"/>
  </cols>
  <sheetData>
    <row r="1" spans="1:32" ht="15.75" customHeight="1">
      <c r="A1" s="97"/>
      <c r="B1" s="98"/>
      <c r="C1" s="99" t="s">
        <v>133</v>
      </c>
      <c r="D1" s="99" t="s">
        <v>134</v>
      </c>
      <c r="E1" s="99" t="s">
        <v>2</v>
      </c>
      <c r="F1" s="99" t="s">
        <v>135</v>
      </c>
      <c r="G1" s="99" t="s">
        <v>136</v>
      </c>
      <c r="H1" s="99" t="s">
        <v>137</v>
      </c>
      <c r="I1" s="99" t="s">
        <v>138</v>
      </c>
      <c r="J1" s="99" t="s">
        <v>139</v>
      </c>
      <c r="K1" s="99" t="s">
        <v>140</v>
      </c>
      <c r="L1" s="99" t="s">
        <v>141</v>
      </c>
      <c r="M1" s="99" t="s">
        <v>142</v>
      </c>
      <c r="N1" s="99" t="s">
        <v>143</v>
      </c>
      <c r="O1" s="99" t="s">
        <v>144</v>
      </c>
      <c r="P1" s="99" t="s">
        <v>145</v>
      </c>
      <c r="Q1" s="99" t="s">
        <v>146</v>
      </c>
      <c r="R1" s="99" t="s">
        <v>147</v>
      </c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</row>
    <row r="2" spans="1:32" ht="15.75" customHeight="1">
      <c r="A2" s="101"/>
      <c r="B2" s="102" t="s">
        <v>148</v>
      </c>
      <c r="C2" s="103"/>
      <c r="D2" s="103"/>
      <c r="E2" s="103"/>
      <c r="F2" s="104" t="s">
        <v>149</v>
      </c>
      <c r="G2" s="104" t="s">
        <v>149</v>
      </c>
      <c r="H2" s="104" t="s">
        <v>149</v>
      </c>
      <c r="I2" s="104" t="s">
        <v>149</v>
      </c>
      <c r="J2" s="105"/>
      <c r="K2" s="105"/>
      <c r="L2" s="104" t="s">
        <v>149</v>
      </c>
      <c r="M2" s="104"/>
      <c r="N2" s="104" t="s">
        <v>149</v>
      </c>
      <c r="O2" s="104" t="s">
        <v>149</v>
      </c>
      <c r="P2" s="59" t="s">
        <v>149</v>
      </c>
      <c r="Q2" s="105"/>
      <c r="R2" s="105"/>
      <c r="S2" s="97"/>
      <c r="T2" s="97"/>
      <c r="U2" s="106" t="s">
        <v>150</v>
      </c>
      <c r="V2" s="107" t="s">
        <v>151</v>
      </c>
      <c r="W2" s="100"/>
      <c r="X2" s="100"/>
      <c r="Y2" s="100"/>
      <c r="Z2" s="100"/>
      <c r="AA2" s="100"/>
      <c r="AB2" s="100"/>
      <c r="AC2" s="100"/>
      <c r="AD2" s="100"/>
      <c r="AE2" s="100"/>
      <c r="AF2" s="100"/>
    </row>
    <row r="3" spans="1:32" ht="15.75" customHeight="1">
      <c r="A3" s="108"/>
      <c r="B3" s="102" t="s">
        <v>152</v>
      </c>
      <c r="C3" s="109"/>
      <c r="D3" s="109"/>
      <c r="E3" s="109"/>
      <c r="F3" s="109" t="s">
        <v>153</v>
      </c>
      <c r="G3" s="109" t="s">
        <v>153</v>
      </c>
      <c r="H3" s="109" t="s">
        <v>153</v>
      </c>
      <c r="I3" s="109" t="s">
        <v>154</v>
      </c>
      <c r="J3" s="105"/>
      <c r="K3" s="105"/>
      <c r="L3" s="103" t="s">
        <v>155</v>
      </c>
      <c r="M3" s="109" t="s">
        <v>156</v>
      </c>
      <c r="N3" s="109" t="s">
        <v>156</v>
      </c>
      <c r="O3" s="109" t="s">
        <v>156</v>
      </c>
      <c r="P3" s="109"/>
      <c r="Q3" s="105"/>
      <c r="R3" s="110"/>
      <c r="S3" s="100"/>
      <c r="T3" s="100"/>
      <c r="U3" s="111"/>
      <c r="V3" s="112" t="s">
        <v>157</v>
      </c>
      <c r="W3" s="100"/>
      <c r="X3" s="100"/>
      <c r="Y3" s="100"/>
      <c r="Z3" s="100"/>
      <c r="AA3" s="100"/>
      <c r="AB3" s="100"/>
      <c r="AC3" s="100"/>
      <c r="AD3" s="100"/>
      <c r="AE3" s="100"/>
      <c r="AF3" s="100"/>
    </row>
    <row r="4" spans="1:32" ht="15.75" customHeight="1">
      <c r="A4" s="108" t="s">
        <v>11</v>
      </c>
      <c r="B4" s="102" t="s">
        <v>158</v>
      </c>
      <c r="C4" s="109"/>
      <c r="D4" s="109"/>
      <c r="E4" s="105"/>
      <c r="F4" s="109" t="s">
        <v>153</v>
      </c>
      <c r="G4" s="109" t="s">
        <v>153</v>
      </c>
      <c r="H4" s="109" t="s">
        <v>153</v>
      </c>
      <c r="I4" s="109" t="s">
        <v>153</v>
      </c>
      <c r="J4" s="105"/>
      <c r="K4" s="82" t="s">
        <v>159</v>
      </c>
      <c r="L4" s="109" t="s">
        <v>156</v>
      </c>
      <c r="M4" s="109" t="s">
        <v>153</v>
      </c>
      <c r="N4" s="109" t="s">
        <v>153</v>
      </c>
      <c r="O4" s="109" t="s">
        <v>160</v>
      </c>
      <c r="P4" s="109"/>
      <c r="Q4" s="105"/>
      <c r="R4" s="11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</row>
    <row r="5" spans="1:32" ht="15.75" customHeight="1">
      <c r="A5" s="108"/>
      <c r="B5" s="102" t="s">
        <v>161</v>
      </c>
      <c r="C5" s="59" t="s">
        <v>162</v>
      </c>
      <c r="D5" s="59"/>
      <c r="E5" s="109" t="s">
        <v>153</v>
      </c>
      <c r="F5" s="109" t="s">
        <v>163</v>
      </c>
      <c r="G5" s="109" t="s">
        <v>163</v>
      </c>
      <c r="H5" s="109" t="s">
        <v>163</v>
      </c>
      <c r="I5" s="109" t="s">
        <v>163</v>
      </c>
      <c r="J5" s="113"/>
      <c r="K5" s="82" t="s">
        <v>159</v>
      </c>
      <c r="L5" s="109" t="s">
        <v>163</v>
      </c>
      <c r="M5" s="109" t="s">
        <v>153</v>
      </c>
      <c r="N5" s="109" t="s">
        <v>153</v>
      </c>
      <c r="O5" s="109" t="s">
        <v>153</v>
      </c>
      <c r="P5" s="109"/>
      <c r="Q5" s="113"/>
      <c r="R5" s="105"/>
      <c r="S5" s="100"/>
      <c r="T5" s="100"/>
      <c r="U5" s="100"/>
      <c r="V5" s="98"/>
      <c r="W5" s="100"/>
      <c r="X5" s="100"/>
      <c r="Y5" s="100"/>
      <c r="Z5" s="100"/>
      <c r="AA5" s="100"/>
      <c r="AB5" s="100"/>
      <c r="AC5" s="100"/>
      <c r="AD5" s="100"/>
      <c r="AE5" s="100"/>
      <c r="AF5" s="100"/>
    </row>
    <row r="6" spans="1:32" ht="15.75" customHeight="1">
      <c r="A6" s="114"/>
      <c r="B6" s="102" t="s">
        <v>164</v>
      </c>
      <c r="C6" s="59" t="s">
        <v>162</v>
      </c>
      <c r="D6" s="59"/>
      <c r="E6" s="109" t="s">
        <v>153</v>
      </c>
      <c r="F6" s="109" t="s">
        <v>163</v>
      </c>
      <c r="G6" s="109" t="s">
        <v>163</v>
      </c>
      <c r="H6" s="109" t="s">
        <v>163</v>
      </c>
      <c r="I6" s="109" t="s">
        <v>163</v>
      </c>
      <c r="J6" s="95"/>
      <c r="K6" s="82" t="s">
        <v>159</v>
      </c>
      <c r="L6" s="109" t="s">
        <v>163</v>
      </c>
      <c r="M6" s="109" t="s">
        <v>153</v>
      </c>
      <c r="N6" s="109" t="s">
        <v>153</v>
      </c>
      <c r="O6" s="109" t="s">
        <v>153</v>
      </c>
      <c r="P6" s="109"/>
      <c r="Q6" s="113"/>
      <c r="R6" s="115"/>
      <c r="S6" s="98"/>
      <c r="T6" s="98"/>
      <c r="U6" s="116"/>
      <c r="V6" s="117" t="s">
        <v>165</v>
      </c>
      <c r="W6" s="100"/>
      <c r="X6" s="100"/>
      <c r="Y6" s="100"/>
      <c r="Z6" s="100"/>
      <c r="AA6" s="100"/>
      <c r="AB6" s="100"/>
      <c r="AC6" s="100"/>
      <c r="AD6" s="100"/>
      <c r="AE6" s="100"/>
      <c r="AF6" s="100"/>
    </row>
    <row r="7" spans="1:32" ht="15.75" customHeight="1">
      <c r="A7" s="101"/>
      <c r="B7" s="102" t="s">
        <v>148</v>
      </c>
      <c r="C7" s="89" t="s">
        <v>166</v>
      </c>
      <c r="D7" s="89"/>
      <c r="E7" s="109" t="s">
        <v>167</v>
      </c>
      <c r="F7" s="109" t="s">
        <v>167</v>
      </c>
      <c r="G7" s="109" t="s">
        <v>167</v>
      </c>
      <c r="H7" s="109" t="s">
        <v>167</v>
      </c>
      <c r="I7" s="109" t="s">
        <v>167</v>
      </c>
      <c r="J7" s="110"/>
      <c r="K7" s="110"/>
      <c r="L7" s="109" t="s">
        <v>167</v>
      </c>
      <c r="M7" s="109" t="s">
        <v>167</v>
      </c>
      <c r="N7" s="109" t="s">
        <v>167</v>
      </c>
      <c r="O7" s="109" t="s">
        <v>167</v>
      </c>
      <c r="P7" s="109"/>
      <c r="Q7" s="105"/>
      <c r="R7" s="110"/>
      <c r="S7" s="98"/>
      <c r="T7" s="98"/>
      <c r="U7" s="116" t="s">
        <v>20</v>
      </c>
      <c r="V7" s="118">
        <f>COUNTIF(EMPLOI_SupNum_S1,U7&amp;"-"&amp;$V$3)</f>
        <v>0</v>
      </c>
      <c r="W7" s="100"/>
      <c r="X7" s="100"/>
      <c r="Y7" s="100"/>
      <c r="Z7" s="100"/>
      <c r="AA7" s="100"/>
      <c r="AB7" s="100"/>
      <c r="AC7" s="100"/>
      <c r="AD7" s="100"/>
      <c r="AE7" s="100"/>
      <c r="AF7" s="100"/>
    </row>
    <row r="8" spans="1:32" ht="15.75" customHeight="1">
      <c r="A8" s="108"/>
      <c r="B8" s="102" t="s">
        <v>152</v>
      </c>
      <c r="C8" s="109"/>
      <c r="D8" s="109"/>
      <c r="E8" s="109" t="s">
        <v>155</v>
      </c>
      <c r="G8" s="50" t="s">
        <v>168</v>
      </c>
      <c r="H8" s="50" t="s">
        <v>168</v>
      </c>
      <c r="I8" s="50" t="s">
        <v>168</v>
      </c>
      <c r="K8" s="105"/>
      <c r="M8" s="50" t="s">
        <v>168</v>
      </c>
      <c r="N8" s="50" t="s">
        <v>168</v>
      </c>
      <c r="O8" s="50" t="s">
        <v>168</v>
      </c>
      <c r="P8" s="50"/>
      <c r="Q8" s="110"/>
      <c r="R8" s="110"/>
      <c r="S8" s="98"/>
      <c r="T8" s="98"/>
      <c r="U8" s="116" t="s">
        <v>21</v>
      </c>
      <c r="V8" s="118">
        <f>COUNTIF(EMPLOI_SupNum_S1,U8&amp;"-"&amp;$V$3)</f>
        <v>0</v>
      </c>
      <c r="W8" s="100"/>
      <c r="X8" s="100"/>
      <c r="Y8" s="100"/>
      <c r="Z8" s="100"/>
      <c r="AA8" s="100"/>
      <c r="AB8" s="100"/>
      <c r="AC8" s="100"/>
      <c r="AD8" s="100"/>
      <c r="AE8" s="100"/>
      <c r="AF8" s="100"/>
    </row>
    <row r="9" spans="1:32" ht="15.75" customHeight="1">
      <c r="A9" s="108" t="s">
        <v>12</v>
      </c>
      <c r="B9" s="102" t="s">
        <v>158</v>
      </c>
      <c r="C9" s="59"/>
      <c r="D9" s="109" t="s">
        <v>166</v>
      </c>
      <c r="E9" s="109" t="s">
        <v>166</v>
      </c>
      <c r="F9" s="109" t="s">
        <v>166</v>
      </c>
      <c r="G9" s="109" t="s">
        <v>166</v>
      </c>
      <c r="H9" s="109" t="s">
        <v>166</v>
      </c>
      <c r="I9" s="109" t="s">
        <v>166</v>
      </c>
      <c r="K9" s="105"/>
      <c r="L9" s="109" t="s">
        <v>166</v>
      </c>
      <c r="M9" s="109" t="s">
        <v>166</v>
      </c>
      <c r="N9" s="109" t="s">
        <v>166</v>
      </c>
      <c r="O9" s="109" t="s">
        <v>166</v>
      </c>
      <c r="P9" s="109"/>
      <c r="Q9" s="105"/>
      <c r="R9" s="115"/>
      <c r="S9" s="98"/>
      <c r="T9" s="98"/>
      <c r="U9" s="116" t="s">
        <v>22</v>
      </c>
      <c r="V9" s="118">
        <f>COUNTIF(EMPLOI_SupNum_S1,U9&amp;"-"&amp;$V$3)</f>
        <v>0</v>
      </c>
      <c r="W9" s="100"/>
      <c r="X9" s="100"/>
      <c r="Y9" s="100"/>
      <c r="Z9" s="100"/>
      <c r="AA9" s="100"/>
      <c r="AB9" s="100"/>
      <c r="AC9" s="100"/>
      <c r="AD9" s="100"/>
      <c r="AE9" s="100"/>
      <c r="AF9" s="100"/>
    </row>
    <row r="10" spans="1:32" ht="15.75" customHeight="1">
      <c r="A10" s="108"/>
      <c r="B10" s="102" t="s">
        <v>161</v>
      </c>
      <c r="C10" s="59" t="s">
        <v>168</v>
      </c>
      <c r="D10" s="59" t="s">
        <v>168</v>
      </c>
      <c r="E10" s="59" t="s">
        <v>168</v>
      </c>
      <c r="F10" s="59" t="s">
        <v>168</v>
      </c>
      <c r="G10" s="59"/>
      <c r="H10" s="59"/>
      <c r="I10" s="109" t="s">
        <v>169</v>
      </c>
      <c r="J10" s="119"/>
      <c r="K10" s="105"/>
      <c r="L10" s="59" t="s">
        <v>168</v>
      </c>
      <c r="M10" s="109" t="s">
        <v>169</v>
      </c>
      <c r="N10" s="109" t="s">
        <v>169</v>
      </c>
      <c r="O10" s="109" t="s">
        <v>170</v>
      </c>
      <c r="P10" s="109"/>
      <c r="Q10" s="105"/>
      <c r="R10" s="105"/>
      <c r="S10" s="100"/>
      <c r="T10" s="100"/>
      <c r="U10" s="100"/>
      <c r="V10" s="118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</row>
    <row r="11" spans="1:32" ht="15.75" customHeight="1">
      <c r="A11" s="114"/>
      <c r="B11" s="102" t="s">
        <v>164</v>
      </c>
      <c r="C11" s="109"/>
      <c r="D11" s="59" t="s">
        <v>171</v>
      </c>
      <c r="E11" s="59" t="s">
        <v>171</v>
      </c>
      <c r="F11" s="59" t="s">
        <v>171</v>
      </c>
      <c r="G11" s="59" t="s">
        <v>171</v>
      </c>
      <c r="H11" s="59" t="s">
        <v>171</v>
      </c>
      <c r="I11" s="59" t="s">
        <v>171</v>
      </c>
      <c r="J11" s="110"/>
      <c r="K11" s="110"/>
      <c r="L11" s="59" t="s">
        <v>171</v>
      </c>
      <c r="M11" s="59" t="s">
        <v>171</v>
      </c>
      <c r="N11" s="59" t="s">
        <v>171</v>
      </c>
      <c r="O11" s="59" t="s">
        <v>171</v>
      </c>
      <c r="P11" s="59" t="s">
        <v>149</v>
      </c>
      <c r="Q11" s="110"/>
      <c r="R11" s="115"/>
      <c r="S11" s="98"/>
      <c r="T11" s="98"/>
      <c r="U11" s="102" t="s">
        <v>172</v>
      </c>
      <c r="V11" s="120">
        <f>SUM(V7:V9)</f>
        <v>0</v>
      </c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</row>
    <row r="12" spans="1:32" ht="15.75" customHeight="1">
      <c r="A12" s="101"/>
      <c r="B12" s="102" t="s">
        <v>148</v>
      </c>
      <c r="C12" s="109"/>
      <c r="D12" s="109" t="s">
        <v>160</v>
      </c>
      <c r="E12" s="109" t="s">
        <v>162</v>
      </c>
      <c r="F12" s="109" t="s">
        <v>162</v>
      </c>
      <c r="G12" s="109" t="s">
        <v>162</v>
      </c>
      <c r="H12" s="109" t="s">
        <v>162</v>
      </c>
      <c r="I12" s="109" t="s">
        <v>162</v>
      </c>
      <c r="J12" s="121"/>
      <c r="K12" s="121"/>
      <c r="L12" s="109" t="s">
        <v>162</v>
      </c>
      <c r="M12" s="109" t="s">
        <v>162</v>
      </c>
      <c r="N12" s="109" t="s">
        <v>160</v>
      </c>
      <c r="Q12" s="122"/>
      <c r="R12" s="123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</row>
    <row r="13" spans="1:32" ht="15.75" customHeight="1">
      <c r="A13" s="108"/>
      <c r="B13" s="102" t="s">
        <v>152</v>
      </c>
      <c r="C13" s="121" t="s">
        <v>170</v>
      </c>
      <c r="D13" s="121" t="s">
        <v>170</v>
      </c>
      <c r="E13" s="121" t="s">
        <v>170</v>
      </c>
      <c r="F13" s="59" t="s">
        <v>149</v>
      </c>
      <c r="G13" s="59" t="s">
        <v>149</v>
      </c>
      <c r="H13" s="59" t="s">
        <v>149</v>
      </c>
      <c r="I13" s="59" t="s">
        <v>149</v>
      </c>
      <c r="J13" s="113"/>
      <c r="K13" s="113"/>
      <c r="L13" s="59" t="s">
        <v>149</v>
      </c>
      <c r="M13" s="59" t="s">
        <v>149</v>
      </c>
      <c r="N13" s="59" t="s">
        <v>149</v>
      </c>
      <c r="O13" s="59" t="s">
        <v>149</v>
      </c>
      <c r="P13" s="59" t="s">
        <v>149</v>
      </c>
      <c r="Q13" s="122"/>
      <c r="R13" s="123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</row>
    <row r="14" spans="1:32" ht="15.75" customHeight="1">
      <c r="A14" s="108" t="s">
        <v>13</v>
      </c>
      <c r="B14" s="102" t="s">
        <v>158</v>
      </c>
      <c r="C14" s="121" t="s">
        <v>173</v>
      </c>
      <c r="D14" s="121" t="s">
        <v>173</v>
      </c>
      <c r="E14" s="121" t="s">
        <v>173</v>
      </c>
      <c r="F14" s="109" t="s">
        <v>174</v>
      </c>
      <c r="J14" s="56"/>
      <c r="K14" s="82" t="s">
        <v>159</v>
      </c>
      <c r="L14" s="109" t="s">
        <v>174</v>
      </c>
      <c r="M14" s="109" t="s">
        <v>173</v>
      </c>
      <c r="N14" s="109" t="s">
        <v>173</v>
      </c>
      <c r="O14" s="109" t="s">
        <v>174</v>
      </c>
      <c r="P14" s="109"/>
      <c r="Q14" s="122"/>
      <c r="R14" s="123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</row>
    <row r="15" spans="1:32" ht="15.75" customHeight="1">
      <c r="A15" s="108"/>
      <c r="B15" s="102" t="s">
        <v>161</v>
      </c>
      <c r="C15" s="109"/>
      <c r="D15" s="109"/>
      <c r="E15" s="59" t="s">
        <v>175</v>
      </c>
      <c r="F15" s="50" t="s">
        <v>176</v>
      </c>
      <c r="G15" s="59" t="s">
        <v>176</v>
      </c>
      <c r="H15" s="59" t="s">
        <v>175</v>
      </c>
      <c r="I15" s="59" t="s">
        <v>175</v>
      </c>
      <c r="J15" s="105"/>
      <c r="K15" s="82" t="s">
        <v>159</v>
      </c>
      <c r="L15" s="50" t="s">
        <v>175</v>
      </c>
      <c r="M15" s="59" t="s">
        <v>176</v>
      </c>
      <c r="N15" s="59"/>
      <c r="O15" s="109" t="s">
        <v>176</v>
      </c>
      <c r="P15" s="109"/>
      <c r="Q15" s="124"/>
      <c r="R15" s="123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 spans="1:32" ht="15.75" customHeight="1">
      <c r="A16" s="114"/>
      <c r="B16" s="102" t="s">
        <v>164</v>
      </c>
      <c r="C16" s="109"/>
      <c r="D16" s="109"/>
      <c r="E16" s="109" t="s">
        <v>176</v>
      </c>
      <c r="F16" s="59" t="s">
        <v>176</v>
      </c>
      <c r="G16" s="109"/>
      <c r="H16" s="109"/>
      <c r="I16" s="109"/>
      <c r="J16" s="105"/>
      <c r="K16" s="82" t="s">
        <v>159</v>
      </c>
      <c r="L16" s="59" t="s">
        <v>176</v>
      </c>
      <c r="M16" s="109"/>
      <c r="N16" s="109"/>
      <c r="O16" s="109" t="s">
        <v>176</v>
      </c>
      <c r="P16" s="109"/>
      <c r="Q16" s="124"/>
      <c r="R16" s="115"/>
      <c r="S16" s="125"/>
      <c r="T16" s="125"/>
      <c r="U16" s="126" t="s">
        <v>17</v>
      </c>
      <c r="V16" s="126" t="s">
        <v>18</v>
      </c>
      <c r="W16" s="126" t="s">
        <v>19</v>
      </c>
      <c r="X16" s="126" t="s">
        <v>177</v>
      </c>
      <c r="Y16" s="126" t="s">
        <v>20</v>
      </c>
      <c r="Z16" s="126" t="s">
        <v>21</v>
      </c>
      <c r="AA16" s="126" t="s">
        <v>22</v>
      </c>
      <c r="AB16" s="127" t="s">
        <v>178</v>
      </c>
      <c r="AC16" s="127" t="s">
        <v>172</v>
      </c>
      <c r="AD16" s="127" t="s">
        <v>179</v>
      </c>
      <c r="AE16" s="128"/>
      <c r="AF16" s="128"/>
    </row>
    <row r="17" spans="1:32" ht="15.75" customHeight="1">
      <c r="A17" s="101"/>
      <c r="B17" s="102" t="s">
        <v>148</v>
      </c>
      <c r="C17" s="59" t="s">
        <v>149</v>
      </c>
      <c r="D17" s="59" t="s">
        <v>149</v>
      </c>
      <c r="E17" s="59" t="s">
        <v>149</v>
      </c>
      <c r="F17" s="109" t="s">
        <v>180</v>
      </c>
      <c r="G17" s="109"/>
      <c r="H17" s="109" t="s">
        <v>167</v>
      </c>
      <c r="I17" s="109" t="s">
        <v>167</v>
      </c>
      <c r="J17" s="121"/>
      <c r="K17" s="56"/>
      <c r="L17" s="109" t="s">
        <v>180</v>
      </c>
      <c r="M17" s="109" t="s">
        <v>167</v>
      </c>
      <c r="N17" s="109" t="s">
        <v>167</v>
      </c>
      <c r="O17" s="109" t="s">
        <v>167</v>
      </c>
      <c r="P17" s="109"/>
      <c r="Q17" s="121"/>
      <c r="R17" s="123"/>
      <c r="S17" s="129"/>
      <c r="T17" s="129"/>
      <c r="U17" s="130" t="e">
        <f t="shared" ref="U17:AB17" si="0">#REF!</f>
        <v>#REF!</v>
      </c>
      <c r="V17" s="131" t="e">
        <f t="shared" si="0"/>
        <v>#REF!</v>
      </c>
      <c r="W17" s="102" t="e">
        <f t="shared" si="0"/>
        <v>#REF!</v>
      </c>
      <c r="X17" s="102" t="e">
        <f t="shared" si="0"/>
        <v>#REF!</v>
      </c>
      <c r="Y17" s="102" t="e">
        <f t="shared" si="0"/>
        <v>#REF!</v>
      </c>
      <c r="Z17" s="102" t="e">
        <f t="shared" si="0"/>
        <v>#REF!</v>
      </c>
      <c r="AA17" s="102" t="e">
        <f t="shared" si="0"/>
        <v>#REF!</v>
      </c>
      <c r="AB17" s="102" t="e">
        <f t="shared" si="0"/>
        <v>#REF!</v>
      </c>
      <c r="AC17" s="102" t="e">
        <f t="shared" ref="AC17:AC24" si="1">SUM(Y17:AA17)</f>
        <v>#REF!</v>
      </c>
      <c r="AD17" s="102" t="e">
        <f t="shared" ref="AD17:AD24" si="2">AC17/(16)</f>
        <v>#REF!</v>
      </c>
      <c r="AE17" s="98"/>
      <c r="AF17" s="98"/>
    </row>
    <row r="18" spans="1:32" ht="15.75" customHeight="1">
      <c r="A18" s="108"/>
      <c r="B18" s="102" t="s">
        <v>152</v>
      </c>
      <c r="C18" s="59"/>
      <c r="D18" s="59"/>
      <c r="E18" s="109" t="s">
        <v>181</v>
      </c>
      <c r="F18" s="109"/>
      <c r="G18" s="109" t="s">
        <v>169</v>
      </c>
      <c r="H18" s="109" t="s">
        <v>170</v>
      </c>
      <c r="J18" s="56"/>
      <c r="K18" s="56"/>
      <c r="L18" s="109" t="s">
        <v>170</v>
      </c>
      <c r="M18" s="109" t="s">
        <v>182</v>
      </c>
      <c r="N18" s="109" t="s">
        <v>182</v>
      </c>
      <c r="O18" s="109" t="s">
        <v>182</v>
      </c>
      <c r="P18" s="109"/>
      <c r="Q18" s="105"/>
      <c r="R18" s="105"/>
      <c r="S18" s="129"/>
      <c r="T18" s="129"/>
      <c r="U18" s="130" t="e">
        <f t="shared" ref="U18:AB18" si="3">#REF!</f>
        <v>#REF!</v>
      </c>
      <c r="V18" s="131" t="e">
        <f t="shared" si="3"/>
        <v>#REF!</v>
      </c>
      <c r="W18" s="102" t="e">
        <f t="shared" si="3"/>
        <v>#REF!</v>
      </c>
      <c r="X18" s="102" t="e">
        <f t="shared" si="3"/>
        <v>#REF!</v>
      </c>
      <c r="Y18" s="102" t="e">
        <f t="shared" si="3"/>
        <v>#REF!</v>
      </c>
      <c r="Z18" s="102" t="e">
        <f t="shared" si="3"/>
        <v>#REF!</v>
      </c>
      <c r="AA18" s="102" t="e">
        <f t="shared" si="3"/>
        <v>#REF!</v>
      </c>
      <c r="AB18" s="102" t="e">
        <f t="shared" si="3"/>
        <v>#REF!</v>
      </c>
      <c r="AC18" s="102" t="e">
        <f t="shared" si="1"/>
        <v>#REF!</v>
      </c>
      <c r="AD18" s="102" t="e">
        <f t="shared" si="2"/>
        <v>#REF!</v>
      </c>
      <c r="AE18" s="98"/>
      <c r="AF18" s="98"/>
    </row>
    <row r="19" spans="1:32" ht="15.75" customHeight="1">
      <c r="A19" s="108" t="s">
        <v>14</v>
      </c>
      <c r="B19" s="102" t="s">
        <v>158</v>
      </c>
      <c r="C19" s="109"/>
      <c r="D19" s="109"/>
      <c r="E19" s="109"/>
      <c r="F19" s="109" t="s">
        <v>170</v>
      </c>
      <c r="G19" s="109" t="s">
        <v>169</v>
      </c>
      <c r="H19" s="109" t="s">
        <v>180</v>
      </c>
      <c r="J19" s="105"/>
      <c r="K19" s="82" t="s">
        <v>159</v>
      </c>
      <c r="Q19" s="105"/>
      <c r="R19" s="132"/>
      <c r="S19" s="129"/>
      <c r="T19" s="129"/>
      <c r="U19" s="130" t="e">
        <f t="shared" ref="U19:AB19" si="4">#REF!</f>
        <v>#REF!</v>
      </c>
      <c r="V19" s="131" t="e">
        <f t="shared" si="4"/>
        <v>#REF!</v>
      </c>
      <c r="W19" s="102" t="e">
        <f t="shared" si="4"/>
        <v>#REF!</v>
      </c>
      <c r="X19" s="102" t="e">
        <f t="shared" si="4"/>
        <v>#REF!</v>
      </c>
      <c r="Y19" s="102" t="e">
        <f t="shared" si="4"/>
        <v>#REF!</v>
      </c>
      <c r="Z19" s="102" t="e">
        <f t="shared" si="4"/>
        <v>#REF!</v>
      </c>
      <c r="AA19" s="102" t="e">
        <f t="shared" si="4"/>
        <v>#REF!</v>
      </c>
      <c r="AB19" s="102" t="e">
        <f t="shared" si="4"/>
        <v>#REF!</v>
      </c>
      <c r="AC19" s="102" t="e">
        <f t="shared" si="1"/>
        <v>#REF!</v>
      </c>
      <c r="AD19" s="102" t="e">
        <f t="shared" si="2"/>
        <v>#REF!</v>
      </c>
      <c r="AE19" s="98"/>
      <c r="AF19" s="98"/>
    </row>
    <row r="20" spans="1:32" ht="15.75" customHeight="1">
      <c r="A20" s="108"/>
      <c r="B20" s="102" t="s">
        <v>161</v>
      </c>
      <c r="C20" s="59" t="s">
        <v>175</v>
      </c>
      <c r="D20" s="59" t="s">
        <v>175</v>
      </c>
      <c r="E20" s="59"/>
      <c r="F20" s="109" t="s">
        <v>153</v>
      </c>
      <c r="G20" s="109" t="s">
        <v>153</v>
      </c>
      <c r="H20" s="109" t="s">
        <v>153</v>
      </c>
      <c r="I20" s="109" t="s">
        <v>169</v>
      </c>
      <c r="J20" s="124"/>
      <c r="K20" s="82" t="s">
        <v>159</v>
      </c>
      <c r="L20" s="109" t="s">
        <v>153</v>
      </c>
      <c r="M20" s="109"/>
      <c r="N20" s="109"/>
      <c r="O20" s="109"/>
      <c r="P20" s="109"/>
      <c r="Q20" s="124"/>
      <c r="R20" s="105"/>
      <c r="S20" s="129"/>
      <c r="T20" s="129"/>
      <c r="U20" s="130" t="e">
        <f t="shared" ref="U20:AB20" si="5">#REF!</f>
        <v>#REF!</v>
      </c>
      <c r="V20" s="131" t="e">
        <f t="shared" si="5"/>
        <v>#REF!</v>
      </c>
      <c r="W20" s="102" t="e">
        <f t="shared" si="5"/>
        <v>#REF!</v>
      </c>
      <c r="X20" s="102" t="e">
        <f t="shared" si="5"/>
        <v>#REF!</v>
      </c>
      <c r="Y20" s="102" t="e">
        <f t="shared" si="5"/>
        <v>#REF!</v>
      </c>
      <c r="Z20" s="102" t="e">
        <f t="shared" si="5"/>
        <v>#REF!</v>
      </c>
      <c r="AA20" s="102" t="e">
        <f t="shared" si="5"/>
        <v>#REF!</v>
      </c>
      <c r="AB20" s="102" t="e">
        <f t="shared" si="5"/>
        <v>#REF!</v>
      </c>
      <c r="AC20" s="102" t="e">
        <f t="shared" si="1"/>
        <v>#REF!</v>
      </c>
      <c r="AD20" s="102" t="e">
        <f t="shared" si="2"/>
        <v>#REF!</v>
      </c>
      <c r="AE20" s="98"/>
      <c r="AF20" s="98"/>
    </row>
    <row r="21" spans="1:32" ht="15.75" customHeight="1">
      <c r="A21" s="114"/>
      <c r="B21" s="102" t="s">
        <v>164</v>
      </c>
      <c r="C21" s="109" t="s">
        <v>175</v>
      </c>
      <c r="D21" s="109" t="s">
        <v>175</v>
      </c>
      <c r="F21" s="109" t="s">
        <v>153</v>
      </c>
      <c r="G21" s="109" t="s">
        <v>153</v>
      </c>
      <c r="H21" s="109" t="s">
        <v>153</v>
      </c>
      <c r="I21" s="109" t="s">
        <v>153</v>
      </c>
      <c r="J21" s="121"/>
      <c r="K21" s="82" t="s">
        <v>159</v>
      </c>
      <c r="L21" s="109" t="s">
        <v>153</v>
      </c>
      <c r="M21" s="109" t="s">
        <v>153</v>
      </c>
      <c r="N21" s="109" t="s">
        <v>153</v>
      </c>
      <c r="O21" s="109" t="s">
        <v>153</v>
      </c>
      <c r="P21" s="109"/>
      <c r="Q21" s="121"/>
      <c r="R21" s="115"/>
      <c r="S21" s="129"/>
      <c r="T21" s="129"/>
      <c r="U21" s="130" t="e">
        <f t="shared" ref="U21:AB21" si="6">#REF!</f>
        <v>#REF!</v>
      </c>
      <c r="V21" s="131" t="e">
        <f t="shared" si="6"/>
        <v>#REF!</v>
      </c>
      <c r="W21" s="102" t="e">
        <f t="shared" si="6"/>
        <v>#REF!</v>
      </c>
      <c r="X21" s="102" t="e">
        <f t="shared" si="6"/>
        <v>#REF!</v>
      </c>
      <c r="Y21" s="102" t="e">
        <f t="shared" si="6"/>
        <v>#REF!</v>
      </c>
      <c r="Z21" s="102" t="e">
        <f t="shared" si="6"/>
        <v>#REF!</v>
      </c>
      <c r="AA21" s="102" t="e">
        <f t="shared" si="6"/>
        <v>#REF!</v>
      </c>
      <c r="AB21" s="102" t="e">
        <f t="shared" si="6"/>
        <v>#REF!</v>
      </c>
      <c r="AC21" s="102" t="e">
        <f t="shared" si="1"/>
        <v>#REF!</v>
      </c>
      <c r="AD21" s="102" t="e">
        <f t="shared" si="2"/>
        <v>#REF!</v>
      </c>
      <c r="AE21" s="100"/>
      <c r="AF21" s="100"/>
    </row>
    <row r="22" spans="1:32" ht="15.75" customHeight="1">
      <c r="A22" s="101"/>
      <c r="B22" s="102" t="s">
        <v>148</v>
      </c>
      <c r="D22" s="133"/>
      <c r="E22" s="109" t="s">
        <v>181</v>
      </c>
      <c r="F22" s="133"/>
      <c r="G22" s="59" t="s">
        <v>155</v>
      </c>
      <c r="H22" s="59"/>
      <c r="I22" s="59" t="s">
        <v>155</v>
      </c>
      <c r="J22" s="110"/>
      <c r="K22" s="110"/>
      <c r="L22" s="133"/>
      <c r="M22" s="59"/>
      <c r="N22" s="59"/>
      <c r="O22" s="59" t="s">
        <v>149</v>
      </c>
      <c r="P22" s="59" t="s">
        <v>149</v>
      </c>
      <c r="Q22" s="110"/>
      <c r="R22" s="134"/>
      <c r="S22" s="129"/>
      <c r="T22" s="129"/>
      <c r="U22" s="130" t="str">
        <f>BDD!A2</f>
        <v>PAV310</v>
      </c>
      <c r="V22" s="131" t="str">
        <f>BDD!B2</f>
        <v>POO JAVA</v>
      </c>
      <c r="W22" s="102">
        <f>BDD!C2</f>
        <v>2</v>
      </c>
      <c r="X22" s="102" t="e">
        <f t="shared" ref="X22:AB22" si="7">#REF!</f>
        <v>#REF!</v>
      </c>
      <c r="Y22" s="102" t="e">
        <f t="shared" si="7"/>
        <v>#REF!</v>
      </c>
      <c r="Z22" s="102" t="e">
        <f t="shared" si="7"/>
        <v>#REF!</v>
      </c>
      <c r="AA22" s="102" t="e">
        <f t="shared" si="7"/>
        <v>#REF!</v>
      </c>
      <c r="AB22" s="102" t="e">
        <f t="shared" si="7"/>
        <v>#REF!</v>
      </c>
      <c r="AC22" s="102" t="e">
        <f t="shared" si="1"/>
        <v>#REF!</v>
      </c>
      <c r="AD22" s="102" t="e">
        <f t="shared" si="2"/>
        <v>#REF!</v>
      </c>
      <c r="AE22" s="100"/>
      <c r="AF22" s="100"/>
    </row>
    <row r="23" spans="1:32" ht="15.75" customHeight="1">
      <c r="A23" s="108"/>
      <c r="B23" s="102" t="s">
        <v>152</v>
      </c>
      <c r="C23" s="104" t="s">
        <v>149</v>
      </c>
      <c r="D23" s="104" t="s">
        <v>149</v>
      </c>
      <c r="E23" s="104" t="s">
        <v>149</v>
      </c>
      <c r="F23" s="109" t="s">
        <v>181</v>
      </c>
      <c r="G23" s="109" t="s">
        <v>181</v>
      </c>
      <c r="H23" s="109" t="s">
        <v>181</v>
      </c>
      <c r="I23" s="109" t="s">
        <v>181</v>
      </c>
      <c r="J23" s="56"/>
      <c r="K23" s="109" t="s">
        <v>181</v>
      </c>
      <c r="M23" s="109" t="s">
        <v>181</v>
      </c>
      <c r="N23" s="109" t="s">
        <v>181</v>
      </c>
      <c r="O23" s="109" t="s">
        <v>181</v>
      </c>
      <c r="P23" s="109"/>
      <c r="Q23" s="110"/>
      <c r="R23" s="115"/>
      <c r="S23" s="129"/>
      <c r="T23" s="129"/>
      <c r="U23" s="130" t="str">
        <f>BDD!A3</f>
        <v>PAV311</v>
      </c>
      <c r="V23" s="131" t="str">
        <f>BDD!B3</f>
        <v>SD &amp; Comp. Algo</v>
      </c>
      <c r="W23" s="102">
        <f>BDD!C3</f>
        <v>2</v>
      </c>
      <c r="X23" s="102" t="e">
        <f t="shared" ref="X23:AB23" si="8">#REF!</f>
        <v>#REF!</v>
      </c>
      <c r="Y23" s="102" t="e">
        <f t="shared" si="8"/>
        <v>#REF!</v>
      </c>
      <c r="Z23" s="102" t="e">
        <f t="shared" si="8"/>
        <v>#REF!</v>
      </c>
      <c r="AA23" s="102" t="e">
        <f t="shared" si="8"/>
        <v>#REF!</v>
      </c>
      <c r="AB23" s="102" t="e">
        <f t="shared" si="8"/>
        <v>#REF!</v>
      </c>
      <c r="AC23" s="102" t="e">
        <f t="shared" si="1"/>
        <v>#REF!</v>
      </c>
      <c r="AD23" s="102" t="e">
        <f t="shared" si="2"/>
        <v>#REF!</v>
      </c>
      <c r="AE23" s="100"/>
      <c r="AF23" s="100"/>
    </row>
    <row r="24" spans="1:32" ht="15.75" customHeight="1">
      <c r="A24" s="108" t="s">
        <v>15</v>
      </c>
      <c r="B24" s="102" t="s">
        <v>158</v>
      </c>
      <c r="C24" s="109"/>
      <c r="D24" s="109" t="s">
        <v>166</v>
      </c>
      <c r="E24" s="109" t="s">
        <v>166</v>
      </c>
      <c r="F24" s="109" t="s">
        <v>166</v>
      </c>
      <c r="G24" s="109" t="s">
        <v>166</v>
      </c>
      <c r="H24" s="109" t="s">
        <v>166</v>
      </c>
      <c r="I24" s="109" t="s">
        <v>166</v>
      </c>
      <c r="J24" s="124"/>
      <c r="K24" s="109" t="s">
        <v>166</v>
      </c>
      <c r="M24" s="109" t="s">
        <v>166</v>
      </c>
      <c r="N24" s="109" t="s">
        <v>166</v>
      </c>
      <c r="O24" s="109" t="s">
        <v>166</v>
      </c>
      <c r="P24" s="109"/>
      <c r="Q24" s="124"/>
      <c r="R24" s="115"/>
      <c r="S24" s="129"/>
      <c r="T24" s="129"/>
      <c r="U24" s="135" t="str">
        <f>BDD!A4</f>
        <v>DAS310</v>
      </c>
      <c r="V24" s="131" t="str">
        <f>BDD!B4</f>
        <v>Machine learning</v>
      </c>
      <c r="W24" s="102">
        <f>BDD!C4</f>
        <v>2</v>
      </c>
      <c r="X24" s="102" t="e">
        <f t="shared" ref="X24:AB24" si="9">#REF!</f>
        <v>#REF!</v>
      </c>
      <c r="Y24" s="102" t="e">
        <f t="shared" si="9"/>
        <v>#REF!</v>
      </c>
      <c r="Z24" s="102" t="e">
        <f t="shared" si="9"/>
        <v>#REF!</v>
      </c>
      <c r="AA24" s="102" t="e">
        <f t="shared" si="9"/>
        <v>#REF!</v>
      </c>
      <c r="AB24" s="102" t="e">
        <f t="shared" si="9"/>
        <v>#REF!</v>
      </c>
      <c r="AC24" s="102" t="e">
        <f t="shared" si="1"/>
        <v>#REF!</v>
      </c>
      <c r="AD24" s="102" t="e">
        <f t="shared" si="2"/>
        <v>#REF!</v>
      </c>
      <c r="AE24" s="100"/>
      <c r="AF24" s="100"/>
    </row>
    <row r="25" spans="1:32" ht="15.75" customHeight="1">
      <c r="A25" s="108"/>
      <c r="B25" s="102" t="s">
        <v>161</v>
      </c>
      <c r="C25" s="109"/>
      <c r="D25" s="109"/>
      <c r="E25" s="109"/>
      <c r="F25" s="109"/>
      <c r="G25" s="109"/>
      <c r="H25" s="109"/>
      <c r="I25" s="109"/>
      <c r="J25" s="136"/>
      <c r="K25" s="121"/>
      <c r="L25" s="109"/>
      <c r="O25" s="121" t="s">
        <v>183</v>
      </c>
      <c r="P25" s="121"/>
      <c r="Q25" s="122"/>
      <c r="R25" s="115"/>
      <c r="S25" s="100"/>
      <c r="T25" s="100"/>
      <c r="U25" s="135" t="str">
        <f>BDD!A5</f>
        <v>DAS311</v>
      </c>
      <c r="V25" s="131" t="str">
        <f>BDD!B5</f>
        <v>RO</v>
      </c>
      <c r="W25" s="102">
        <f>BDD!C5</f>
        <v>2</v>
      </c>
      <c r="X25" s="100"/>
      <c r="Y25" s="100"/>
      <c r="Z25" s="100"/>
      <c r="AA25" s="100"/>
      <c r="AB25" s="100"/>
      <c r="AC25" s="100"/>
      <c r="AD25" s="100"/>
      <c r="AE25" s="100"/>
      <c r="AF25" s="100"/>
    </row>
    <row r="26" spans="1:32" ht="20.25" customHeight="1">
      <c r="A26" s="114"/>
      <c r="B26" s="102" t="s">
        <v>164</v>
      </c>
      <c r="C26" s="109"/>
      <c r="D26" s="109"/>
      <c r="E26" s="109"/>
      <c r="F26" s="109"/>
      <c r="G26" s="109"/>
      <c r="H26" s="109"/>
      <c r="I26" s="109"/>
      <c r="J26" s="137"/>
      <c r="K26" s="121"/>
      <c r="L26" s="109"/>
      <c r="M26" s="121" t="s">
        <v>183</v>
      </c>
      <c r="N26" s="121" t="s">
        <v>183</v>
      </c>
      <c r="O26" s="121" t="s">
        <v>183</v>
      </c>
      <c r="P26" s="121"/>
      <c r="Q26" s="122"/>
      <c r="R26" s="115"/>
      <c r="S26" s="100"/>
      <c r="T26" s="100"/>
      <c r="U26" s="135" t="str">
        <f>BDD!A6</f>
        <v>DPR310</v>
      </c>
      <c r="V26" s="131" t="str">
        <f>BDD!B6</f>
        <v>Communication</v>
      </c>
      <c r="W26" s="102">
        <f>BDD!C6</f>
        <v>4</v>
      </c>
      <c r="X26" s="100"/>
      <c r="Y26" s="100"/>
      <c r="Z26" s="100"/>
      <c r="AA26" s="100"/>
      <c r="AB26" s="100"/>
      <c r="AC26" s="100"/>
      <c r="AD26" s="100"/>
      <c r="AE26" s="100"/>
      <c r="AF26" s="100"/>
    </row>
    <row r="27" spans="1:32" ht="15.75" customHeight="1">
      <c r="A27" s="101"/>
      <c r="B27" s="102" t="s">
        <v>148</v>
      </c>
      <c r="C27" s="89"/>
      <c r="D27" s="89"/>
      <c r="E27" s="109"/>
      <c r="F27" s="109" t="s">
        <v>154</v>
      </c>
      <c r="G27" s="109" t="s">
        <v>174</v>
      </c>
      <c r="H27" s="109" t="s">
        <v>173</v>
      </c>
      <c r="I27" s="109" t="s">
        <v>173</v>
      </c>
      <c r="J27" s="138"/>
      <c r="K27" s="109" t="s">
        <v>173</v>
      </c>
      <c r="L27" s="109" t="s">
        <v>181</v>
      </c>
      <c r="M27" s="109" t="s">
        <v>163</v>
      </c>
      <c r="N27" s="109"/>
      <c r="O27" s="109" t="s">
        <v>163</v>
      </c>
      <c r="P27" s="109"/>
      <c r="Q27" s="139"/>
      <c r="R27" s="138"/>
      <c r="S27" s="140"/>
      <c r="T27" s="100"/>
      <c r="U27" s="141"/>
      <c r="V27" s="142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</row>
    <row r="28" spans="1:32" ht="15.75" customHeight="1">
      <c r="A28" s="108"/>
      <c r="B28" s="102" t="s">
        <v>152</v>
      </c>
      <c r="C28" s="109" t="s">
        <v>154</v>
      </c>
      <c r="D28" s="109" t="s">
        <v>154</v>
      </c>
      <c r="E28" s="109" t="s">
        <v>154</v>
      </c>
      <c r="G28" s="109"/>
      <c r="H28" s="109"/>
      <c r="I28" s="109"/>
      <c r="J28" s="138"/>
      <c r="K28" s="109" t="s">
        <v>154</v>
      </c>
      <c r="L28" s="109" t="s">
        <v>182</v>
      </c>
      <c r="M28" s="109" t="s">
        <v>163</v>
      </c>
      <c r="N28" s="109"/>
      <c r="O28" s="109"/>
      <c r="P28" s="109"/>
      <c r="Q28" s="139"/>
      <c r="R28" s="138"/>
      <c r="S28" s="140"/>
      <c r="T28" s="100"/>
      <c r="U28" s="141"/>
      <c r="V28" s="142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</row>
    <row r="29" spans="1:32" ht="15.75" customHeight="1">
      <c r="A29" s="108" t="s">
        <v>16</v>
      </c>
      <c r="B29" s="102" t="s">
        <v>158</v>
      </c>
      <c r="C29" s="109"/>
      <c r="D29" s="109" t="s">
        <v>181</v>
      </c>
      <c r="E29" s="109"/>
      <c r="F29" s="109"/>
      <c r="J29" s="138"/>
      <c r="K29" s="109" t="s">
        <v>181</v>
      </c>
      <c r="L29" s="109" t="s">
        <v>166</v>
      </c>
      <c r="M29" s="143"/>
      <c r="N29" s="143"/>
      <c r="O29" s="143"/>
      <c r="P29" s="143"/>
      <c r="Q29" s="139"/>
      <c r="R29" s="138"/>
      <c r="S29" s="140"/>
      <c r="T29" s="100"/>
      <c r="U29" s="141"/>
      <c r="V29" s="142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</row>
    <row r="30" spans="1:32" ht="15.75" customHeight="1">
      <c r="A30" s="108"/>
      <c r="B30" s="102" t="s">
        <v>161</v>
      </c>
      <c r="C30" s="109"/>
      <c r="D30" s="109"/>
      <c r="E30" s="144"/>
      <c r="F30" s="144"/>
      <c r="G30" s="144"/>
      <c r="H30" s="144"/>
      <c r="I30" s="144"/>
      <c r="J30" s="138"/>
      <c r="K30" s="144"/>
      <c r="L30" s="138"/>
      <c r="M30" s="109" t="s">
        <v>184</v>
      </c>
      <c r="N30" s="109" t="s">
        <v>184</v>
      </c>
      <c r="O30" s="109" t="s">
        <v>184</v>
      </c>
      <c r="P30" s="109"/>
      <c r="Q30" s="139"/>
      <c r="R30" s="138"/>
      <c r="S30" s="140"/>
      <c r="T30" s="100"/>
      <c r="U30" s="141"/>
      <c r="V30" s="142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</row>
    <row r="31" spans="1:32" ht="15.75" customHeight="1">
      <c r="A31" s="114"/>
      <c r="B31" s="102" t="s">
        <v>164</v>
      </c>
      <c r="C31" s="109"/>
      <c r="D31" s="109"/>
      <c r="E31" s="144"/>
      <c r="F31" s="144"/>
      <c r="G31" s="144"/>
      <c r="H31" s="144"/>
      <c r="I31" s="144"/>
      <c r="J31" s="138"/>
      <c r="K31" s="144"/>
      <c r="L31" s="138"/>
      <c r="M31" s="143"/>
      <c r="N31" s="143"/>
      <c r="O31" s="143"/>
      <c r="P31" s="143"/>
      <c r="Q31" s="139"/>
      <c r="R31" s="138"/>
      <c r="S31" s="140"/>
      <c r="T31" s="100"/>
      <c r="U31" s="141"/>
      <c r="V31" s="142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</row>
    <row r="32" spans="1:32" ht="15.75" customHeight="1">
      <c r="A32" s="100"/>
      <c r="B32" s="98"/>
      <c r="C32" s="145">
        <v>44837</v>
      </c>
      <c r="D32" s="144">
        <f t="shared" ref="D32:O32" si="10">C34+2</f>
        <v>44844</v>
      </c>
      <c r="E32" s="144">
        <f t="shared" si="10"/>
        <v>44851</v>
      </c>
      <c r="F32" s="144">
        <f t="shared" si="10"/>
        <v>44858</v>
      </c>
      <c r="G32" s="144">
        <f t="shared" si="10"/>
        <v>44865</v>
      </c>
      <c r="H32" s="144">
        <f t="shared" si="10"/>
        <v>44872</v>
      </c>
      <c r="I32" s="144">
        <f t="shared" si="10"/>
        <v>44879</v>
      </c>
      <c r="J32" s="144">
        <f t="shared" si="10"/>
        <v>44886</v>
      </c>
      <c r="K32" s="144">
        <f t="shared" si="10"/>
        <v>44893</v>
      </c>
      <c r="L32" s="144">
        <f t="shared" si="10"/>
        <v>44900</v>
      </c>
      <c r="M32" s="144">
        <f t="shared" si="10"/>
        <v>44907</v>
      </c>
      <c r="N32" s="144">
        <f t="shared" si="10"/>
        <v>44914</v>
      </c>
      <c r="O32" s="144">
        <f t="shared" si="10"/>
        <v>44921</v>
      </c>
      <c r="P32" s="144">
        <f>O34+2+7</f>
        <v>44935</v>
      </c>
      <c r="Q32" s="144">
        <f t="shared" ref="Q32:R32" si="11">P34+2</f>
        <v>44942</v>
      </c>
      <c r="R32" s="144">
        <f t="shared" si="11"/>
        <v>44949</v>
      </c>
      <c r="S32" s="199" t="s">
        <v>185</v>
      </c>
      <c r="T32" s="100"/>
      <c r="U32" s="141" t="s">
        <v>186</v>
      </c>
      <c r="V32" s="142" t="s">
        <v>187</v>
      </c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</row>
    <row r="33" spans="1:32" ht="15.75" customHeight="1">
      <c r="A33" s="100"/>
      <c r="B33" s="98"/>
      <c r="C33" s="146" t="s">
        <v>5</v>
      </c>
      <c r="D33" s="147" t="s">
        <v>5</v>
      </c>
      <c r="E33" s="148" t="s">
        <v>5</v>
      </c>
      <c r="F33" s="148" t="s">
        <v>5</v>
      </c>
      <c r="G33" s="148" t="s">
        <v>5</v>
      </c>
      <c r="H33" s="148" t="s">
        <v>5</v>
      </c>
      <c r="I33" s="148" t="s">
        <v>5</v>
      </c>
      <c r="J33" s="148" t="s">
        <v>5</v>
      </c>
      <c r="K33" s="147" t="s">
        <v>5</v>
      </c>
      <c r="L33" s="148" t="s">
        <v>5</v>
      </c>
      <c r="M33" s="148" t="s">
        <v>5</v>
      </c>
      <c r="N33" s="148" t="s">
        <v>5</v>
      </c>
      <c r="O33" s="148" t="s">
        <v>5</v>
      </c>
      <c r="P33" s="146" t="s">
        <v>5</v>
      </c>
      <c r="Q33" s="146" t="s">
        <v>5</v>
      </c>
      <c r="R33" s="146" t="s">
        <v>5</v>
      </c>
      <c r="S33" s="183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</row>
    <row r="34" spans="1:32" ht="15.75" customHeight="1">
      <c r="A34" s="100"/>
      <c r="B34" s="98"/>
      <c r="C34" s="149">
        <f t="shared" ref="C34:R34" si="12">C32+5</f>
        <v>44842</v>
      </c>
      <c r="D34" s="150">
        <f t="shared" si="12"/>
        <v>44849</v>
      </c>
      <c r="E34" s="151">
        <f t="shared" si="12"/>
        <v>44856</v>
      </c>
      <c r="F34" s="151">
        <f t="shared" si="12"/>
        <v>44863</v>
      </c>
      <c r="G34" s="151">
        <f t="shared" si="12"/>
        <v>44870</v>
      </c>
      <c r="H34" s="151">
        <f t="shared" si="12"/>
        <v>44877</v>
      </c>
      <c r="I34" s="151">
        <f t="shared" si="12"/>
        <v>44884</v>
      </c>
      <c r="J34" s="151">
        <f t="shared" si="12"/>
        <v>44891</v>
      </c>
      <c r="K34" s="150">
        <f t="shared" si="12"/>
        <v>44898</v>
      </c>
      <c r="L34" s="151">
        <f t="shared" si="12"/>
        <v>44905</v>
      </c>
      <c r="M34" s="151">
        <f t="shared" si="12"/>
        <v>44912</v>
      </c>
      <c r="N34" s="151">
        <f t="shared" si="12"/>
        <v>44919</v>
      </c>
      <c r="O34" s="151">
        <f t="shared" si="12"/>
        <v>44926</v>
      </c>
      <c r="P34" s="149">
        <f t="shared" si="12"/>
        <v>44940</v>
      </c>
      <c r="Q34" s="149">
        <f t="shared" si="12"/>
        <v>44947</v>
      </c>
      <c r="R34" s="149">
        <f t="shared" si="12"/>
        <v>44954</v>
      </c>
      <c r="S34" s="183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</row>
    <row r="35" spans="1:32" ht="15.75" customHeight="1"/>
    <row r="36" spans="1:32" ht="15.75" customHeight="1"/>
    <row r="37" spans="1:32" ht="15.75" customHeight="1">
      <c r="F37" s="152"/>
    </row>
    <row r="38" spans="1:32" ht="15.75" customHeight="1"/>
    <row r="39" spans="1:32" ht="15.75" customHeight="1">
      <c r="D39" s="152"/>
      <c r="F39" s="152"/>
      <c r="V39" s="152" t="s">
        <v>188</v>
      </c>
      <c r="W39" s="152">
        <v>19</v>
      </c>
      <c r="X39" s="152">
        <v>43</v>
      </c>
      <c r="AA39" s="153">
        <f t="shared" ref="AA39:AA41" si="13">W39/X39</f>
        <v>0.44186046511627908</v>
      </c>
    </row>
    <row r="40" spans="1:32" ht="15.75" customHeight="1">
      <c r="F40" s="152"/>
      <c r="V40" s="152" t="s">
        <v>189</v>
      </c>
      <c r="W40" s="152">
        <v>6</v>
      </c>
      <c r="X40" s="152">
        <v>43</v>
      </c>
      <c r="AA40" s="153">
        <f t="shared" si="13"/>
        <v>0.13953488372093023</v>
      </c>
    </row>
    <row r="41" spans="1:32" ht="15.75" customHeight="1">
      <c r="V41" s="152" t="s">
        <v>190</v>
      </c>
      <c r="W41" s="152">
        <v>7</v>
      </c>
      <c r="X41" s="152">
        <v>58</v>
      </c>
      <c r="AA41" s="153">
        <f t="shared" si="13"/>
        <v>0.1206896551724138</v>
      </c>
    </row>
    <row r="42" spans="1:32" ht="15.75" customHeight="1"/>
    <row r="43" spans="1:32" ht="15.75" customHeight="1"/>
    <row r="44" spans="1:32" ht="15.75" customHeight="1"/>
    <row r="45" spans="1:32" ht="15.75" customHeight="1"/>
    <row r="46" spans="1:32" ht="15.75" customHeight="1"/>
    <row r="47" spans="1:32" ht="15.75" customHeight="1"/>
    <row r="48" spans="1:3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S32:S34"/>
  </mergeCells>
  <conditionalFormatting sqref="K2:K3 C2:C4 D2:D10 L2:L22 J2:J26 Q2:R26 E2:I29 K7:K13 C8:C9 C11:C19 D12:D21 K17:K18 C21 K22:K29 C23:D26 L25:L29 C28:D31 M30:P30 M2:P28">
    <cfRule type="expression" dxfId="2" priority="1">
      <formula>NOT(ISERROR(SEARCH(($U$3&amp;"-"&amp;$V$3),(C2))))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97"/>
  <sheetViews>
    <sheetView workbookViewId="0">
      <selection activeCell="G6" sqref="G6"/>
    </sheetView>
  </sheetViews>
  <sheetFormatPr baseColWidth="10" defaultColWidth="12.6328125" defaultRowHeight="15" customHeight="1"/>
  <cols>
    <col min="2" max="2" width="37.453125" customWidth="1"/>
    <col min="3" max="3" width="9.7265625" customWidth="1"/>
    <col min="4" max="4" width="26.08984375" customWidth="1"/>
    <col min="5" max="5" width="20.7265625" customWidth="1"/>
    <col min="6" max="6" width="19.36328125" customWidth="1"/>
    <col min="8" max="8" width="15.90625" customWidth="1"/>
    <col min="9" max="9" width="14.26953125" customWidth="1"/>
    <col min="10" max="10" width="20.7265625" customWidth="1"/>
    <col min="12" max="12" width="6.7265625" customWidth="1"/>
  </cols>
  <sheetData>
    <row r="1" spans="1:21" ht="15.75" customHeight="1">
      <c r="A1" s="51" t="s">
        <v>17</v>
      </c>
      <c r="B1" s="52" t="s">
        <v>18</v>
      </c>
      <c r="C1" s="53" t="s">
        <v>19</v>
      </c>
      <c r="D1" s="54" t="s">
        <v>20</v>
      </c>
      <c r="E1" s="54" t="s">
        <v>21</v>
      </c>
      <c r="F1" s="54" t="s">
        <v>22</v>
      </c>
      <c r="G1" s="55" t="s">
        <v>23</v>
      </c>
      <c r="H1" s="54" t="s">
        <v>24</v>
      </c>
      <c r="I1" s="55" t="s">
        <v>25</v>
      </c>
      <c r="J1" s="56"/>
      <c r="K1" s="57" t="s">
        <v>26</v>
      </c>
      <c r="L1" s="56" t="s">
        <v>27</v>
      </c>
      <c r="M1" s="58" t="s">
        <v>28</v>
      </c>
    </row>
    <row r="2" spans="1:21" ht="15.75" customHeight="1">
      <c r="A2" s="59" t="s">
        <v>29</v>
      </c>
      <c r="B2" s="60" t="s">
        <v>30</v>
      </c>
      <c r="C2" s="61">
        <v>2</v>
      </c>
      <c r="D2" s="62" t="s">
        <v>31</v>
      </c>
      <c r="E2" s="62" t="s">
        <v>32</v>
      </c>
      <c r="F2" s="62" t="s">
        <v>32</v>
      </c>
      <c r="G2" s="58" t="s">
        <v>33</v>
      </c>
      <c r="H2" s="58" t="s">
        <v>33</v>
      </c>
      <c r="I2" s="58" t="s">
        <v>33</v>
      </c>
      <c r="J2" s="58" t="s">
        <v>33</v>
      </c>
      <c r="K2" s="57" t="s">
        <v>26</v>
      </c>
      <c r="L2" s="56" t="s">
        <v>27</v>
      </c>
      <c r="M2" s="58" t="s">
        <v>33</v>
      </c>
    </row>
    <row r="3" spans="1:21" ht="15.75" customHeight="1">
      <c r="A3" s="59" t="s">
        <v>34</v>
      </c>
      <c r="B3" s="60" t="s">
        <v>35</v>
      </c>
      <c r="C3" s="61">
        <v>2</v>
      </c>
      <c r="D3" s="62" t="s">
        <v>36</v>
      </c>
      <c r="E3" s="62" t="s">
        <v>36</v>
      </c>
      <c r="F3" s="62" t="s">
        <v>36</v>
      </c>
      <c r="G3" s="58" t="s">
        <v>33</v>
      </c>
      <c r="H3" s="58" t="s">
        <v>33</v>
      </c>
      <c r="I3" s="58" t="s">
        <v>33</v>
      </c>
      <c r="J3" s="58" t="s">
        <v>33</v>
      </c>
      <c r="K3" s="57" t="s">
        <v>26</v>
      </c>
      <c r="L3" s="56" t="s">
        <v>27</v>
      </c>
      <c r="M3" s="58" t="s">
        <v>33</v>
      </c>
    </row>
    <row r="4" spans="1:21" ht="15.75" customHeight="1">
      <c r="A4" s="59" t="s">
        <v>37</v>
      </c>
      <c r="B4" s="60" t="s">
        <v>38</v>
      </c>
      <c r="C4" s="61">
        <v>2</v>
      </c>
      <c r="D4" s="63" t="s">
        <v>39</v>
      </c>
      <c r="E4" s="63" t="s">
        <v>40</v>
      </c>
      <c r="F4" s="63" t="s">
        <v>40</v>
      </c>
      <c r="G4" s="58" t="s">
        <v>33</v>
      </c>
      <c r="H4" s="58" t="s">
        <v>41</v>
      </c>
      <c r="I4" s="58" t="s">
        <v>33</v>
      </c>
      <c r="J4" s="58" t="s">
        <v>33</v>
      </c>
      <c r="K4" s="57" t="s">
        <v>26</v>
      </c>
      <c r="L4" s="56" t="s">
        <v>27</v>
      </c>
      <c r="M4" s="58" t="s">
        <v>33</v>
      </c>
    </row>
    <row r="5" spans="1:21" ht="15.75" customHeight="1">
      <c r="A5" s="59" t="s">
        <v>42</v>
      </c>
      <c r="B5" s="60" t="s">
        <v>43</v>
      </c>
      <c r="C5" s="61">
        <v>2</v>
      </c>
      <c r="D5" s="64" t="s">
        <v>39</v>
      </c>
      <c r="E5" s="64" t="s">
        <v>44</v>
      </c>
      <c r="F5" s="64" t="s">
        <v>44</v>
      </c>
      <c r="G5" s="58" t="s">
        <v>33</v>
      </c>
      <c r="H5" s="58" t="s">
        <v>33</v>
      </c>
      <c r="I5" s="58" t="s">
        <v>33</v>
      </c>
      <c r="J5" s="58" t="s">
        <v>33</v>
      </c>
      <c r="K5" s="57" t="s">
        <v>26</v>
      </c>
      <c r="L5" s="56" t="s">
        <v>27</v>
      </c>
      <c r="M5" s="58" t="s">
        <v>41</v>
      </c>
    </row>
    <row r="6" spans="1:21" ht="15.75" customHeight="1">
      <c r="A6" s="59" t="s">
        <v>45</v>
      </c>
      <c r="B6" s="60" t="s">
        <v>46</v>
      </c>
      <c r="C6" s="61">
        <v>4</v>
      </c>
      <c r="D6" s="64" t="s">
        <v>47</v>
      </c>
      <c r="E6" s="64" t="s">
        <v>48</v>
      </c>
      <c r="F6" s="64" t="s">
        <v>48</v>
      </c>
      <c r="G6" s="58" t="s">
        <v>33</v>
      </c>
      <c r="H6" s="58" t="s">
        <v>33</v>
      </c>
      <c r="I6" s="58" t="s">
        <v>33</v>
      </c>
      <c r="J6" s="58" t="s">
        <v>33</v>
      </c>
      <c r="K6" s="57" t="s">
        <v>26</v>
      </c>
      <c r="L6" s="56" t="s">
        <v>27</v>
      </c>
      <c r="M6" s="58" t="s">
        <v>33</v>
      </c>
    </row>
    <row r="7" spans="1:21" ht="15.75" customHeight="1">
      <c r="A7" s="59" t="s">
        <v>49</v>
      </c>
      <c r="B7" s="60" t="s">
        <v>50</v>
      </c>
      <c r="C7" s="61">
        <v>4</v>
      </c>
      <c r="D7" s="58" t="s">
        <v>51</v>
      </c>
      <c r="E7" s="58" t="s">
        <v>52</v>
      </c>
      <c r="F7" s="58" t="s">
        <v>52</v>
      </c>
      <c r="G7" s="58" t="s">
        <v>33</v>
      </c>
      <c r="H7" s="58" t="s">
        <v>33</v>
      </c>
      <c r="I7" s="58" t="s">
        <v>33</v>
      </c>
      <c r="J7" s="58" t="s">
        <v>33</v>
      </c>
      <c r="K7" s="57" t="s">
        <v>26</v>
      </c>
      <c r="L7" s="56" t="s">
        <v>27</v>
      </c>
      <c r="M7" s="58" t="s">
        <v>33</v>
      </c>
    </row>
    <row r="8" spans="1:21" ht="15.75" customHeight="1">
      <c r="A8" s="59" t="s">
        <v>53</v>
      </c>
      <c r="B8" s="60" t="s">
        <v>54</v>
      </c>
      <c r="C8" s="61">
        <v>1</v>
      </c>
      <c r="D8" s="58" t="s">
        <v>55</v>
      </c>
      <c r="E8" s="58" t="s">
        <v>55</v>
      </c>
      <c r="F8" s="58" t="s">
        <v>55</v>
      </c>
      <c r="G8" s="58" t="s">
        <v>33</v>
      </c>
      <c r="H8" s="58" t="s">
        <v>33</v>
      </c>
      <c r="I8" s="58" t="s">
        <v>33</v>
      </c>
      <c r="J8" s="58" t="s">
        <v>33</v>
      </c>
      <c r="K8" s="57" t="s">
        <v>26</v>
      </c>
      <c r="L8" s="56" t="s">
        <v>27</v>
      </c>
      <c r="M8" s="58" t="s">
        <v>33</v>
      </c>
    </row>
    <row r="9" spans="1:21" ht="15.75" customHeight="1">
      <c r="A9" s="59" t="s">
        <v>56</v>
      </c>
      <c r="B9" s="60" t="s">
        <v>57</v>
      </c>
      <c r="C9" s="61">
        <v>2</v>
      </c>
      <c r="D9" s="64" t="s">
        <v>58</v>
      </c>
      <c r="E9" s="64" t="s">
        <v>58</v>
      </c>
      <c r="F9" s="64" t="s">
        <v>58</v>
      </c>
      <c r="G9" s="58" t="s">
        <v>33</v>
      </c>
      <c r="H9" s="58" t="s">
        <v>33</v>
      </c>
      <c r="I9" s="58" t="s">
        <v>33</v>
      </c>
      <c r="J9" s="58" t="s">
        <v>33</v>
      </c>
      <c r="K9" s="57" t="s">
        <v>26</v>
      </c>
      <c r="L9" s="56" t="s">
        <v>27</v>
      </c>
      <c r="M9" s="58" t="s">
        <v>33</v>
      </c>
    </row>
    <row r="10" spans="1:21" ht="15.75" customHeight="1">
      <c r="A10" s="65" t="s">
        <v>59</v>
      </c>
      <c r="B10" s="66" t="s">
        <v>60</v>
      </c>
      <c r="C10" s="67">
        <v>2</v>
      </c>
      <c r="D10" s="68" t="s">
        <v>61</v>
      </c>
      <c r="E10" s="68" t="s">
        <v>61</v>
      </c>
      <c r="F10" s="68" t="s">
        <v>61</v>
      </c>
      <c r="G10" s="58" t="s">
        <v>33</v>
      </c>
      <c r="H10" s="58" t="s">
        <v>33</v>
      </c>
      <c r="I10" s="58" t="s">
        <v>33</v>
      </c>
      <c r="J10" s="58" t="s">
        <v>33</v>
      </c>
      <c r="K10" s="57" t="s">
        <v>26</v>
      </c>
      <c r="L10" s="56" t="s">
        <v>27</v>
      </c>
      <c r="M10" s="58" t="s">
        <v>33</v>
      </c>
      <c r="N10" s="69"/>
      <c r="O10" s="69"/>
      <c r="P10" s="69"/>
      <c r="Q10" s="69"/>
      <c r="R10" s="69"/>
      <c r="S10" s="69"/>
      <c r="T10" s="69"/>
      <c r="U10" s="69"/>
    </row>
    <row r="11" spans="1:21" ht="15.75" customHeight="1">
      <c r="A11" s="59" t="s">
        <v>62</v>
      </c>
      <c r="B11" s="66" t="s">
        <v>63</v>
      </c>
      <c r="C11" s="70">
        <v>2</v>
      </c>
      <c r="D11" s="68" t="s">
        <v>64</v>
      </c>
      <c r="E11" s="68" t="s">
        <v>64</v>
      </c>
      <c r="F11" s="68" t="s">
        <v>64</v>
      </c>
      <c r="G11" s="58" t="s">
        <v>33</v>
      </c>
      <c r="H11" s="58" t="s">
        <v>33</v>
      </c>
      <c r="I11" s="58" t="s">
        <v>33</v>
      </c>
      <c r="J11" s="58" t="s">
        <v>33</v>
      </c>
      <c r="K11" s="57" t="s">
        <v>26</v>
      </c>
      <c r="L11" s="56" t="s">
        <v>27</v>
      </c>
      <c r="M11" s="58" t="s">
        <v>33</v>
      </c>
      <c r="N11" s="69"/>
      <c r="O11" s="69"/>
      <c r="P11" s="69"/>
      <c r="Q11" s="69"/>
      <c r="R11" s="69"/>
      <c r="S11" s="69"/>
      <c r="T11" s="69"/>
      <c r="U11" s="69"/>
    </row>
    <row r="12" spans="1:21" ht="15.75" customHeight="1">
      <c r="A12" s="59" t="s">
        <v>65</v>
      </c>
      <c r="B12" s="66" t="s">
        <v>66</v>
      </c>
      <c r="C12" s="70">
        <v>2</v>
      </c>
      <c r="D12" s="68" t="s">
        <v>67</v>
      </c>
      <c r="E12" s="68" t="s">
        <v>67</v>
      </c>
      <c r="F12" s="68" t="s">
        <v>67</v>
      </c>
      <c r="G12" s="58" t="s">
        <v>33</v>
      </c>
      <c r="H12" s="58" t="s">
        <v>33</v>
      </c>
      <c r="I12" s="58" t="s">
        <v>33</v>
      </c>
      <c r="J12" s="58" t="s">
        <v>33</v>
      </c>
      <c r="K12" s="57" t="s">
        <v>26</v>
      </c>
      <c r="L12" s="56" t="s">
        <v>27</v>
      </c>
      <c r="M12" s="58" t="s">
        <v>33</v>
      </c>
      <c r="N12" s="69"/>
      <c r="O12" s="69"/>
      <c r="P12" s="69"/>
      <c r="Q12" s="69"/>
      <c r="R12" s="69"/>
      <c r="S12" s="69"/>
      <c r="T12" s="69"/>
      <c r="U12" s="69"/>
    </row>
    <row r="13" spans="1:21" ht="15.75" customHeight="1">
      <c r="A13" s="59" t="s">
        <v>68</v>
      </c>
      <c r="B13" s="66" t="s">
        <v>69</v>
      </c>
      <c r="C13" s="70">
        <v>2</v>
      </c>
      <c r="D13" s="68" t="s">
        <v>70</v>
      </c>
      <c r="E13" s="68" t="s">
        <v>70</v>
      </c>
      <c r="F13" s="68" t="s">
        <v>70</v>
      </c>
      <c r="G13" s="58" t="s">
        <v>33</v>
      </c>
      <c r="H13" s="58" t="s">
        <v>33</v>
      </c>
      <c r="I13" s="58" t="s">
        <v>33</v>
      </c>
      <c r="J13" s="58" t="s">
        <v>33</v>
      </c>
      <c r="K13" s="57" t="s">
        <v>26</v>
      </c>
      <c r="L13" s="56" t="s">
        <v>27</v>
      </c>
      <c r="M13" s="58" t="s">
        <v>33</v>
      </c>
      <c r="N13" s="69"/>
      <c r="O13" s="69"/>
      <c r="P13" s="69"/>
      <c r="Q13" s="69"/>
      <c r="R13" s="69"/>
      <c r="S13" s="69"/>
      <c r="T13" s="69"/>
      <c r="U13" s="69"/>
    </row>
    <row r="14" spans="1:21" ht="15.75" customHeight="1">
      <c r="A14" s="65" t="s">
        <v>71</v>
      </c>
      <c r="B14" s="71" t="s">
        <v>72</v>
      </c>
      <c r="C14" s="72">
        <v>2</v>
      </c>
      <c r="D14" s="73" t="s">
        <v>73</v>
      </c>
      <c r="E14" s="73" t="s">
        <v>73</v>
      </c>
      <c r="F14" s="73" t="s">
        <v>73</v>
      </c>
      <c r="G14" s="58" t="s">
        <v>33</v>
      </c>
      <c r="H14" s="58" t="s">
        <v>33</v>
      </c>
      <c r="I14" s="58" t="s">
        <v>33</v>
      </c>
      <c r="J14" s="58" t="s">
        <v>33</v>
      </c>
      <c r="K14" s="57" t="s">
        <v>26</v>
      </c>
      <c r="L14" s="56" t="s">
        <v>27</v>
      </c>
      <c r="M14" s="58" t="s">
        <v>33</v>
      </c>
      <c r="N14" s="73"/>
      <c r="O14" s="73"/>
      <c r="P14" s="73"/>
      <c r="Q14" s="73"/>
      <c r="R14" s="73"/>
      <c r="S14" s="73"/>
      <c r="T14" s="73"/>
      <c r="U14" s="73"/>
    </row>
    <row r="15" spans="1:21" ht="15.75" customHeight="1">
      <c r="A15" s="59" t="s">
        <v>74</v>
      </c>
      <c r="B15" s="74" t="s">
        <v>75</v>
      </c>
      <c r="C15" s="72">
        <v>2</v>
      </c>
      <c r="D15" s="73" t="s">
        <v>76</v>
      </c>
      <c r="E15" s="73" t="s">
        <v>76</v>
      </c>
      <c r="F15" s="73" t="s">
        <v>76</v>
      </c>
      <c r="G15" s="58" t="s">
        <v>33</v>
      </c>
      <c r="H15" s="58" t="s">
        <v>33</v>
      </c>
      <c r="I15" s="58" t="s">
        <v>33</v>
      </c>
      <c r="J15" s="58" t="s">
        <v>33</v>
      </c>
      <c r="K15" s="57" t="s">
        <v>26</v>
      </c>
      <c r="L15" s="56" t="s">
        <v>27</v>
      </c>
      <c r="M15" s="58" t="s">
        <v>33</v>
      </c>
      <c r="N15" s="73"/>
      <c r="O15" s="73"/>
      <c r="P15" s="73"/>
      <c r="Q15" s="73"/>
      <c r="R15" s="73"/>
      <c r="S15" s="73"/>
      <c r="T15" s="73"/>
      <c r="U15" s="73"/>
    </row>
    <row r="16" spans="1:21" ht="15.75" customHeight="1">
      <c r="A16" s="59" t="s">
        <v>77</v>
      </c>
      <c r="B16" s="75" t="s">
        <v>78</v>
      </c>
      <c r="C16" s="72">
        <v>2</v>
      </c>
      <c r="D16" s="73" t="s">
        <v>73</v>
      </c>
      <c r="E16" s="73" t="s">
        <v>73</v>
      </c>
      <c r="F16" s="73" t="s">
        <v>73</v>
      </c>
      <c r="G16" s="58" t="s">
        <v>33</v>
      </c>
      <c r="H16" s="58" t="s">
        <v>33</v>
      </c>
      <c r="I16" s="58" t="s">
        <v>33</v>
      </c>
      <c r="J16" s="58" t="s">
        <v>33</v>
      </c>
      <c r="K16" s="57" t="s">
        <v>26</v>
      </c>
      <c r="L16" s="56" t="s">
        <v>27</v>
      </c>
      <c r="M16" s="58" t="s">
        <v>33</v>
      </c>
      <c r="N16" s="73"/>
      <c r="O16" s="73"/>
      <c r="P16" s="73"/>
      <c r="Q16" s="73"/>
      <c r="R16" s="73"/>
      <c r="S16" s="73"/>
      <c r="T16" s="73"/>
      <c r="U16" s="73"/>
    </row>
    <row r="17" spans="1:21" ht="15.75" customHeight="1">
      <c r="A17" s="59" t="s">
        <v>79</v>
      </c>
      <c r="B17" s="75" t="s">
        <v>80</v>
      </c>
      <c r="C17" s="72">
        <v>2</v>
      </c>
      <c r="D17" s="73" t="s">
        <v>81</v>
      </c>
      <c r="E17" s="73" t="s">
        <v>81</v>
      </c>
      <c r="F17" s="73" t="s">
        <v>81</v>
      </c>
      <c r="G17" s="58" t="s">
        <v>33</v>
      </c>
      <c r="H17" s="58" t="s">
        <v>33</v>
      </c>
      <c r="I17" s="58" t="s">
        <v>33</v>
      </c>
      <c r="J17" s="58" t="s">
        <v>33</v>
      </c>
      <c r="K17" s="57" t="s">
        <v>26</v>
      </c>
      <c r="L17" s="56" t="s">
        <v>27</v>
      </c>
      <c r="M17" s="58" t="s">
        <v>33</v>
      </c>
      <c r="N17" s="73"/>
      <c r="O17" s="73"/>
      <c r="P17" s="73"/>
      <c r="Q17" s="73"/>
      <c r="R17" s="73"/>
      <c r="S17" s="73"/>
      <c r="T17" s="73"/>
      <c r="U17" s="73"/>
    </row>
    <row r="18" spans="1:21" ht="15.75" customHeight="1">
      <c r="A18" s="65" t="s">
        <v>82</v>
      </c>
      <c r="B18" s="76" t="s">
        <v>83</v>
      </c>
      <c r="C18" s="77">
        <v>2</v>
      </c>
      <c r="D18" s="78" t="s">
        <v>84</v>
      </c>
      <c r="E18" s="78" t="s">
        <v>84</v>
      </c>
      <c r="F18" s="78" t="s">
        <v>84</v>
      </c>
      <c r="G18" s="58" t="s">
        <v>33</v>
      </c>
      <c r="H18" s="58" t="s">
        <v>33</v>
      </c>
      <c r="I18" s="58" t="s">
        <v>33</v>
      </c>
      <c r="J18" s="58" t="s">
        <v>33</v>
      </c>
      <c r="K18" s="57" t="s">
        <v>26</v>
      </c>
      <c r="L18" s="56" t="s">
        <v>27</v>
      </c>
      <c r="M18" s="58" t="s">
        <v>33</v>
      </c>
      <c r="N18" s="79"/>
      <c r="O18" s="79"/>
      <c r="P18" s="79"/>
      <c r="Q18" s="79"/>
      <c r="R18" s="79"/>
      <c r="S18" s="79"/>
      <c r="T18" s="79"/>
      <c r="U18" s="79"/>
    </row>
    <row r="19" spans="1:21" ht="15.75" customHeight="1">
      <c r="A19" s="59" t="s">
        <v>85</v>
      </c>
      <c r="B19" s="80" t="s">
        <v>86</v>
      </c>
      <c r="C19" s="77">
        <v>2</v>
      </c>
      <c r="D19" s="78" t="s">
        <v>84</v>
      </c>
      <c r="E19" s="78" t="s">
        <v>84</v>
      </c>
      <c r="F19" s="78" t="s">
        <v>84</v>
      </c>
      <c r="G19" s="58" t="s">
        <v>33</v>
      </c>
      <c r="H19" s="58" t="s">
        <v>33</v>
      </c>
      <c r="I19" s="58" t="s">
        <v>33</v>
      </c>
      <c r="J19" s="58" t="s">
        <v>33</v>
      </c>
      <c r="K19" s="57" t="s">
        <v>26</v>
      </c>
      <c r="L19" s="56" t="s">
        <v>27</v>
      </c>
      <c r="M19" s="58" t="s">
        <v>33</v>
      </c>
      <c r="N19" s="79"/>
      <c r="O19" s="79"/>
      <c r="P19" s="79"/>
      <c r="Q19" s="79"/>
      <c r="R19" s="79"/>
      <c r="S19" s="79"/>
      <c r="T19" s="79"/>
      <c r="U19" s="79"/>
    </row>
    <row r="20" spans="1:21" ht="15.75" customHeight="1">
      <c r="A20" s="59" t="s">
        <v>87</v>
      </c>
      <c r="B20" s="80" t="s">
        <v>88</v>
      </c>
      <c r="C20" s="77">
        <v>2</v>
      </c>
      <c r="D20" s="78" t="s">
        <v>89</v>
      </c>
      <c r="E20" s="78" t="s">
        <v>89</v>
      </c>
      <c r="F20" s="78" t="s">
        <v>89</v>
      </c>
      <c r="G20" s="58" t="s">
        <v>33</v>
      </c>
      <c r="H20" s="58" t="s">
        <v>33</v>
      </c>
      <c r="I20" s="58" t="s">
        <v>33</v>
      </c>
      <c r="J20" s="58" t="s">
        <v>33</v>
      </c>
      <c r="K20" s="57" t="s">
        <v>26</v>
      </c>
      <c r="L20" s="56" t="s">
        <v>27</v>
      </c>
      <c r="M20" s="58" t="s">
        <v>33</v>
      </c>
      <c r="N20" s="79"/>
      <c r="O20" s="79"/>
      <c r="P20" s="79"/>
      <c r="Q20" s="79"/>
      <c r="R20" s="79"/>
      <c r="S20" s="79"/>
      <c r="T20" s="79"/>
      <c r="U20" s="79"/>
    </row>
    <row r="21" spans="1:21" ht="15.75" customHeight="1">
      <c r="A21" s="59" t="s">
        <v>90</v>
      </c>
      <c r="B21" s="80" t="s">
        <v>80</v>
      </c>
      <c r="C21" s="77">
        <v>2</v>
      </c>
      <c r="D21" s="79" t="s">
        <v>91</v>
      </c>
      <c r="E21" s="79" t="s">
        <v>91</v>
      </c>
      <c r="F21" s="79" t="s">
        <v>91</v>
      </c>
      <c r="G21" s="58" t="s">
        <v>33</v>
      </c>
      <c r="H21" s="58" t="s">
        <v>33</v>
      </c>
      <c r="I21" s="58" t="s">
        <v>33</v>
      </c>
      <c r="J21" s="58" t="s">
        <v>33</v>
      </c>
      <c r="K21" s="57" t="s">
        <v>26</v>
      </c>
      <c r="L21" s="56" t="s">
        <v>27</v>
      </c>
      <c r="M21" s="58" t="s">
        <v>33</v>
      </c>
      <c r="N21" s="79"/>
      <c r="O21" s="79"/>
      <c r="P21" s="79"/>
      <c r="Q21" s="79"/>
      <c r="R21" s="79"/>
      <c r="S21" s="79"/>
      <c r="T21" s="79"/>
      <c r="U21" s="79"/>
    </row>
    <row r="22" spans="1:21" ht="15.75" customHeight="1">
      <c r="A22" s="59" t="s">
        <v>92</v>
      </c>
      <c r="B22" s="60" t="s">
        <v>93</v>
      </c>
      <c r="D22" s="56" t="s">
        <v>31</v>
      </c>
      <c r="E22" s="56" t="s">
        <v>31</v>
      </c>
      <c r="F22" s="56" t="s">
        <v>31</v>
      </c>
      <c r="G22" s="58" t="s">
        <v>33</v>
      </c>
      <c r="H22" s="58" t="s">
        <v>33</v>
      </c>
      <c r="I22" s="58" t="s">
        <v>33</v>
      </c>
      <c r="J22" s="58" t="s">
        <v>33</v>
      </c>
      <c r="K22" s="57" t="s">
        <v>26</v>
      </c>
      <c r="L22" s="56" t="s">
        <v>27</v>
      </c>
      <c r="M22" s="58" t="s">
        <v>33</v>
      </c>
    </row>
    <row r="23" spans="1:21" ht="15.75" customHeight="1">
      <c r="A23" s="81" t="s">
        <v>94</v>
      </c>
      <c r="B23" s="60" t="s">
        <v>95</v>
      </c>
      <c r="D23" s="56" t="s">
        <v>91</v>
      </c>
      <c r="E23" s="56" t="s">
        <v>91</v>
      </c>
      <c r="F23" s="56" t="s">
        <v>91</v>
      </c>
      <c r="G23" s="58" t="s">
        <v>33</v>
      </c>
      <c r="H23" s="58" t="s">
        <v>33</v>
      </c>
      <c r="I23" s="58" t="s">
        <v>33</v>
      </c>
      <c r="J23" s="58" t="s">
        <v>33</v>
      </c>
      <c r="K23" s="57" t="s">
        <v>26</v>
      </c>
      <c r="L23" s="56" t="s">
        <v>27</v>
      </c>
      <c r="M23" s="58" t="s">
        <v>33</v>
      </c>
    </row>
    <row r="24" spans="1:21" ht="15.75" customHeight="1">
      <c r="A24" s="59" t="s">
        <v>96</v>
      </c>
      <c r="B24" s="60" t="s">
        <v>97</v>
      </c>
      <c r="C24" s="61">
        <v>2</v>
      </c>
      <c r="D24" s="62" t="s">
        <v>98</v>
      </c>
      <c r="E24" s="62" t="s">
        <v>99</v>
      </c>
      <c r="F24" s="62" t="s">
        <v>99</v>
      </c>
      <c r="G24" s="58" t="s">
        <v>33</v>
      </c>
      <c r="H24" s="58" t="s">
        <v>33</v>
      </c>
      <c r="I24" s="58" t="s">
        <v>33</v>
      </c>
      <c r="J24" s="58" t="s">
        <v>33</v>
      </c>
      <c r="K24" s="57" t="s">
        <v>26</v>
      </c>
      <c r="L24" s="56" t="s">
        <v>27</v>
      </c>
      <c r="M24" s="58" t="s">
        <v>33</v>
      </c>
    </row>
    <row r="25" spans="1:21" ht="15.75" customHeight="1">
      <c r="A25" s="59" t="s">
        <v>100</v>
      </c>
      <c r="B25" s="60" t="s">
        <v>101</v>
      </c>
      <c r="C25" s="61">
        <v>2</v>
      </c>
      <c r="D25" s="62" t="s">
        <v>98</v>
      </c>
      <c r="E25" s="62" t="s">
        <v>99</v>
      </c>
      <c r="F25" s="62" t="s">
        <v>99</v>
      </c>
      <c r="G25" s="58" t="s">
        <v>33</v>
      </c>
      <c r="H25" s="58" t="s">
        <v>33</v>
      </c>
      <c r="I25" s="58" t="s">
        <v>33</v>
      </c>
      <c r="J25" s="58" t="s">
        <v>33</v>
      </c>
      <c r="K25" s="57" t="s">
        <v>26</v>
      </c>
      <c r="L25" s="56" t="s">
        <v>27</v>
      </c>
      <c r="M25" s="58" t="s">
        <v>33</v>
      </c>
    </row>
    <row r="26" spans="1:21" ht="15.75" customHeight="1">
      <c r="A26" s="82" t="s">
        <v>102</v>
      </c>
      <c r="B26" s="56" t="s">
        <v>103</v>
      </c>
      <c r="C26" s="56">
        <v>3</v>
      </c>
      <c r="D26" s="56" t="s">
        <v>104</v>
      </c>
      <c r="G26" s="56" t="s">
        <v>105</v>
      </c>
    </row>
    <row r="27" spans="1:21" ht="15.75" customHeight="1">
      <c r="A27" s="82" t="s">
        <v>106</v>
      </c>
      <c r="B27" s="56" t="s">
        <v>107</v>
      </c>
      <c r="C27" s="56">
        <v>3</v>
      </c>
      <c r="D27" s="56" t="s">
        <v>104</v>
      </c>
      <c r="G27" s="56" t="s">
        <v>105</v>
      </c>
    </row>
    <row r="28" spans="1:21" ht="15.75" customHeight="1">
      <c r="A28" s="82" t="s">
        <v>108</v>
      </c>
      <c r="B28" s="56" t="s">
        <v>107</v>
      </c>
      <c r="C28" s="56">
        <v>3</v>
      </c>
      <c r="D28" s="56" t="s">
        <v>104</v>
      </c>
      <c r="G28" s="56" t="s">
        <v>105</v>
      </c>
    </row>
    <row r="29" spans="1:21" ht="15.75" customHeight="1">
      <c r="A29" s="83" t="s">
        <v>109</v>
      </c>
      <c r="B29" s="84" t="s">
        <v>35</v>
      </c>
      <c r="C29" s="85">
        <v>2</v>
      </c>
      <c r="D29" s="86" t="s">
        <v>110</v>
      </c>
      <c r="E29" s="86" t="s">
        <v>110</v>
      </c>
      <c r="F29" s="86" t="s">
        <v>110</v>
      </c>
      <c r="G29" s="87" t="s">
        <v>33</v>
      </c>
      <c r="H29" s="87" t="s">
        <v>111</v>
      </c>
      <c r="I29" s="87" t="s">
        <v>112</v>
      </c>
      <c r="J29" s="87" t="s">
        <v>111</v>
      </c>
      <c r="K29" s="57" t="s">
        <v>26</v>
      </c>
      <c r="L29" s="88" t="s">
        <v>27</v>
      </c>
      <c r="M29" s="87" t="s">
        <v>28</v>
      </c>
      <c r="N29" s="88"/>
      <c r="O29" s="88"/>
      <c r="P29" s="88"/>
      <c r="Q29" s="88"/>
      <c r="R29" s="88"/>
      <c r="S29" s="88"/>
      <c r="T29" s="88"/>
      <c r="U29" s="88"/>
    </row>
    <row r="30" spans="1:21" ht="15.75" customHeight="1">
      <c r="A30" s="83" t="s">
        <v>113</v>
      </c>
      <c r="B30" s="84" t="s">
        <v>66</v>
      </c>
      <c r="C30" s="85">
        <v>2</v>
      </c>
      <c r="D30" s="86" t="s">
        <v>110</v>
      </c>
      <c r="E30" s="86" t="s">
        <v>110</v>
      </c>
      <c r="F30" s="86" t="s">
        <v>110</v>
      </c>
      <c r="G30" s="87" t="s">
        <v>33</v>
      </c>
      <c r="H30" s="87" t="s">
        <v>111</v>
      </c>
      <c r="I30" s="87" t="s">
        <v>112</v>
      </c>
      <c r="J30" s="87" t="s">
        <v>111</v>
      </c>
      <c r="K30" s="57" t="s">
        <v>26</v>
      </c>
      <c r="L30" s="88" t="s">
        <v>27</v>
      </c>
      <c r="M30" s="87" t="s">
        <v>28</v>
      </c>
      <c r="N30" s="88"/>
      <c r="O30" s="88"/>
      <c r="P30" s="88"/>
      <c r="Q30" s="88"/>
      <c r="R30" s="88"/>
      <c r="S30" s="88"/>
      <c r="T30" s="88"/>
      <c r="U30" s="88"/>
    </row>
    <row r="31" spans="1:21" ht="15.75" customHeight="1">
      <c r="A31" s="59" t="s">
        <v>114</v>
      </c>
      <c r="B31" s="60" t="s">
        <v>30</v>
      </c>
      <c r="C31" s="61">
        <v>2</v>
      </c>
      <c r="D31" s="86" t="s">
        <v>110</v>
      </c>
      <c r="E31" s="86" t="s">
        <v>110</v>
      </c>
      <c r="F31" s="86" t="s">
        <v>110</v>
      </c>
      <c r="G31" s="58" t="s">
        <v>33</v>
      </c>
      <c r="H31" s="58" t="s">
        <v>111</v>
      </c>
      <c r="I31" s="58" t="s">
        <v>112</v>
      </c>
      <c r="J31" s="58" t="s">
        <v>111</v>
      </c>
      <c r="K31" s="57" t="s">
        <v>26</v>
      </c>
      <c r="L31" s="56" t="s">
        <v>27</v>
      </c>
      <c r="M31" s="58" t="s">
        <v>28</v>
      </c>
    </row>
    <row r="32" spans="1:21" ht="15.75" customHeight="1">
      <c r="A32" s="59" t="s">
        <v>109</v>
      </c>
      <c r="B32" s="60" t="s">
        <v>35</v>
      </c>
      <c r="C32" s="61">
        <v>2</v>
      </c>
      <c r="D32" s="86" t="s">
        <v>110</v>
      </c>
      <c r="E32" s="86" t="s">
        <v>110</v>
      </c>
      <c r="F32" s="86" t="s">
        <v>110</v>
      </c>
      <c r="G32" s="58" t="s">
        <v>33</v>
      </c>
      <c r="H32" s="58" t="s">
        <v>111</v>
      </c>
      <c r="I32" s="58" t="s">
        <v>112</v>
      </c>
      <c r="J32" s="58" t="s">
        <v>111</v>
      </c>
      <c r="K32" s="57" t="s">
        <v>26</v>
      </c>
      <c r="L32" s="56" t="s">
        <v>27</v>
      </c>
      <c r="M32" s="58" t="s">
        <v>28</v>
      </c>
    </row>
    <row r="33" spans="1:21" ht="15.75" customHeight="1">
      <c r="A33" s="59" t="s">
        <v>115</v>
      </c>
      <c r="B33" s="60" t="s">
        <v>38</v>
      </c>
      <c r="C33" s="61">
        <v>2</v>
      </c>
      <c r="D33" s="86" t="s">
        <v>110</v>
      </c>
      <c r="E33" s="86" t="s">
        <v>110</v>
      </c>
      <c r="F33" s="86" t="s">
        <v>110</v>
      </c>
      <c r="G33" s="58" t="s">
        <v>33</v>
      </c>
      <c r="H33" s="58" t="s">
        <v>111</v>
      </c>
      <c r="I33" s="58" t="s">
        <v>112</v>
      </c>
      <c r="J33" s="58" t="s">
        <v>111</v>
      </c>
      <c r="K33" s="57" t="s">
        <v>26</v>
      </c>
      <c r="L33" s="56" t="s">
        <v>27</v>
      </c>
      <c r="M33" s="58" t="s">
        <v>28</v>
      </c>
    </row>
    <row r="34" spans="1:21" ht="15.75" customHeight="1">
      <c r="A34" s="89" t="s">
        <v>116</v>
      </c>
      <c r="B34" s="90" t="s">
        <v>43</v>
      </c>
      <c r="C34" s="91">
        <v>2</v>
      </c>
      <c r="D34" s="92" t="s">
        <v>110</v>
      </c>
      <c r="E34" s="92" t="s">
        <v>110</v>
      </c>
      <c r="F34" s="92" t="s">
        <v>110</v>
      </c>
      <c r="G34" s="93" t="s">
        <v>33</v>
      </c>
      <c r="H34" s="93" t="s">
        <v>28</v>
      </c>
      <c r="I34" s="93" t="s">
        <v>28</v>
      </c>
      <c r="J34" s="93" t="s">
        <v>28</v>
      </c>
      <c r="K34" s="94" t="s">
        <v>26</v>
      </c>
      <c r="L34" s="95" t="s">
        <v>27</v>
      </c>
      <c r="M34" s="93" t="s">
        <v>28</v>
      </c>
      <c r="N34" s="56"/>
      <c r="O34" s="56"/>
      <c r="P34" s="56"/>
      <c r="Q34" s="56"/>
      <c r="R34" s="56"/>
      <c r="S34" s="56"/>
      <c r="T34" s="56"/>
      <c r="U34" s="56"/>
    </row>
    <row r="35" spans="1:21" ht="15.75" customHeight="1">
      <c r="A35" s="59" t="s">
        <v>117</v>
      </c>
      <c r="B35" s="60" t="s">
        <v>46</v>
      </c>
      <c r="C35" s="61">
        <v>4</v>
      </c>
      <c r="D35" s="86" t="s">
        <v>110</v>
      </c>
      <c r="E35" s="86" t="s">
        <v>110</v>
      </c>
      <c r="F35" s="86" t="s">
        <v>110</v>
      </c>
      <c r="G35" s="58" t="s">
        <v>33</v>
      </c>
      <c r="H35" s="58" t="s">
        <v>111</v>
      </c>
      <c r="I35" s="58" t="s">
        <v>112</v>
      </c>
      <c r="J35" s="58" t="s">
        <v>111</v>
      </c>
      <c r="K35" s="57" t="s">
        <v>26</v>
      </c>
      <c r="L35" s="56" t="s">
        <v>27</v>
      </c>
      <c r="M35" s="58" t="s">
        <v>28</v>
      </c>
    </row>
    <row r="36" spans="1:21" ht="15.75" customHeight="1">
      <c r="A36" s="59" t="s">
        <v>118</v>
      </c>
      <c r="B36" s="60" t="s">
        <v>50</v>
      </c>
      <c r="C36" s="61">
        <v>4</v>
      </c>
      <c r="D36" s="86" t="s">
        <v>110</v>
      </c>
      <c r="E36" s="86" t="s">
        <v>110</v>
      </c>
      <c r="F36" s="86" t="s">
        <v>110</v>
      </c>
      <c r="G36" s="58" t="s">
        <v>33</v>
      </c>
      <c r="H36" s="58" t="s">
        <v>111</v>
      </c>
      <c r="I36" s="58" t="s">
        <v>112</v>
      </c>
      <c r="J36" s="58" t="s">
        <v>111</v>
      </c>
      <c r="K36" s="57" t="s">
        <v>26</v>
      </c>
      <c r="L36" s="56" t="s">
        <v>27</v>
      </c>
      <c r="M36" s="58" t="s">
        <v>28</v>
      </c>
    </row>
    <row r="37" spans="1:21" ht="15.75" customHeight="1">
      <c r="A37" s="59" t="s">
        <v>119</v>
      </c>
      <c r="B37" s="60" t="s">
        <v>54</v>
      </c>
      <c r="C37" s="61">
        <v>1</v>
      </c>
      <c r="D37" s="86" t="s">
        <v>110</v>
      </c>
      <c r="E37" s="86" t="s">
        <v>110</v>
      </c>
      <c r="F37" s="86" t="s">
        <v>110</v>
      </c>
      <c r="G37" s="58" t="s">
        <v>33</v>
      </c>
      <c r="H37" s="58" t="s">
        <v>111</v>
      </c>
      <c r="I37" s="58" t="s">
        <v>112</v>
      </c>
      <c r="J37" s="58" t="s">
        <v>111</v>
      </c>
      <c r="K37" s="57" t="s">
        <v>26</v>
      </c>
      <c r="L37" s="56" t="s">
        <v>27</v>
      </c>
      <c r="M37" s="58" t="s">
        <v>28</v>
      </c>
    </row>
    <row r="38" spans="1:21" ht="15.75" customHeight="1">
      <c r="A38" s="59" t="s">
        <v>120</v>
      </c>
      <c r="B38" s="60" t="s">
        <v>57</v>
      </c>
      <c r="C38" s="61">
        <v>2</v>
      </c>
      <c r="D38" s="86" t="s">
        <v>110</v>
      </c>
      <c r="E38" s="86" t="s">
        <v>110</v>
      </c>
      <c r="F38" s="86" t="s">
        <v>110</v>
      </c>
      <c r="G38" s="58" t="s">
        <v>33</v>
      </c>
      <c r="H38" s="58" t="s">
        <v>111</v>
      </c>
      <c r="I38" s="58" t="s">
        <v>112</v>
      </c>
      <c r="J38" s="58" t="s">
        <v>111</v>
      </c>
      <c r="K38" s="57" t="s">
        <v>26</v>
      </c>
      <c r="L38" s="56" t="s">
        <v>27</v>
      </c>
      <c r="M38" s="58" t="s">
        <v>28</v>
      </c>
    </row>
    <row r="39" spans="1:21" ht="15.75" customHeight="1">
      <c r="A39" s="65" t="s">
        <v>121</v>
      </c>
      <c r="B39" s="66" t="s">
        <v>60</v>
      </c>
      <c r="C39" s="67">
        <v>2</v>
      </c>
      <c r="D39" s="86" t="s">
        <v>110</v>
      </c>
      <c r="E39" s="86" t="s">
        <v>110</v>
      </c>
      <c r="F39" s="86" t="s">
        <v>110</v>
      </c>
      <c r="G39" s="96" t="s">
        <v>33</v>
      </c>
      <c r="H39" s="58" t="s">
        <v>111</v>
      </c>
      <c r="I39" s="58" t="s">
        <v>112</v>
      </c>
      <c r="J39" s="96" t="s">
        <v>111</v>
      </c>
      <c r="K39" s="57" t="s">
        <v>26</v>
      </c>
      <c r="L39" s="56" t="s">
        <v>27</v>
      </c>
      <c r="M39" s="58" t="s">
        <v>28</v>
      </c>
      <c r="N39" s="69"/>
      <c r="O39" s="69"/>
      <c r="P39" s="69"/>
      <c r="Q39" s="69"/>
      <c r="R39" s="69"/>
      <c r="S39" s="69"/>
      <c r="T39" s="69"/>
      <c r="U39" s="69"/>
    </row>
    <row r="40" spans="1:21" ht="15.75" customHeight="1">
      <c r="A40" s="59" t="s">
        <v>122</v>
      </c>
      <c r="B40" s="66" t="s">
        <v>123</v>
      </c>
      <c r="C40" s="70">
        <v>2</v>
      </c>
      <c r="D40" s="86" t="s">
        <v>110</v>
      </c>
      <c r="E40" s="86" t="s">
        <v>110</v>
      </c>
      <c r="F40" s="86" t="s">
        <v>110</v>
      </c>
      <c r="G40" s="96" t="s">
        <v>33</v>
      </c>
      <c r="H40" s="58" t="s">
        <v>111</v>
      </c>
      <c r="I40" s="58" t="s">
        <v>112</v>
      </c>
      <c r="J40" s="96" t="s">
        <v>111</v>
      </c>
      <c r="K40" s="57" t="s">
        <v>26</v>
      </c>
      <c r="L40" s="56" t="s">
        <v>27</v>
      </c>
      <c r="M40" s="58" t="s">
        <v>28</v>
      </c>
      <c r="N40" s="69"/>
      <c r="O40" s="69"/>
      <c r="P40" s="69"/>
      <c r="Q40" s="69"/>
      <c r="R40" s="69"/>
      <c r="S40" s="69"/>
      <c r="T40" s="69"/>
      <c r="U40" s="69"/>
    </row>
    <row r="41" spans="1:21" ht="15.75" customHeight="1">
      <c r="A41" s="59" t="s">
        <v>113</v>
      </c>
      <c r="B41" s="66" t="s">
        <v>66</v>
      </c>
      <c r="C41" s="70">
        <v>2</v>
      </c>
      <c r="D41" s="86" t="s">
        <v>110</v>
      </c>
      <c r="E41" s="86" t="s">
        <v>110</v>
      </c>
      <c r="F41" s="86" t="s">
        <v>110</v>
      </c>
      <c r="G41" s="96" t="s">
        <v>33</v>
      </c>
      <c r="H41" s="58" t="s">
        <v>111</v>
      </c>
      <c r="I41" s="58" t="s">
        <v>112</v>
      </c>
      <c r="J41" s="96" t="s">
        <v>111</v>
      </c>
      <c r="K41" s="57" t="s">
        <v>26</v>
      </c>
      <c r="L41" s="56" t="s">
        <v>27</v>
      </c>
      <c r="M41" s="58" t="s">
        <v>28</v>
      </c>
      <c r="N41" s="69"/>
      <c r="O41" s="69"/>
      <c r="P41" s="69"/>
      <c r="Q41" s="69"/>
      <c r="R41" s="69"/>
      <c r="S41" s="69"/>
      <c r="T41" s="69"/>
      <c r="U41" s="69"/>
    </row>
    <row r="42" spans="1:21" ht="15.75" customHeight="1">
      <c r="A42" s="59" t="s">
        <v>124</v>
      </c>
      <c r="B42" s="66" t="s">
        <v>69</v>
      </c>
      <c r="C42" s="70">
        <v>2</v>
      </c>
      <c r="D42" s="86" t="s">
        <v>110</v>
      </c>
      <c r="E42" s="86" t="s">
        <v>110</v>
      </c>
      <c r="F42" s="86" t="s">
        <v>110</v>
      </c>
      <c r="G42" s="96" t="s">
        <v>33</v>
      </c>
      <c r="H42" s="58" t="s">
        <v>111</v>
      </c>
      <c r="I42" s="58" t="s">
        <v>112</v>
      </c>
      <c r="J42" s="96" t="s">
        <v>111</v>
      </c>
      <c r="K42" s="57" t="s">
        <v>26</v>
      </c>
      <c r="L42" s="56" t="s">
        <v>27</v>
      </c>
      <c r="M42" s="58" t="s">
        <v>28</v>
      </c>
      <c r="N42" s="69"/>
      <c r="O42" s="69"/>
      <c r="P42" s="69"/>
      <c r="Q42" s="69"/>
      <c r="R42" s="69"/>
      <c r="S42" s="69"/>
      <c r="T42" s="69"/>
      <c r="U42" s="69"/>
    </row>
    <row r="43" spans="1:21" ht="15.75" customHeight="1">
      <c r="A43" s="65" t="s">
        <v>125</v>
      </c>
      <c r="B43" s="71" t="s">
        <v>72</v>
      </c>
      <c r="C43" s="72">
        <v>2</v>
      </c>
      <c r="D43" s="86" t="s">
        <v>110</v>
      </c>
      <c r="E43" s="86" t="s">
        <v>110</v>
      </c>
      <c r="F43" s="86" t="s">
        <v>110</v>
      </c>
      <c r="G43" s="96" t="s">
        <v>33</v>
      </c>
      <c r="H43" s="58" t="s">
        <v>111</v>
      </c>
      <c r="I43" s="58" t="s">
        <v>112</v>
      </c>
      <c r="J43" s="96" t="s">
        <v>111</v>
      </c>
      <c r="K43" s="57" t="s">
        <v>26</v>
      </c>
      <c r="L43" s="56" t="s">
        <v>27</v>
      </c>
      <c r="M43" s="58" t="s">
        <v>28</v>
      </c>
      <c r="N43" s="73"/>
      <c r="O43" s="73"/>
      <c r="P43" s="73"/>
      <c r="Q43" s="73"/>
      <c r="R43" s="73"/>
      <c r="S43" s="73"/>
      <c r="T43" s="73"/>
      <c r="U43" s="73"/>
    </row>
    <row r="44" spans="1:21" ht="15.75" customHeight="1">
      <c r="A44" s="59" t="s">
        <v>126</v>
      </c>
      <c r="B44" s="74" t="s">
        <v>75</v>
      </c>
      <c r="C44" s="72">
        <v>2</v>
      </c>
      <c r="D44" s="86" t="s">
        <v>110</v>
      </c>
      <c r="E44" s="86" t="s">
        <v>110</v>
      </c>
      <c r="F44" s="86" t="s">
        <v>110</v>
      </c>
      <c r="G44" s="96" t="s">
        <v>33</v>
      </c>
      <c r="H44" s="58" t="s">
        <v>111</v>
      </c>
      <c r="I44" s="58" t="s">
        <v>112</v>
      </c>
      <c r="J44" s="96" t="s">
        <v>111</v>
      </c>
      <c r="K44" s="57" t="s">
        <v>26</v>
      </c>
      <c r="L44" s="56" t="s">
        <v>27</v>
      </c>
      <c r="M44" s="58" t="s">
        <v>28</v>
      </c>
      <c r="N44" s="73"/>
      <c r="O44" s="73"/>
      <c r="P44" s="73"/>
      <c r="Q44" s="73"/>
      <c r="R44" s="73"/>
      <c r="S44" s="73"/>
      <c r="T44" s="73"/>
      <c r="U44" s="73"/>
    </row>
    <row r="45" spans="1:21" ht="15.75" customHeight="1">
      <c r="A45" s="59" t="s">
        <v>127</v>
      </c>
      <c r="B45" s="75" t="s">
        <v>78</v>
      </c>
      <c r="C45" s="72">
        <v>2</v>
      </c>
      <c r="D45" s="86" t="s">
        <v>110</v>
      </c>
      <c r="E45" s="86" t="s">
        <v>110</v>
      </c>
      <c r="F45" s="86" t="s">
        <v>110</v>
      </c>
      <c r="G45" s="96" t="s">
        <v>33</v>
      </c>
      <c r="H45" s="58" t="s">
        <v>111</v>
      </c>
      <c r="I45" s="58" t="s">
        <v>112</v>
      </c>
      <c r="J45" s="96" t="s">
        <v>111</v>
      </c>
      <c r="K45" s="57" t="s">
        <v>26</v>
      </c>
      <c r="L45" s="56" t="s">
        <v>27</v>
      </c>
      <c r="M45" s="58" t="s">
        <v>28</v>
      </c>
      <c r="N45" s="73"/>
      <c r="O45" s="73"/>
      <c r="P45" s="73"/>
      <c r="Q45" s="73"/>
      <c r="R45" s="73"/>
      <c r="S45" s="73"/>
      <c r="T45" s="73"/>
      <c r="U45" s="73"/>
    </row>
    <row r="46" spans="1:21" ht="15.75" customHeight="1">
      <c r="A46" s="59" t="s">
        <v>128</v>
      </c>
      <c r="B46" s="75" t="s">
        <v>80</v>
      </c>
      <c r="C46" s="72">
        <v>2</v>
      </c>
      <c r="D46" s="86" t="s">
        <v>110</v>
      </c>
      <c r="E46" s="86" t="s">
        <v>110</v>
      </c>
      <c r="F46" s="86" t="s">
        <v>110</v>
      </c>
      <c r="G46" s="96" t="s">
        <v>33</v>
      </c>
      <c r="H46" s="58" t="s">
        <v>111</v>
      </c>
      <c r="I46" s="58" t="s">
        <v>112</v>
      </c>
      <c r="J46" s="96" t="s">
        <v>111</v>
      </c>
      <c r="K46" s="57" t="s">
        <v>26</v>
      </c>
      <c r="L46" s="56" t="s">
        <v>27</v>
      </c>
      <c r="M46" s="58" t="s">
        <v>28</v>
      </c>
      <c r="N46" s="73"/>
      <c r="O46" s="73"/>
      <c r="P46" s="73"/>
      <c r="Q46" s="73"/>
      <c r="R46" s="73"/>
      <c r="S46" s="73"/>
      <c r="T46" s="73"/>
      <c r="U46" s="73"/>
    </row>
    <row r="47" spans="1:21" ht="15.75" customHeight="1">
      <c r="A47" s="65" t="s">
        <v>129</v>
      </c>
      <c r="B47" s="76" t="s">
        <v>83</v>
      </c>
      <c r="C47" s="77">
        <v>2</v>
      </c>
      <c r="D47" s="86" t="s">
        <v>110</v>
      </c>
      <c r="E47" s="86" t="s">
        <v>110</v>
      </c>
      <c r="F47" s="86" t="s">
        <v>110</v>
      </c>
      <c r="G47" s="96" t="s">
        <v>33</v>
      </c>
      <c r="H47" s="58" t="s">
        <v>111</v>
      </c>
      <c r="I47" s="58" t="s">
        <v>112</v>
      </c>
      <c r="J47" s="96" t="s">
        <v>111</v>
      </c>
      <c r="K47" s="57" t="s">
        <v>26</v>
      </c>
      <c r="L47" s="56" t="s">
        <v>27</v>
      </c>
      <c r="M47" s="58" t="s">
        <v>28</v>
      </c>
      <c r="N47" s="79"/>
      <c r="O47" s="79"/>
      <c r="P47" s="79"/>
      <c r="Q47" s="79"/>
      <c r="R47" s="79"/>
      <c r="S47" s="79"/>
      <c r="T47" s="79"/>
      <c r="U47" s="79"/>
    </row>
    <row r="48" spans="1:21" ht="15.75" customHeight="1">
      <c r="A48" s="59" t="s">
        <v>130</v>
      </c>
      <c r="B48" s="80" t="s">
        <v>86</v>
      </c>
      <c r="C48" s="77">
        <v>2</v>
      </c>
      <c r="D48" s="86" t="s">
        <v>110</v>
      </c>
      <c r="E48" s="86" t="s">
        <v>110</v>
      </c>
      <c r="F48" s="86" t="s">
        <v>110</v>
      </c>
      <c r="G48" s="96" t="s">
        <v>33</v>
      </c>
      <c r="H48" s="58" t="s">
        <v>111</v>
      </c>
      <c r="I48" s="58" t="s">
        <v>112</v>
      </c>
      <c r="J48" s="96" t="s">
        <v>111</v>
      </c>
      <c r="K48" s="57" t="s">
        <v>26</v>
      </c>
      <c r="L48" s="56" t="s">
        <v>27</v>
      </c>
      <c r="M48" s="58" t="s">
        <v>28</v>
      </c>
      <c r="N48" s="79"/>
      <c r="O48" s="79"/>
      <c r="P48" s="79"/>
      <c r="Q48" s="79"/>
      <c r="R48" s="79"/>
      <c r="S48" s="79"/>
      <c r="T48" s="79"/>
      <c r="U48" s="79"/>
    </row>
    <row r="49" spans="1:21" ht="15.75" customHeight="1">
      <c r="A49" s="59" t="s">
        <v>131</v>
      </c>
      <c r="B49" s="80" t="s">
        <v>88</v>
      </c>
      <c r="C49" s="77">
        <v>2</v>
      </c>
      <c r="D49" s="86" t="s">
        <v>110</v>
      </c>
      <c r="E49" s="86" t="s">
        <v>110</v>
      </c>
      <c r="F49" s="86" t="s">
        <v>110</v>
      </c>
      <c r="G49" s="96" t="s">
        <v>33</v>
      </c>
      <c r="H49" s="58" t="s">
        <v>111</v>
      </c>
      <c r="I49" s="58" t="s">
        <v>112</v>
      </c>
      <c r="J49" s="96" t="s">
        <v>111</v>
      </c>
      <c r="K49" s="57" t="s">
        <v>26</v>
      </c>
      <c r="L49" s="56" t="s">
        <v>27</v>
      </c>
      <c r="M49" s="58" t="s">
        <v>28</v>
      </c>
      <c r="N49" s="79"/>
      <c r="O49" s="79"/>
      <c r="P49" s="79"/>
      <c r="Q49" s="79"/>
      <c r="R49" s="79"/>
      <c r="S49" s="79"/>
      <c r="T49" s="79"/>
      <c r="U49" s="79"/>
    </row>
    <row r="50" spans="1:21" ht="15.75" customHeight="1">
      <c r="A50" s="59" t="s">
        <v>132</v>
      </c>
      <c r="B50" s="80" t="s">
        <v>80</v>
      </c>
      <c r="C50" s="77">
        <v>2</v>
      </c>
      <c r="D50" s="86" t="s">
        <v>110</v>
      </c>
      <c r="E50" s="86" t="s">
        <v>110</v>
      </c>
      <c r="F50" s="86" t="s">
        <v>110</v>
      </c>
      <c r="G50" s="96" t="s">
        <v>33</v>
      </c>
      <c r="H50" s="58" t="s">
        <v>111</v>
      </c>
      <c r="I50" s="58" t="s">
        <v>112</v>
      </c>
      <c r="J50" s="96" t="s">
        <v>111</v>
      </c>
      <c r="K50" s="57" t="s">
        <v>26</v>
      </c>
      <c r="L50" s="56" t="s">
        <v>27</v>
      </c>
      <c r="M50" s="58" t="s">
        <v>28</v>
      </c>
      <c r="N50" s="79"/>
      <c r="O50" s="79"/>
      <c r="P50" s="79"/>
      <c r="Q50" s="79"/>
      <c r="R50" s="79"/>
      <c r="S50" s="79"/>
      <c r="T50" s="79"/>
      <c r="U50" s="79"/>
    </row>
    <row r="51" spans="1:21" ht="15.75" customHeight="1">
      <c r="A51" s="82"/>
    </row>
    <row r="52" spans="1:21" ht="15.75" customHeight="1">
      <c r="A52" s="82"/>
    </row>
    <row r="53" spans="1:21" ht="15.75" customHeight="1">
      <c r="A53" s="82"/>
    </row>
    <row r="54" spans="1:21" ht="15.75" customHeight="1">
      <c r="A54" s="82"/>
    </row>
    <row r="55" spans="1:21" ht="15.75" customHeight="1">
      <c r="A55" s="82"/>
    </row>
    <row r="56" spans="1:21" ht="15.75" customHeight="1">
      <c r="A56" s="82"/>
    </row>
    <row r="57" spans="1:21" ht="15.75" customHeight="1">
      <c r="A57" s="82"/>
    </row>
    <row r="58" spans="1:21" ht="15.75" customHeight="1">
      <c r="A58" s="82"/>
    </row>
    <row r="59" spans="1:21" ht="15.75" customHeight="1">
      <c r="A59" s="82"/>
    </row>
    <row r="60" spans="1:21" ht="15.75" customHeight="1">
      <c r="A60" s="82"/>
    </row>
    <row r="61" spans="1:21" ht="15.75" customHeight="1">
      <c r="A61" s="82"/>
    </row>
    <row r="62" spans="1:21" ht="15.75" customHeight="1">
      <c r="A62" s="82"/>
    </row>
    <row r="63" spans="1:21" ht="15.75" customHeight="1">
      <c r="A63" s="82"/>
    </row>
    <row r="64" spans="1:21" ht="15.75" customHeight="1">
      <c r="A64" s="82"/>
    </row>
    <row r="65" spans="1:1" ht="15.75" customHeight="1">
      <c r="A65" s="82"/>
    </row>
    <row r="66" spans="1:1" ht="15.75" customHeight="1">
      <c r="A66" s="82"/>
    </row>
    <row r="67" spans="1:1" ht="15.75" customHeight="1">
      <c r="A67" s="82"/>
    </row>
    <row r="68" spans="1:1" ht="15.75" customHeight="1">
      <c r="A68" s="82"/>
    </row>
    <row r="69" spans="1:1" ht="15.75" customHeight="1">
      <c r="A69" s="82"/>
    </row>
    <row r="70" spans="1:1" ht="15.75" customHeight="1">
      <c r="A70" s="82"/>
    </row>
    <row r="71" spans="1:1" ht="15.75" customHeight="1">
      <c r="A71" s="82"/>
    </row>
    <row r="72" spans="1:1" ht="15.75" customHeight="1">
      <c r="A72" s="82"/>
    </row>
    <row r="73" spans="1:1" ht="15.75" customHeight="1">
      <c r="A73" s="82"/>
    </row>
    <row r="74" spans="1:1" ht="15.75" customHeight="1">
      <c r="A74" s="82"/>
    </row>
    <row r="75" spans="1:1" ht="15.75" customHeight="1">
      <c r="A75" s="82"/>
    </row>
    <row r="76" spans="1:1" ht="15.75" customHeight="1">
      <c r="A76" s="82"/>
    </row>
    <row r="77" spans="1:1" ht="15.75" customHeight="1">
      <c r="A77" s="82"/>
    </row>
    <row r="78" spans="1:1" ht="15.75" customHeight="1">
      <c r="A78" s="82"/>
    </row>
    <row r="79" spans="1:1" ht="15.75" customHeight="1">
      <c r="A79" s="82"/>
    </row>
    <row r="80" spans="1:1" ht="15.75" customHeight="1">
      <c r="A80" s="82"/>
    </row>
    <row r="81" spans="1:1" ht="15.75" customHeight="1">
      <c r="A81" s="82"/>
    </row>
    <row r="82" spans="1:1" ht="15.75" customHeight="1">
      <c r="A82" s="82"/>
    </row>
    <row r="83" spans="1:1" ht="15.75" customHeight="1">
      <c r="A83" s="82"/>
    </row>
    <row r="84" spans="1:1" ht="15.75" customHeight="1">
      <c r="A84" s="82"/>
    </row>
    <row r="85" spans="1:1" ht="15.75" customHeight="1">
      <c r="A85" s="82"/>
    </row>
    <row r="86" spans="1:1" ht="15.75" customHeight="1">
      <c r="A86" s="82"/>
    </row>
    <row r="87" spans="1:1" ht="15.75" customHeight="1">
      <c r="A87" s="82"/>
    </row>
    <row r="88" spans="1:1" ht="15.75" customHeight="1">
      <c r="A88" s="82"/>
    </row>
    <row r="89" spans="1:1" ht="15.75" customHeight="1">
      <c r="A89" s="82"/>
    </row>
    <row r="90" spans="1:1" ht="15.75" customHeight="1">
      <c r="A90" s="82"/>
    </row>
    <row r="91" spans="1:1" ht="15.75" customHeight="1">
      <c r="A91" s="82"/>
    </row>
    <row r="92" spans="1:1" ht="15.75" customHeight="1">
      <c r="A92" s="82"/>
    </row>
    <row r="93" spans="1:1" ht="15.75" customHeight="1">
      <c r="A93" s="82"/>
    </row>
    <row r="94" spans="1:1" ht="15.75" customHeight="1">
      <c r="A94" s="82"/>
    </row>
    <row r="95" spans="1:1" ht="15.75" customHeight="1">
      <c r="A95" s="82"/>
    </row>
    <row r="96" spans="1:1" ht="15.75" customHeight="1">
      <c r="A96" s="82"/>
    </row>
    <row r="97" spans="1:1" ht="15.75" customHeight="1">
      <c r="A97" s="82"/>
    </row>
    <row r="98" spans="1:1" ht="15.75" customHeight="1">
      <c r="A98" s="82"/>
    </row>
    <row r="99" spans="1:1" ht="15.75" customHeight="1">
      <c r="A99" s="82"/>
    </row>
    <row r="100" spans="1:1" ht="15.75" customHeight="1">
      <c r="A100" s="82"/>
    </row>
    <row r="101" spans="1:1" ht="15.75" customHeight="1">
      <c r="A101" s="82"/>
    </row>
    <row r="102" spans="1:1" ht="15.75" customHeight="1">
      <c r="A102" s="82"/>
    </row>
    <row r="103" spans="1:1" ht="15.75" customHeight="1">
      <c r="A103" s="82"/>
    </row>
    <row r="104" spans="1:1" ht="15.75" customHeight="1">
      <c r="A104" s="82"/>
    </row>
    <row r="105" spans="1:1" ht="15.75" customHeight="1">
      <c r="A105" s="82"/>
    </row>
    <row r="106" spans="1:1" ht="15.75" customHeight="1">
      <c r="A106" s="82"/>
    </row>
    <row r="107" spans="1:1" ht="15.75" customHeight="1">
      <c r="A107" s="82"/>
    </row>
    <row r="108" spans="1:1" ht="15.75" customHeight="1">
      <c r="A108" s="82"/>
    </row>
    <row r="109" spans="1:1" ht="15.75" customHeight="1">
      <c r="A109" s="82"/>
    </row>
    <row r="110" spans="1:1" ht="15.75" customHeight="1">
      <c r="A110" s="82"/>
    </row>
    <row r="111" spans="1:1" ht="15.75" customHeight="1">
      <c r="A111" s="82"/>
    </row>
    <row r="112" spans="1:1" ht="15.75" customHeight="1">
      <c r="A112" s="82"/>
    </row>
    <row r="113" spans="1:1" ht="15.75" customHeight="1">
      <c r="A113" s="82"/>
    </row>
    <row r="114" spans="1:1" ht="15.75" customHeight="1">
      <c r="A114" s="82"/>
    </row>
    <row r="115" spans="1:1" ht="15.75" customHeight="1">
      <c r="A115" s="82"/>
    </row>
    <row r="116" spans="1:1" ht="15.75" customHeight="1">
      <c r="A116" s="82"/>
    </row>
    <row r="117" spans="1:1" ht="15.75" customHeight="1">
      <c r="A117" s="82"/>
    </row>
    <row r="118" spans="1:1" ht="15.75" customHeight="1">
      <c r="A118" s="82"/>
    </row>
    <row r="119" spans="1:1" ht="15.75" customHeight="1">
      <c r="A119" s="82"/>
    </row>
    <row r="120" spans="1:1" ht="15.75" customHeight="1">
      <c r="A120" s="82"/>
    </row>
    <row r="121" spans="1:1" ht="15.75" customHeight="1">
      <c r="A121" s="82"/>
    </row>
    <row r="122" spans="1:1" ht="15.75" customHeight="1">
      <c r="A122" s="82"/>
    </row>
    <row r="123" spans="1:1" ht="15.75" customHeight="1">
      <c r="A123" s="82"/>
    </row>
    <row r="124" spans="1:1" ht="15.75" customHeight="1">
      <c r="A124" s="82"/>
    </row>
    <row r="125" spans="1:1" ht="15.75" customHeight="1">
      <c r="A125" s="82"/>
    </row>
    <row r="126" spans="1:1" ht="15.75" customHeight="1">
      <c r="A126" s="82"/>
    </row>
    <row r="127" spans="1:1" ht="15.75" customHeight="1">
      <c r="A127" s="82"/>
    </row>
    <row r="128" spans="1:1" ht="15.75" customHeight="1">
      <c r="A128" s="82"/>
    </row>
    <row r="129" spans="1:1" ht="15.75" customHeight="1">
      <c r="A129" s="82"/>
    </row>
    <row r="130" spans="1:1" ht="15.75" customHeight="1">
      <c r="A130" s="82"/>
    </row>
    <row r="131" spans="1:1" ht="15.75" customHeight="1">
      <c r="A131" s="82"/>
    </row>
    <row r="132" spans="1:1" ht="15.75" customHeight="1">
      <c r="A132" s="82"/>
    </row>
    <row r="133" spans="1:1" ht="15.75" customHeight="1">
      <c r="A133" s="82"/>
    </row>
    <row r="134" spans="1:1" ht="15.75" customHeight="1">
      <c r="A134" s="82"/>
    </row>
    <row r="135" spans="1:1" ht="15.75" customHeight="1">
      <c r="A135" s="82"/>
    </row>
    <row r="136" spans="1:1" ht="15.75" customHeight="1">
      <c r="A136" s="82"/>
    </row>
    <row r="137" spans="1:1" ht="15.75" customHeight="1">
      <c r="A137" s="82"/>
    </row>
    <row r="138" spans="1:1" ht="15.75" customHeight="1">
      <c r="A138" s="82"/>
    </row>
    <row r="139" spans="1:1" ht="15.75" customHeight="1">
      <c r="A139" s="82"/>
    </row>
    <row r="140" spans="1:1" ht="15.75" customHeight="1">
      <c r="A140" s="82"/>
    </row>
    <row r="141" spans="1:1" ht="15.75" customHeight="1">
      <c r="A141" s="82"/>
    </row>
    <row r="142" spans="1:1" ht="15.75" customHeight="1">
      <c r="A142" s="82"/>
    </row>
    <row r="143" spans="1:1" ht="15.75" customHeight="1">
      <c r="A143" s="82"/>
    </row>
    <row r="144" spans="1:1" ht="15.75" customHeight="1">
      <c r="A144" s="82"/>
    </row>
    <row r="145" spans="1:1" ht="15.75" customHeight="1">
      <c r="A145" s="82"/>
    </row>
    <row r="146" spans="1:1" ht="15.75" customHeight="1">
      <c r="A146" s="82"/>
    </row>
    <row r="147" spans="1:1" ht="15.75" customHeight="1">
      <c r="A147" s="82"/>
    </row>
    <row r="148" spans="1:1" ht="15.75" customHeight="1">
      <c r="A148" s="82"/>
    </row>
    <row r="149" spans="1:1" ht="15.75" customHeight="1">
      <c r="A149" s="82"/>
    </row>
    <row r="150" spans="1:1" ht="15.75" customHeight="1">
      <c r="A150" s="82"/>
    </row>
    <row r="151" spans="1:1" ht="15.75" customHeight="1">
      <c r="A151" s="82"/>
    </row>
    <row r="152" spans="1:1" ht="15.75" customHeight="1">
      <c r="A152" s="82"/>
    </row>
    <row r="153" spans="1:1" ht="15.75" customHeight="1">
      <c r="A153" s="82"/>
    </row>
    <row r="154" spans="1:1" ht="15.75" customHeight="1">
      <c r="A154" s="82"/>
    </row>
    <row r="155" spans="1:1" ht="15.75" customHeight="1">
      <c r="A155" s="82"/>
    </row>
    <row r="156" spans="1:1" ht="15.75" customHeight="1">
      <c r="A156" s="82"/>
    </row>
    <row r="157" spans="1:1" ht="15.75" customHeight="1">
      <c r="A157" s="82"/>
    </row>
    <row r="158" spans="1:1" ht="15.75" customHeight="1">
      <c r="A158" s="82"/>
    </row>
    <row r="159" spans="1:1" ht="15.75" customHeight="1">
      <c r="A159" s="82"/>
    </row>
    <row r="160" spans="1:1" ht="15.75" customHeight="1">
      <c r="A160" s="82"/>
    </row>
    <row r="161" spans="1:1" ht="15.75" customHeight="1">
      <c r="A161" s="82"/>
    </row>
    <row r="162" spans="1:1" ht="15.75" customHeight="1">
      <c r="A162" s="82"/>
    </row>
    <row r="163" spans="1:1" ht="15.75" customHeight="1">
      <c r="A163" s="82"/>
    </row>
    <row r="164" spans="1:1" ht="15.75" customHeight="1">
      <c r="A164" s="82"/>
    </row>
    <row r="165" spans="1:1" ht="15.75" customHeight="1">
      <c r="A165" s="82"/>
    </row>
    <row r="166" spans="1:1" ht="15.75" customHeight="1">
      <c r="A166" s="82"/>
    </row>
    <row r="167" spans="1:1" ht="15.75" customHeight="1">
      <c r="A167" s="82"/>
    </row>
    <row r="168" spans="1:1" ht="15.75" customHeight="1">
      <c r="A168" s="82"/>
    </row>
    <row r="169" spans="1:1" ht="15.75" customHeight="1">
      <c r="A169" s="82"/>
    </row>
    <row r="170" spans="1:1" ht="15.75" customHeight="1">
      <c r="A170" s="82"/>
    </row>
    <row r="171" spans="1:1" ht="15.75" customHeight="1">
      <c r="A171" s="82"/>
    </row>
    <row r="172" spans="1:1" ht="15.75" customHeight="1">
      <c r="A172" s="82"/>
    </row>
    <row r="173" spans="1:1" ht="15.75" customHeight="1">
      <c r="A173" s="82"/>
    </row>
    <row r="174" spans="1:1" ht="15.75" customHeight="1">
      <c r="A174" s="82"/>
    </row>
    <row r="175" spans="1:1" ht="15.75" customHeight="1">
      <c r="A175" s="82"/>
    </row>
    <row r="176" spans="1:1" ht="15.75" customHeight="1">
      <c r="A176" s="82"/>
    </row>
    <row r="177" spans="1:1" ht="15.75" customHeight="1">
      <c r="A177" s="82"/>
    </row>
    <row r="178" spans="1:1" ht="15.75" customHeight="1">
      <c r="A178" s="82"/>
    </row>
    <row r="179" spans="1:1" ht="15.75" customHeight="1">
      <c r="A179" s="82"/>
    </row>
    <row r="180" spans="1:1" ht="15.75" customHeight="1">
      <c r="A180" s="82"/>
    </row>
    <row r="181" spans="1:1" ht="15.75" customHeight="1">
      <c r="A181" s="82"/>
    </row>
    <row r="182" spans="1:1" ht="15.75" customHeight="1">
      <c r="A182" s="82"/>
    </row>
    <row r="183" spans="1:1" ht="15.75" customHeight="1">
      <c r="A183" s="82"/>
    </row>
    <row r="184" spans="1:1" ht="15.75" customHeight="1">
      <c r="A184" s="82"/>
    </row>
    <row r="185" spans="1:1" ht="15.75" customHeight="1">
      <c r="A185" s="82"/>
    </row>
    <row r="186" spans="1:1" ht="15.75" customHeight="1">
      <c r="A186" s="82"/>
    </row>
    <row r="187" spans="1:1" ht="15.75" customHeight="1">
      <c r="A187" s="82"/>
    </row>
    <row r="188" spans="1:1" ht="15.75" customHeight="1">
      <c r="A188" s="82"/>
    </row>
    <row r="189" spans="1:1" ht="15.75" customHeight="1">
      <c r="A189" s="82"/>
    </row>
    <row r="190" spans="1:1" ht="15.75" customHeight="1">
      <c r="A190" s="82"/>
    </row>
    <row r="191" spans="1:1" ht="15.75" customHeight="1">
      <c r="A191" s="82"/>
    </row>
    <row r="192" spans="1:1" ht="15.75" customHeight="1">
      <c r="A192" s="82"/>
    </row>
    <row r="193" spans="1:1" ht="15.75" customHeight="1">
      <c r="A193" s="82"/>
    </row>
    <row r="194" spans="1:1" ht="15.75" customHeight="1">
      <c r="A194" s="82"/>
    </row>
    <row r="195" spans="1:1" ht="15.75" customHeight="1">
      <c r="A195" s="82"/>
    </row>
    <row r="196" spans="1:1" ht="15.75" customHeight="1">
      <c r="A196" s="82"/>
    </row>
    <row r="197" spans="1:1" ht="15.75" customHeight="1">
      <c r="A197" s="82"/>
    </row>
    <row r="198" spans="1:1" ht="15.75" customHeight="1">
      <c r="A198" s="82"/>
    </row>
    <row r="199" spans="1:1" ht="15.75" customHeight="1">
      <c r="A199" s="82"/>
    </row>
    <row r="200" spans="1:1" ht="15.75" customHeight="1">
      <c r="A200" s="82"/>
    </row>
    <row r="201" spans="1:1" ht="15.75" customHeight="1">
      <c r="A201" s="82"/>
    </row>
    <row r="202" spans="1:1" ht="15.75" customHeight="1">
      <c r="A202" s="82"/>
    </row>
    <row r="203" spans="1:1" ht="15.75" customHeight="1">
      <c r="A203" s="82"/>
    </row>
    <row r="204" spans="1:1" ht="15.75" customHeight="1">
      <c r="A204" s="82"/>
    </row>
    <row r="205" spans="1:1" ht="15.75" customHeight="1">
      <c r="A205" s="82"/>
    </row>
    <row r="206" spans="1:1" ht="15.75" customHeight="1">
      <c r="A206" s="82"/>
    </row>
    <row r="207" spans="1:1" ht="15.75" customHeight="1">
      <c r="A207" s="82"/>
    </row>
    <row r="208" spans="1:1" ht="15.75" customHeight="1">
      <c r="A208" s="82"/>
    </row>
    <row r="209" spans="1:1" ht="15.75" customHeight="1">
      <c r="A209" s="82"/>
    </row>
    <row r="210" spans="1:1" ht="15.75" customHeight="1">
      <c r="A210" s="82"/>
    </row>
    <row r="211" spans="1:1" ht="15.75" customHeight="1">
      <c r="A211" s="82"/>
    </row>
    <row r="212" spans="1:1" ht="15.75" customHeight="1">
      <c r="A212" s="82"/>
    </row>
    <row r="213" spans="1:1" ht="15.75" customHeight="1">
      <c r="A213" s="82"/>
    </row>
    <row r="214" spans="1:1" ht="15.75" customHeight="1">
      <c r="A214" s="82"/>
    </row>
    <row r="215" spans="1:1" ht="15.75" customHeight="1">
      <c r="A215" s="82"/>
    </row>
    <row r="216" spans="1:1" ht="15.75" customHeight="1">
      <c r="A216" s="82"/>
    </row>
    <row r="217" spans="1:1" ht="15.75" customHeight="1">
      <c r="A217" s="82"/>
    </row>
    <row r="218" spans="1:1" ht="15.75" customHeight="1">
      <c r="A218" s="82"/>
    </row>
    <row r="219" spans="1:1" ht="15.75" customHeight="1">
      <c r="A219" s="82"/>
    </row>
    <row r="220" spans="1:1" ht="15.75" customHeight="1">
      <c r="A220" s="82"/>
    </row>
    <row r="221" spans="1:1" ht="15.75" customHeight="1">
      <c r="A221" s="82"/>
    </row>
    <row r="222" spans="1:1" ht="15.75" customHeight="1">
      <c r="A222" s="82"/>
    </row>
    <row r="223" spans="1:1" ht="15.75" customHeight="1">
      <c r="A223" s="82"/>
    </row>
    <row r="224" spans="1:1" ht="15.75" customHeight="1">
      <c r="A224" s="82"/>
    </row>
    <row r="225" spans="1:1" ht="15.75" customHeight="1">
      <c r="A225" s="82"/>
    </row>
    <row r="226" spans="1:1" ht="15.75" customHeight="1">
      <c r="A226" s="82"/>
    </row>
    <row r="227" spans="1:1" ht="15.75" customHeight="1">
      <c r="A227" s="82"/>
    </row>
    <row r="228" spans="1:1" ht="15.75" customHeight="1">
      <c r="A228" s="82"/>
    </row>
    <row r="229" spans="1:1" ht="15.75" customHeight="1">
      <c r="A229" s="82"/>
    </row>
    <row r="230" spans="1:1" ht="15.75" customHeight="1">
      <c r="A230" s="82"/>
    </row>
    <row r="231" spans="1:1" ht="15.75" customHeight="1">
      <c r="A231" s="82"/>
    </row>
    <row r="232" spans="1:1" ht="15.75" customHeight="1">
      <c r="A232" s="82"/>
    </row>
    <row r="233" spans="1:1" ht="15.75" customHeight="1">
      <c r="A233" s="82"/>
    </row>
    <row r="234" spans="1:1" ht="15.75" customHeight="1">
      <c r="A234" s="82"/>
    </row>
    <row r="235" spans="1:1" ht="15.75" customHeight="1">
      <c r="A235" s="82"/>
    </row>
    <row r="236" spans="1:1" ht="15.75" customHeight="1">
      <c r="A236" s="82"/>
    </row>
    <row r="237" spans="1:1" ht="15.75" customHeight="1">
      <c r="A237" s="82"/>
    </row>
    <row r="238" spans="1:1" ht="15.75" customHeight="1">
      <c r="A238" s="82"/>
    </row>
    <row r="239" spans="1:1" ht="15.75" customHeight="1">
      <c r="A239" s="82"/>
    </row>
    <row r="240" spans="1:1" ht="15.75" customHeight="1">
      <c r="A240" s="82"/>
    </row>
    <row r="241" spans="1:1" ht="15.75" customHeight="1">
      <c r="A241" s="82"/>
    </row>
    <row r="242" spans="1:1" ht="15.75" customHeight="1">
      <c r="A242" s="82"/>
    </row>
    <row r="243" spans="1:1" ht="15.75" customHeight="1">
      <c r="A243" s="82"/>
    </row>
    <row r="244" spans="1:1" ht="15.75" customHeight="1">
      <c r="A244" s="82"/>
    </row>
    <row r="245" spans="1:1" ht="15.75" customHeight="1">
      <c r="A245" s="82"/>
    </row>
    <row r="246" spans="1:1" ht="15.75" customHeight="1">
      <c r="A246" s="82"/>
    </row>
    <row r="247" spans="1:1" ht="15.75" customHeight="1">
      <c r="A247" s="82"/>
    </row>
    <row r="248" spans="1:1" ht="15.75" customHeight="1">
      <c r="A248" s="82"/>
    </row>
    <row r="249" spans="1:1" ht="15.75" customHeight="1">
      <c r="A249" s="82"/>
    </row>
    <row r="250" spans="1:1" ht="15.75" customHeight="1">
      <c r="A250" s="82"/>
    </row>
    <row r="251" spans="1:1" ht="15.75" customHeight="1">
      <c r="A251" s="82"/>
    </row>
    <row r="252" spans="1:1" ht="15.75" customHeight="1">
      <c r="A252" s="82"/>
    </row>
    <row r="253" spans="1:1" ht="15.75" customHeight="1">
      <c r="A253" s="82"/>
    </row>
    <row r="254" spans="1:1" ht="15.75" customHeight="1">
      <c r="A254" s="82"/>
    </row>
    <row r="255" spans="1:1" ht="15.75" customHeight="1">
      <c r="A255" s="82"/>
    </row>
    <row r="256" spans="1:1" ht="15.75" customHeight="1">
      <c r="A256" s="82"/>
    </row>
    <row r="257" spans="1:1" ht="15.75" customHeight="1">
      <c r="A257" s="82"/>
    </row>
    <row r="258" spans="1:1" ht="15.75" customHeight="1">
      <c r="A258" s="82"/>
    </row>
    <row r="259" spans="1:1" ht="15.75" customHeight="1">
      <c r="A259" s="82"/>
    </row>
    <row r="260" spans="1:1" ht="15.75" customHeight="1">
      <c r="A260" s="82"/>
    </row>
    <row r="261" spans="1:1" ht="15.75" customHeight="1">
      <c r="A261" s="82"/>
    </row>
    <row r="262" spans="1:1" ht="15.75" customHeight="1">
      <c r="A262" s="82"/>
    </row>
    <row r="263" spans="1:1" ht="15.75" customHeight="1">
      <c r="A263" s="82"/>
    </row>
    <row r="264" spans="1:1" ht="15.75" customHeight="1">
      <c r="A264" s="82"/>
    </row>
    <row r="265" spans="1:1" ht="15.75" customHeight="1">
      <c r="A265" s="82"/>
    </row>
    <row r="266" spans="1:1" ht="15.75" customHeight="1">
      <c r="A266" s="82"/>
    </row>
    <row r="267" spans="1:1" ht="15.75" customHeight="1">
      <c r="A267" s="82"/>
    </row>
    <row r="268" spans="1:1" ht="15.75" customHeight="1">
      <c r="A268" s="82"/>
    </row>
    <row r="269" spans="1:1" ht="15.75" customHeight="1">
      <c r="A269" s="82"/>
    </row>
    <row r="270" spans="1:1" ht="15.75" customHeight="1">
      <c r="A270" s="82"/>
    </row>
    <row r="271" spans="1:1" ht="15.75" customHeight="1">
      <c r="A271" s="82"/>
    </row>
    <row r="272" spans="1:1" ht="15.75" customHeight="1">
      <c r="A272" s="82"/>
    </row>
    <row r="273" spans="1:1" ht="15.75" customHeight="1">
      <c r="A273" s="82"/>
    </row>
    <row r="274" spans="1:1" ht="15.75" customHeight="1">
      <c r="A274" s="82"/>
    </row>
    <row r="275" spans="1:1" ht="15.75" customHeight="1">
      <c r="A275" s="82"/>
    </row>
    <row r="276" spans="1:1" ht="15.75" customHeight="1">
      <c r="A276" s="82"/>
    </row>
    <row r="277" spans="1:1" ht="15.75" customHeight="1">
      <c r="A277" s="82"/>
    </row>
    <row r="278" spans="1:1" ht="15.75" customHeight="1">
      <c r="A278" s="82"/>
    </row>
    <row r="279" spans="1:1" ht="15.75" customHeight="1">
      <c r="A279" s="82"/>
    </row>
    <row r="280" spans="1:1" ht="15.75" customHeight="1">
      <c r="A280" s="82"/>
    </row>
    <row r="281" spans="1:1" ht="15.75" customHeight="1">
      <c r="A281" s="82"/>
    </row>
    <row r="282" spans="1:1" ht="15.75" customHeight="1">
      <c r="A282" s="82"/>
    </row>
    <row r="283" spans="1:1" ht="15.75" customHeight="1">
      <c r="A283" s="82"/>
    </row>
    <row r="284" spans="1:1" ht="15.75" customHeight="1">
      <c r="A284" s="82"/>
    </row>
    <row r="285" spans="1:1" ht="15.75" customHeight="1">
      <c r="A285" s="82"/>
    </row>
    <row r="286" spans="1:1" ht="15.75" customHeight="1">
      <c r="A286" s="82"/>
    </row>
    <row r="287" spans="1:1" ht="15.75" customHeight="1">
      <c r="A287" s="82"/>
    </row>
    <row r="288" spans="1:1" ht="15.75" customHeight="1">
      <c r="A288" s="82"/>
    </row>
    <row r="289" spans="1:1" ht="15.75" customHeight="1">
      <c r="A289" s="82"/>
    </row>
    <row r="290" spans="1:1" ht="15.75" customHeight="1">
      <c r="A290" s="82"/>
    </row>
    <row r="291" spans="1:1" ht="15.75" customHeight="1">
      <c r="A291" s="82"/>
    </row>
    <row r="292" spans="1:1" ht="15.75" customHeight="1">
      <c r="A292" s="82"/>
    </row>
    <row r="293" spans="1:1" ht="15.75" customHeight="1">
      <c r="A293" s="82"/>
    </row>
    <row r="294" spans="1:1" ht="15.75" customHeight="1">
      <c r="A294" s="82"/>
    </row>
    <row r="295" spans="1:1" ht="15.75" customHeight="1">
      <c r="A295" s="82"/>
    </row>
    <row r="296" spans="1:1" ht="15.75" customHeight="1">
      <c r="A296" s="82"/>
    </row>
    <row r="297" spans="1:1" ht="15.75" customHeight="1">
      <c r="A297" s="82"/>
    </row>
    <row r="298" spans="1:1" ht="15.75" customHeight="1">
      <c r="A298" s="82"/>
    </row>
    <row r="299" spans="1:1" ht="15.75" customHeight="1">
      <c r="A299" s="82"/>
    </row>
    <row r="300" spans="1:1" ht="15.75" customHeight="1">
      <c r="A300" s="82"/>
    </row>
    <row r="301" spans="1:1" ht="15.75" customHeight="1">
      <c r="A301" s="82"/>
    </row>
    <row r="302" spans="1:1" ht="15.75" customHeight="1">
      <c r="A302" s="82"/>
    </row>
    <row r="303" spans="1:1" ht="15.75" customHeight="1">
      <c r="A303" s="82"/>
    </row>
    <row r="304" spans="1:1" ht="15.75" customHeight="1">
      <c r="A304" s="82"/>
    </row>
    <row r="305" spans="1:1" ht="15.75" customHeight="1">
      <c r="A305" s="82"/>
    </row>
    <row r="306" spans="1:1" ht="15.75" customHeight="1">
      <c r="A306" s="82"/>
    </row>
    <row r="307" spans="1:1" ht="15.75" customHeight="1">
      <c r="A307" s="82"/>
    </row>
    <row r="308" spans="1:1" ht="15.75" customHeight="1">
      <c r="A308" s="82"/>
    </row>
    <row r="309" spans="1:1" ht="15.75" customHeight="1">
      <c r="A309" s="82"/>
    </row>
    <row r="310" spans="1:1" ht="15.75" customHeight="1">
      <c r="A310" s="82"/>
    </row>
    <row r="311" spans="1:1" ht="15.75" customHeight="1">
      <c r="A311" s="82"/>
    </row>
    <row r="312" spans="1:1" ht="15.75" customHeight="1">
      <c r="A312" s="82"/>
    </row>
    <row r="313" spans="1:1" ht="15.75" customHeight="1">
      <c r="A313" s="82"/>
    </row>
    <row r="314" spans="1:1" ht="15.75" customHeight="1">
      <c r="A314" s="82"/>
    </row>
    <row r="315" spans="1:1" ht="15.75" customHeight="1">
      <c r="A315" s="82"/>
    </row>
    <row r="316" spans="1:1" ht="15.75" customHeight="1">
      <c r="A316" s="82"/>
    </row>
    <row r="317" spans="1:1" ht="15.75" customHeight="1">
      <c r="A317" s="82"/>
    </row>
    <row r="318" spans="1:1" ht="15.75" customHeight="1">
      <c r="A318" s="82"/>
    </row>
    <row r="319" spans="1:1" ht="15.75" customHeight="1">
      <c r="A319" s="82"/>
    </row>
    <row r="320" spans="1:1" ht="15.75" customHeight="1">
      <c r="A320" s="82"/>
    </row>
    <row r="321" spans="1:1" ht="15.75" customHeight="1">
      <c r="A321" s="82"/>
    </row>
    <row r="322" spans="1:1" ht="15.75" customHeight="1">
      <c r="A322" s="82"/>
    </row>
    <row r="323" spans="1:1" ht="15.75" customHeight="1">
      <c r="A323" s="82"/>
    </row>
    <row r="324" spans="1:1" ht="15.75" customHeight="1">
      <c r="A324" s="82"/>
    </row>
    <row r="325" spans="1:1" ht="15.75" customHeight="1">
      <c r="A325" s="82"/>
    </row>
    <row r="326" spans="1:1" ht="15.75" customHeight="1">
      <c r="A326" s="82"/>
    </row>
    <row r="327" spans="1:1" ht="15.75" customHeight="1">
      <c r="A327" s="82"/>
    </row>
    <row r="328" spans="1:1" ht="15.75" customHeight="1">
      <c r="A328" s="82"/>
    </row>
    <row r="329" spans="1:1" ht="15.75" customHeight="1">
      <c r="A329" s="82"/>
    </row>
    <row r="330" spans="1:1" ht="15.75" customHeight="1">
      <c r="A330" s="82"/>
    </row>
    <row r="331" spans="1:1" ht="15.75" customHeight="1">
      <c r="A331" s="82"/>
    </row>
    <row r="332" spans="1:1" ht="15.75" customHeight="1">
      <c r="A332" s="82"/>
    </row>
    <row r="333" spans="1:1" ht="15.75" customHeight="1">
      <c r="A333" s="82"/>
    </row>
    <row r="334" spans="1:1" ht="15.75" customHeight="1">
      <c r="A334" s="82"/>
    </row>
    <row r="335" spans="1:1" ht="15.75" customHeight="1">
      <c r="A335" s="82"/>
    </row>
    <row r="336" spans="1:1" ht="15.75" customHeight="1">
      <c r="A336" s="82"/>
    </row>
    <row r="337" spans="1:1" ht="15.75" customHeight="1">
      <c r="A337" s="82"/>
    </row>
    <row r="338" spans="1:1" ht="15.75" customHeight="1">
      <c r="A338" s="82"/>
    </row>
    <row r="339" spans="1:1" ht="15.75" customHeight="1">
      <c r="A339" s="82"/>
    </row>
    <row r="340" spans="1:1" ht="15.75" customHeight="1">
      <c r="A340" s="82"/>
    </row>
    <row r="341" spans="1:1" ht="15.75" customHeight="1">
      <c r="A341" s="82"/>
    </row>
    <row r="342" spans="1:1" ht="15.75" customHeight="1">
      <c r="A342" s="82"/>
    </row>
    <row r="343" spans="1:1" ht="15.75" customHeight="1">
      <c r="A343" s="82"/>
    </row>
    <row r="344" spans="1:1" ht="15.75" customHeight="1">
      <c r="A344" s="82"/>
    </row>
    <row r="345" spans="1:1" ht="15.75" customHeight="1">
      <c r="A345" s="82"/>
    </row>
    <row r="346" spans="1:1" ht="15.75" customHeight="1">
      <c r="A346" s="82"/>
    </row>
    <row r="347" spans="1:1" ht="15.75" customHeight="1">
      <c r="A347" s="82"/>
    </row>
    <row r="348" spans="1:1" ht="15.75" customHeight="1">
      <c r="A348" s="82"/>
    </row>
    <row r="349" spans="1:1" ht="15.75" customHeight="1">
      <c r="A349" s="82"/>
    </row>
    <row r="350" spans="1:1" ht="15.75" customHeight="1">
      <c r="A350" s="82"/>
    </row>
    <row r="351" spans="1:1" ht="15.75" customHeight="1">
      <c r="A351" s="82"/>
    </row>
    <row r="352" spans="1:1" ht="15.75" customHeight="1">
      <c r="A352" s="82"/>
    </row>
    <row r="353" spans="1:1" ht="15.75" customHeight="1">
      <c r="A353" s="82"/>
    </row>
    <row r="354" spans="1:1" ht="15.75" customHeight="1">
      <c r="A354" s="82"/>
    </row>
    <row r="355" spans="1:1" ht="15.75" customHeight="1">
      <c r="A355" s="82"/>
    </row>
    <row r="356" spans="1:1" ht="15.75" customHeight="1">
      <c r="A356" s="82"/>
    </row>
    <row r="357" spans="1:1" ht="15.75" customHeight="1">
      <c r="A357" s="82"/>
    </row>
    <row r="358" spans="1:1" ht="15.75" customHeight="1">
      <c r="A358" s="82"/>
    </row>
    <row r="359" spans="1:1" ht="15.75" customHeight="1">
      <c r="A359" s="82"/>
    </row>
    <row r="360" spans="1:1" ht="15.75" customHeight="1">
      <c r="A360" s="82"/>
    </row>
    <row r="361" spans="1:1" ht="15.75" customHeight="1">
      <c r="A361" s="82"/>
    </row>
    <row r="362" spans="1:1" ht="15.75" customHeight="1">
      <c r="A362" s="82"/>
    </row>
    <row r="363" spans="1:1" ht="15.75" customHeight="1">
      <c r="A363" s="82"/>
    </row>
    <row r="364" spans="1:1" ht="15.75" customHeight="1">
      <c r="A364" s="82"/>
    </row>
    <row r="365" spans="1:1" ht="15.75" customHeight="1">
      <c r="A365" s="82"/>
    </row>
    <row r="366" spans="1:1" ht="15.75" customHeight="1">
      <c r="A366" s="82"/>
    </row>
    <row r="367" spans="1:1" ht="15.75" customHeight="1">
      <c r="A367" s="82"/>
    </row>
    <row r="368" spans="1:1" ht="15.75" customHeight="1">
      <c r="A368" s="82"/>
    </row>
    <row r="369" spans="1:1" ht="15.75" customHeight="1">
      <c r="A369" s="82"/>
    </row>
    <row r="370" spans="1:1" ht="15.75" customHeight="1">
      <c r="A370" s="82"/>
    </row>
    <row r="371" spans="1:1" ht="15.75" customHeight="1">
      <c r="A371" s="82"/>
    </row>
    <row r="372" spans="1:1" ht="15.75" customHeight="1">
      <c r="A372" s="82"/>
    </row>
    <row r="373" spans="1:1" ht="15.75" customHeight="1">
      <c r="A373" s="82"/>
    </row>
    <row r="374" spans="1:1" ht="15.75" customHeight="1">
      <c r="A374" s="82"/>
    </row>
    <row r="375" spans="1:1" ht="15.75" customHeight="1">
      <c r="A375" s="82"/>
    </row>
    <row r="376" spans="1:1" ht="15.75" customHeight="1">
      <c r="A376" s="82"/>
    </row>
    <row r="377" spans="1:1" ht="15.75" customHeight="1">
      <c r="A377" s="82"/>
    </row>
    <row r="378" spans="1:1" ht="15.75" customHeight="1">
      <c r="A378" s="82"/>
    </row>
    <row r="379" spans="1:1" ht="15.75" customHeight="1">
      <c r="A379" s="82"/>
    </row>
    <row r="380" spans="1:1" ht="15.75" customHeight="1">
      <c r="A380" s="82"/>
    </row>
    <row r="381" spans="1:1" ht="15.75" customHeight="1">
      <c r="A381" s="82"/>
    </row>
    <row r="382" spans="1:1" ht="15.75" customHeight="1">
      <c r="A382" s="82"/>
    </row>
    <row r="383" spans="1:1" ht="15.75" customHeight="1">
      <c r="A383" s="82"/>
    </row>
    <row r="384" spans="1:1" ht="15.75" customHeight="1">
      <c r="A384" s="82"/>
    </row>
    <row r="385" spans="1:1" ht="15.75" customHeight="1">
      <c r="A385" s="82"/>
    </row>
    <row r="386" spans="1:1" ht="15.75" customHeight="1">
      <c r="A386" s="82"/>
    </row>
    <row r="387" spans="1:1" ht="15.75" customHeight="1">
      <c r="A387" s="82"/>
    </row>
    <row r="388" spans="1:1" ht="15.75" customHeight="1">
      <c r="A388" s="82"/>
    </row>
    <row r="389" spans="1:1" ht="15.75" customHeight="1">
      <c r="A389" s="82"/>
    </row>
    <row r="390" spans="1:1" ht="15.75" customHeight="1">
      <c r="A390" s="82"/>
    </row>
    <row r="391" spans="1:1" ht="15.75" customHeight="1">
      <c r="A391" s="82"/>
    </row>
    <row r="392" spans="1:1" ht="15.75" customHeight="1">
      <c r="A392" s="82"/>
    </row>
    <row r="393" spans="1:1" ht="15.75" customHeight="1">
      <c r="A393" s="82"/>
    </row>
    <row r="394" spans="1:1" ht="15.75" customHeight="1">
      <c r="A394" s="82"/>
    </row>
    <row r="395" spans="1:1" ht="15.75" customHeight="1">
      <c r="A395" s="82"/>
    </row>
    <row r="396" spans="1:1" ht="15.75" customHeight="1">
      <c r="A396" s="82"/>
    </row>
    <row r="397" spans="1:1" ht="15.75" customHeight="1">
      <c r="A397" s="82"/>
    </row>
    <row r="398" spans="1:1" ht="15.75" customHeight="1">
      <c r="A398" s="82"/>
    </row>
    <row r="399" spans="1:1" ht="15.75" customHeight="1">
      <c r="A399" s="82"/>
    </row>
    <row r="400" spans="1:1" ht="15.75" customHeight="1">
      <c r="A400" s="82"/>
    </row>
    <row r="401" spans="1:1" ht="15.75" customHeight="1">
      <c r="A401" s="82"/>
    </row>
    <row r="402" spans="1:1" ht="15.75" customHeight="1">
      <c r="A402" s="82"/>
    </row>
    <row r="403" spans="1:1" ht="15.75" customHeight="1">
      <c r="A403" s="82"/>
    </row>
    <row r="404" spans="1:1" ht="15.75" customHeight="1">
      <c r="A404" s="82"/>
    </row>
    <row r="405" spans="1:1" ht="15.75" customHeight="1">
      <c r="A405" s="82"/>
    </row>
    <row r="406" spans="1:1" ht="15.75" customHeight="1">
      <c r="A406" s="82"/>
    </row>
    <row r="407" spans="1:1" ht="15.75" customHeight="1">
      <c r="A407" s="82"/>
    </row>
    <row r="408" spans="1:1" ht="15.75" customHeight="1">
      <c r="A408" s="82"/>
    </row>
    <row r="409" spans="1:1" ht="15.75" customHeight="1">
      <c r="A409" s="82"/>
    </row>
    <row r="410" spans="1:1" ht="15.75" customHeight="1">
      <c r="A410" s="82"/>
    </row>
    <row r="411" spans="1:1" ht="15.75" customHeight="1">
      <c r="A411" s="82"/>
    </row>
    <row r="412" spans="1:1" ht="15.75" customHeight="1">
      <c r="A412" s="82"/>
    </row>
    <row r="413" spans="1:1" ht="15.75" customHeight="1">
      <c r="A413" s="82"/>
    </row>
    <row r="414" spans="1:1" ht="15.75" customHeight="1">
      <c r="A414" s="82"/>
    </row>
    <row r="415" spans="1:1" ht="15.75" customHeight="1">
      <c r="A415" s="82"/>
    </row>
    <row r="416" spans="1:1" ht="15.75" customHeight="1">
      <c r="A416" s="82"/>
    </row>
    <row r="417" spans="1:1" ht="15.75" customHeight="1">
      <c r="A417" s="82"/>
    </row>
    <row r="418" spans="1:1" ht="15.75" customHeight="1">
      <c r="A418" s="82"/>
    </row>
    <row r="419" spans="1:1" ht="15.75" customHeight="1">
      <c r="A419" s="82"/>
    </row>
    <row r="420" spans="1:1" ht="15.75" customHeight="1">
      <c r="A420" s="82"/>
    </row>
    <row r="421" spans="1:1" ht="15.75" customHeight="1">
      <c r="A421" s="82"/>
    </row>
    <row r="422" spans="1:1" ht="15.75" customHeight="1">
      <c r="A422" s="82"/>
    </row>
    <row r="423" spans="1:1" ht="15.75" customHeight="1">
      <c r="A423" s="82"/>
    </row>
    <row r="424" spans="1:1" ht="15.75" customHeight="1">
      <c r="A424" s="82"/>
    </row>
    <row r="425" spans="1:1" ht="15.75" customHeight="1">
      <c r="A425" s="82"/>
    </row>
    <row r="426" spans="1:1" ht="15.75" customHeight="1">
      <c r="A426" s="82"/>
    </row>
    <row r="427" spans="1:1" ht="15.75" customHeight="1">
      <c r="A427" s="82"/>
    </row>
    <row r="428" spans="1:1" ht="15.75" customHeight="1">
      <c r="A428" s="82"/>
    </row>
    <row r="429" spans="1:1" ht="15.75" customHeight="1">
      <c r="A429" s="82"/>
    </row>
    <row r="430" spans="1:1" ht="15.75" customHeight="1">
      <c r="A430" s="82"/>
    </row>
    <row r="431" spans="1:1" ht="15.75" customHeight="1">
      <c r="A431" s="82"/>
    </row>
    <row r="432" spans="1:1" ht="15.75" customHeight="1">
      <c r="A432" s="82"/>
    </row>
    <row r="433" spans="1:1" ht="15.75" customHeight="1">
      <c r="A433" s="82"/>
    </row>
    <row r="434" spans="1:1" ht="15.75" customHeight="1">
      <c r="A434" s="82"/>
    </row>
    <row r="435" spans="1:1" ht="15.75" customHeight="1">
      <c r="A435" s="82"/>
    </row>
    <row r="436" spans="1:1" ht="15.75" customHeight="1">
      <c r="A436" s="82"/>
    </row>
    <row r="437" spans="1:1" ht="15.75" customHeight="1">
      <c r="A437" s="82"/>
    </row>
    <row r="438" spans="1:1" ht="15.75" customHeight="1">
      <c r="A438" s="82"/>
    </row>
    <row r="439" spans="1:1" ht="15.75" customHeight="1">
      <c r="A439" s="82"/>
    </row>
    <row r="440" spans="1:1" ht="15.75" customHeight="1">
      <c r="A440" s="82"/>
    </row>
    <row r="441" spans="1:1" ht="15.75" customHeight="1">
      <c r="A441" s="82"/>
    </row>
    <row r="442" spans="1:1" ht="15.75" customHeight="1">
      <c r="A442" s="82"/>
    </row>
    <row r="443" spans="1:1" ht="15.75" customHeight="1">
      <c r="A443" s="82"/>
    </row>
    <row r="444" spans="1:1" ht="15.75" customHeight="1">
      <c r="A444" s="82"/>
    </row>
    <row r="445" spans="1:1" ht="15.75" customHeight="1">
      <c r="A445" s="82"/>
    </row>
    <row r="446" spans="1:1" ht="15.75" customHeight="1">
      <c r="A446" s="82"/>
    </row>
    <row r="447" spans="1:1" ht="15.75" customHeight="1">
      <c r="A447" s="82"/>
    </row>
    <row r="448" spans="1:1" ht="15.75" customHeight="1">
      <c r="A448" s="82"/>
    </row>
    <row r="449" spans="1:1" ht="15.75" customHeight="1">
      <c r="A449" s="82"/>
    </row>
    <row r="450" spans="1:1" ht="15.75" customHeight="1">
      <c r="A450" s="82"/>
    </row>
    <row r="451" spans="1:1" ht="15.75" customHeight="1">
      <c r="A451" s="82"/>
    </row>
    <row r="452" spans="1:1" ht="15.75" customHeight="1">
      <c r="A452" s="82"/>
    </row>
    <row r="453" spans="1:1" ht="15.75" customHeight="1">
      <c r="A453" s="82"/>
    </row>
    <row r="454" spans="1:1" ht="15.75" customHeight="1">
      <c r="A454" s="82"/>
    </row>
    <row r="455" spans="1:1" ht="15.75" customHeight="1">
      <c r="A455" s="82"/>
    </row>
    <row r="456" spans="1:1" ht="15.75" customHeight="1">
      <c r="A456" s="82"/>
    </row>
    <row r="457" spans="1:1" ht="15.75" customHeight="1">
      <c r="A457" s="82"/>
    </row>
    <row r="458" spans="1:1" ht="15.75" customHeight="1">
      <c r="A458" s="82"/>
    </row>
    <row r="459" spans="1:1" ht="15.75" customHeight="1">
      <c r="A459" s="82"/>
    </row>
    <row r="460" spans="1:1" ht="15.75" customHeight="1">
      <c r="A460" s="82"/>
    </row>
    <row r="461" spans="1:1" ht="15.75" customHeight="1">
      <c r="A461" s="82"/>
    </row>
    <row r="462" spans="1:1" ht="15.75" customHeight="1">
      <c r="A462" s="82"/>
    </row>
    <row r="463" spans="1:1" ht="15.75" customHeight="1">
      <c r="A463" s="82"/>
    </row>
    <row r="464" spans="1:1" ht="15.75" customHeight="1">
      <c r="A464" s="82"/>
    </row>
    <row r="465" spans="1:1" ht="15.75" customHeight="1">
      <c r="A465" s="82"/>
    </row>
    <row r="466" spans="1:1" ht="15.75" customHeight="1">
      <c r="A466" s="82"/>
    </row>
    <row r="467" spans="1:1" ht="15.75" customHeight="1">
      <c r="A467" s="82"/>
    </row>
    <row r="468" spans="1:1" ht="15.75" customHeight="1">
      <c r="A468" s="82"/>
    </row>
    <row r="469" spans="1:1" ht="15.75" customHeight="1">
      <c r="A469" s="82"/>
    </row>
    <row r="470" spans="1:1" ht="15.75" customHeight="1">
      <c r="A470" s="82"/>
    </row>
    <row r="471" spans="1:1" ht="15.75" customHeight="1">
      <c r="A471" s="82"/>
    </row>
    <row r="472" spans="1:1" ht="15.75" customHeight="1">
      <c r="A472" s="82"/>
    </row>
    <row r="473" spans="1:1" ht="15.75" customHeight="1">
      <c r="A473" s="82"/>
    </row>
    <row r="474" spans="1:1" ht="15.75" customHeight="1">
      <c r="A474" s="82"/>
    </row>
    <row r="475" spans="1:1" ht="15.75" customHeight="1">
      <c r="A475" s="82"/>
    </row>
    <row r="476" spans="1:1" ht="15.75" customHeight="1">
      <c r="A476" s="82"/>
    </row>
    <row r="477" spans="1:1" ht="15.75" customHeight="1">
      <c r="A477" s="82"/>
    </row>
    <row r="478" spans="1:1" ht="15.75" customHeight="1">
      <c r="A478" s="82"/>
    </row>
    <row r="479" spans="1:1" ht="15.75" customHeight="1">
      <c r="A479" s="82"/>
    </row>
    <row r="480" spans="1:1" ht="15.75" customHeight="1">
      <c r="A480" s="82"/>
    </row>
    <row r="481" spans="1:1" ht="15.75" customHeight="1">
      <c r="A481" s="82"/>
    </row>
    <row r="482" spans="1:1" ht="15.75" customHeight="1">
      <c r="A482" s="82"/>
    </row>
    <row r="483" spans="1:1" ht="15.75" customHeight="1">
      <c r="A483" s="82"/>
    </row>
    <row r="484" spans="1:1" ht="15.75" customHeight="1">
      <c r="A484" s="82"/>
    </row>
    <row r="485" spans="1:1" ht="15.75" customHeight="1">
      <c r="A485" s="82"/>
    </row>
    <row r="486" spans="1:1" ht="15.75" customHeight="1">
      <c r="A486" s="82"/>
    </row>
    <row r="487" spans="1:1" ht="15.75" customHeight="1">
      <c r="A487" s="82"/>
    </row>
    <row r="488" spans="1:1" ht="15.75" customHeight="1">
      <c r="A488" s="82"/>
    </row>
    <row r="489" spans="1:1" ht="15.75" customHeight="1">
      <c r="A489" s="82"/>
    </row>
    <row r="490" spans="1:1" ht="15.75" customHeight="1">
      <c r="A490" s="82"/>
    </row>
    <row r="491" spans="1:1" ht="15.75" customHeight="1">
      <c r="A491" s="82"/>
    </row>
    <row r="492" spans="1:1" ht="15.75" customHeight="1">
      <c r="A492" s="82"/>
    </row>
    <row r="493" spans="1:1" ht="15.75" customHeight="1">
      <c r="A493" s="82"/>
    </row>
    <row r="494" spans="1:1" ht="15.75" customHeight="1">
      <c r="A494" s="82"/>
    </row>
    <row r="495" spans="1:1" ht="15.75" customHeight="1">
      <c r="A495" s="82"/>
    </row>
    <row r="496" spans="1:1" ht="15.75" customHeight="1">
      <c r="A496" s="82"/>
    </row>
    <row r="497" spans="1:1" ht="15.75" customHeight="1">
      <c r="A497" s="82"/>
    </row>
    <row r="498" spans="1:1" ht="15.75" customHeight="1">
      <c r="A498" s="82"/>
    </row>
    <row r="499" spans="1:1" ht="15.75" customHeight="1">
      <c r="A499" s="82"/>
    </row>
    <row r="500" spans="1:1" ht="15.75" customHeight="1">
      <c r="A500" s="82"/>
    </row>
    <row r="501" spans="1:1" ht="15.75" customHeight="1">
      <c r="A501" s="82"/>
    </row>
    <row r="502" spans="1:1" ht="15.75" customHeight="1">
      <c r="A502" s="82"/>
    </row>
    <row r="503" spans="1:1" ht="15.75" customHeight="1">
      <c r="A503" s="82"/>
    </row>
    <row r="504" spans="1:1" ht="15.75" customHeight="1">
      <c r="A504" s="82"/>
    </row>
    <row r="505" spans="1:1" ht="15.75" customHeight="1">
      <c r="A505" s="82"/>
    </row>
    <row r="506" spans="1:1" ht="15.75" customHeight="1">
      <c r="A506" s="82"/>
    </row>
    <row r="507" spans="1:1" ht="15.75" customHeight="1">
      <c r="A507" s="82"/>
    </row>
    <row r="508" spans="1:1" ht="15.75" customHeight="1">
      <c r="A508" s="82"/>
    </row>
    <row r="509" spans="1:1" ht="15.75" customHeight="1">
      <c r="A509" s="82"/>
    </row>
    <row r="510" spans="1:1" ht="15.75" customHeight="1">
      <c r="A510" s="82"/>
    </row>
    <row r="511" spans="1:1" ht="15.75" customHeight="1">
      <c r="A511" s="82"/>
    </row>
    <row r="512" spans="1:1" ht="15.75" customHeight="1">
      <c r="A512" s="82"/>
    </row>
    <row r="513" spans="1:1" ht="15.75" customHeight="1">
      <c r="A513" s="82"/>
    </row>
    <row r="514" spans="1:1" ht="15.75" customHeight="1">
      <c r="A514" s="82"/>
    </row>
    <row r="515" spans="1:1" ht="15.75" customHeight="1">
      <c r="A515" s="82"/>
    </row>
    <row r="516" spans="1:1" ht="15.75" customHeight="1">
      <c r="A516" s="82"/>
    </row>
    <row r="517" spans="1:1" ht="15.75" customHeight="1">
      <c r="A517" s="82"/>
    </row>
    <row r="518" spans="1:1" ht="15.75" customHeight="1">
      <c r="A518" s="82"/>
    </row>
    <row r="519" spans="1:1" ht="15.75" customHeight="1">
      <c r="A519" s="82"/>
    </row>
    <row r="520" spans="1:1" ht="15.75" customHeight="1">
      <c r="A520" s="82"/>
    </row>
    <row r="521" spans="1:1" ht="15.75" customHeight="1">
      <c r="A521" s="82"/>
    </row>
    <row r="522" spans="1:1" ht="15.75" customHeight="1">
      <c r="A522" s="82"/>
    </row>
    <row r="523" spans="1:1" ht="15.75" customHeight="1">
      <c r="A523" s="82"/>
    </row>
    <row r="524" spans="1:1" ht="15.75" customHeight="1">
      <c r="A524" s="82"/>
    </row>
    <row r="525" spans="1:1" ht="15.75" customHeight="1">
      <c r="A525" s="82"/>
    </row>
    <row r="526" spans="1:1" ht="15.75" customHeight="1">
      <c r="A526" s="82"/>
    </row>
    <row r="527" spans="1:1" ht="15.75" customHeight="1">
      <c r="A527" s="82"/>
    </row>
    <row r="528" spans="1:1" ht="15.75" customHeight="1">
      <c r="A528" s="82"/>
    </row>
    <row r="529" spans="1:1" ht="15.75" customHeight="1">
      <c r="A529" s="82"/>
    </row>
    <row r="530" spans="1:1" ht="15.75" customHeight="1">
      <c r="A530" s="82"/>
    </row>
    <row r="531" spans="1:1" ht="15.75" customHeight="1">
      <c r="A531" s="82"/>
    </row>
    <row r="532" spans="1:1" ht="15.75" customHeight="1">
      <c r="A532" s="82"/>
    </row>
    <row r="533" spans="1:1" ht="15.75" customHeight="1">
      <c r="A533" s="82"/>
    </row>
    <row r="534" spans="1:1" ht="15.75" customHeight="1">
      <c r="A534" s="82"/>
    </row>
    <row r="535" spans="1:1" ht="15.75" customHeight="1">
      <c r="A535" s="82"/>
    </row>
    <row r="536" spans="1:1" ht="15.75" customHeight="1">
      <c r="A536" s="82"/>
    </row>
    <row r="537" spans="1:1" ht="15.75" customHeight="1">
      <c r="A537" s="82"/>
    </row>
    <row r="538" spans="1:1" ht="15.75" customHeight="1">
      <c r="A538" s="82"/>
    </row>
    <row r="539" spans="1:1" ht="15.75" customHeight="1">
      <c r="A539" s="82"/>
    </row>
    <row r="540" spans="1:1" ht="15.75" customHeight="1">
      <c r="A540" s="82"/>
    </row>
    <row r="541" spans="1:1" ht="15.75" customHeight="1">
      <c r="A541" s="82"/>
    </row>
    <row r="542" spans="1:1" ht="15.75" customHeight="1">
      <c r="A542" s="82"/>
    </row>
    <row r="543" spans="1:1" ht="15.75" customHeight="1">
      <c r="A543" s="82"/>
    </row>
    <row r="544" spans="1:1" ht="15.75" customHeight="1">
      <c r="A544" s="82"/>
    </row>
    <row r="545" spans="1:1" ht="15.75" customHeight="1">
      <c r="A545" s="82"/>
    </row>
    <row r="546" spans="1:1" ht="15.75" customHeight="1">
      <c r="A546" s="82"/>
    </row>
    <row r="547" spans="1:1" ht="15.75" customHeight="1">
      <c r="A547" s="82"/>
    </row>
    <row r="548" spans="1:1" ht="15.75" customHeight="1">
      <c r="A548" s="82"/>
    </row>
    <row r="549" spans="1:1" ht="15.75" customHeight="1">
      <c r="A549" s="82"/>
    </row>
    <row r="550" spans="1:1" ht="15.75" customHeight="1">
      <c r="A550" s="82"/>
    </row>
    <row r="551" spans="1:1" ht="15.75" customHeight="1">
      <c r="A551" s="82"/>
    </row>
    <row r="552" spans="1:1" ht="15.75" customHeight="1">
      <c r="A552" s="82"/>
    </row>
    <row r="553" spans="1:1" ht="15.75" customHeight="1">
      <c r="A553" s="82"/>
    </row>
    <row r="554" spans="1:1" ht="15.75" customHeight="1">
      <c r="A554" s="82"/>
    </row>
    <row r="555" spans="1:1" ht="15.75" customHeight="1">
      <c r="A555" s="82"/>
    </row>
    <row r="556" spans="1:1" ht="15.75" customHeight="1">
      <c r="A556" s="82"/>
    </row>
    <row r="557" spans="1:1" ht="15.75" customHeight="1">
      <c r="A557" s="82"/>
    </row>
    <row r="558" spans="1:1" ht="15.75" customHeight="1">
      <c r="A558" s="82"/>
    </row>
    <row r="559" spans="1:1" ht="15.75" customHeight="1">
      <c r="A559" s="82"/>
    </row>
    <row r="560" spans="1:1" ht="15.75" customHeight="1">
      <c r="A560" s="82"/>
    </row>
    <row r="561" spans="1:1" ht="15.75" customHeight="1">
      <c r="A561" s="82"/>
    </row>
    <row r="562" spans="1:1" ht="15.75" customHeight="1">
      <c r="A562" s="82"/>
    </row>
    <row r="563" spans="1:1" ht="15.75" customHeight="1">
      <c r="A563" s="82"/>
    </row>
    <row r="564" spans="1:1" ht="15.75" customHeight="1">
      <c r="A564" s="82"/>
    </row>
    <row r="565" spans="1:1" ht="15.75" customHeight="1">
      <c r="A565" s="82"/>
    </row>
    <row r="566" spans="1:1" ht="15.75" customHeight="1">
      <c r="A566" s="82"/>
    </row>
    <row r="567" spans="1:1" ht="15.75" customHeight="1">
      <c r="A567" s="82"/>
    </row>
    <row r="568" spans="1:1" ht="15.75" customHeight="1">
      <c r="A568" s="82"/>
    </row>
    <row r="569" spans="1:1" ht="15.75" customHeight="1">
      <c r="A569" s="82"/>
    </row>
    <row r="570" spans="1:1" ht="15.75" customHeight="1">
      <c r="A570" s="82"/>
    </row>
    <row r="571" spans="1:1" ht="15.75" customHeight="1">
      <c r="A571" s="82"/>
    </row>
    <row r="572" spans="1:1" ht="15.75" customHeight="1">
      <c r="A572" s="82"/>
    </row>
    <row r="573" spans="1:1" ht="15.75" customHeight="1">
      <c r="A573" s="82"/>
    </row>
    <row r="574" spans="1:1" ht="15.75" customHeight="1">
      <c r="A574" s="82"/>
    </row>
    <row r="575" spans="1:1" ht="15.75" customHeight="1">
      <c r="A575" s="82"/>
    </row>
    <row r="576" spans="1:1" ht="15.75" customHeight="1">
      <c r="A576" s="82"/>
    </row>
    <row r="577" spans="1:1" ht="15.75" customHeight="1">
      <c r="A577" s="82"/>
    </row>
    <row r="578" spans="1:1" ht="15.75" customHeight="1">
      <c r="A578" s="82"/>
    </row>
    <row r="579" spans="1:1" ht="15.75" customHeight="1">
      <c r="A579" s="82"/>
    </row>
    <row r="580" spans="1:1" ht="15.75" customHeight="1">
      <c r="A580" s="82"/>
    </row>
    <row r="581" spans="1:1" ht="15.75" customHeight="1">
      <c r="A581" s="82"/>
    </row>
    <row r="582" spans="1:1" ht="15.75" customHeight="1">
      <c r="A582" s="82"/>
    </row>
    <row r="583" spans="1:1" ht="15.75" customHeight="1">
      <c r="A583" s="82"/>
    </row>
    <row r="584" spans="1:1" ht="15.75" customHeight="1">
      <c r="A584" s="82"/>
    </row>
    <row r="585" spans="1:1" ht="15.75" customHeight="1">
      <c r="A585" s="82"/>
    </row>
    <row r="586" spans="1:1" ht="15.75" customHeight="1">
      <c r="A586" s="82"/>
    </row>
    <row r="587" spans="1:1" ht="15.75" customHeight="1">
      <c r="A587" s="82"/>
    </row>
    <row r="588" spans="1:1" ht="15.75" customHeight="1">
      <c r="A588" s="82"/>
    </row>
    <row r="589" spans="1:1" ht="15.75" customHeight="1">
      <c r="A589" s="82"/>
    </row>
    <row r="590" spans="1:1" ht="15.75" customHeight="1">
      <c r="A590" s="82"/>
    </row>
    <row r="591" spans="1:1" ht="15.75" customHeight="1">
      <c r="A591" s="82"/>
    </row>
    <row r="592" spans="1:1" ht="15.75" customHeight="1">
      <c r="A592" s="82"/>
    </row>
    <row r="593" spans="1:1" ht="15.75" customHeight="1">
      <c r="A593" s="82"/>
    </row>
    <row r="594" spans="1:1" ht="15.75" customHeight="1">
      <c r="A594" s="82"/>
    </row>
    <row r="595" spans="1:1" ht="15.75" customHeight="1">
      <c r="A595" s="82"/>
    </row>
    <row r="596" spans="1:1" ht="15.75" customHeight="1">
      <c r="A596" s="82"/>
    </row>
    <row r="597" spans="1:1" ht="15.75" customHeight="1">
      <c r="A597" s="82"/>
    </row>
    <row r="598" spans="1:1" ht="15.75" customHeight="1">
      <c r="A598" s="82"/>
    </row>
    <row r="599" spans="1:1" ht="15.75" customHeight="1">
      <c r="A599" s="82"/>
    </row>
    <row r="600" spans="1:1" ht="15.75" customHeight="1">
      <c r="A600" s="82"/>
    </row>
    <row r="601" spans="1:1" ht="15.75" customHeight="1">
      <c r="A601" s="82"/>
    </row>
    <row r="602" spans="1:1" ht="15.75" customHeight="1">
      <c r="A602" s="82"/>
    </row>
    <row r="603" spans="1:1" ht="15.75" customHeight="1">
      <c r="A603" s="82"/>
    </row>
    <row r="604" spans="1:1" ht="15.75" customHeight="1">
      <c r="A604" s="82"/>
    </row>
    <row r="605" spans="1:1" ht="15.75" customHeight="1">
      <c r="A605" s="82"/>
    </row>
    <row r="606" spans="1:1" ht="15.75" customHeight="1">
      <c r="A606" s="82"/>
    </row>
    <row r="607" spans="1:1" ht="15.75" customHeight="1">
      <c r="A607" s="82"/>
    </row>
    <row r="608" spans="1:1" ht="15.75" customHeight="1">
      <c r="A608" s="82"/>
    </row>
    <row r="609" spans="1:1" ht="15.75" customHeight="1">
      <c r="A609" s="82"/>
    </row>
    <row r="610" spans="1:1" ht="15.75" customHeight="1">
      <c r="A610" s="82"/>
    </row>
    <row r="611" spans="1:1" ht="15.75" customHeight="1">
      <c r="A611" s="82"/>
    </row>
    <row r="612" spans="1:1" ht="15.75" customHeight="1">
      <c r="A612" s="82"/>
    </row>
    <row r="613" spans="1:1" ht="15.75" customHeight="1">
      <c r="A613" s="82"/>
    </row>
    <row r="614" spans="1:1" ht="15.75" customHeight="1">
      <c r="A614" s="82"/>
    </row>
    <row r="615" spans="1:1" ht="15.75" customHeight="1">
      <c r="A615" s="82"/>
    </row>
    <row r="616" spans="1:1" ht="15.75" customHeight="1">
      <c r="A616" s="82"/>
    </row>
    <row r="617" spans="1:1" ht="15.75" customHeight="1">
      <c r="A617" s="82"/>
    </row>
    <row r="618" spans="1:1" ht="15.75" customHeight="1">
      <c r="A618" s="82"/>
    </row>
    <row r="619" spans="1:1" ht="15.75" customHeight="1">
      <c r="A619" s="82"/>
    </row>
    <row r="620" spans="1:1" ht="15.75" customHeight="1">
      <c r="A620" s="82"/>
    </row>
    <row r="621" spans="1:1" ht="15.75" customHeight="1">
      <c r="A621" s="82"/>
    </row>
    <row r="622" spans="1:1" ht="15.75" customHeight="1">
      <c r="A622" s="82"/>
    </row>
    <row r="623" spans="1:1" ht="15.75" customHeight="1">
      <c r="A623" s="82"/>
    </row>
    <row r="624" spans="1:1" ht="15.75" customHeight="1">
      <c r="A624" s="82"/>
    </row>
    <row r="625" spans="1:1" ht="15.75" customHeight="1">
      <c r="A625" s="82"/>
    </row>
    <row r="626" spans="1:1" ht="15.75" customHeight="1">
      <c r="A626" s="82"/>
    </row>
    <row r="627" spans="1:1" ht="15.75" customHeight="1">
      <c r="A627" s="82"/>
    </row>
    <row r="628" spans="1:1" ht="15.75" customHeight="1">
      <c r="A628" s="82"/>
    </row>
    <row r="629" spans="1:1" ht="15.75" customHeight="1">
      <c r="A629" s="82"/>
    </row>
    <row r="630" spans="1:1" ht="15.75" customHeight="1">
      <c r="A630" s="82"/>
    </row>
    <row r="631" spans="1:1" ht="15.75" customHeight="1">
      <c r="A631" s="82"/>
    </row>
    <row r="632" spans="1:1" ht="15.75" customHeight="1">
      <c r="A632" s="82"/>
    </row>
    <row r="633" spans="1:1" ht="15.75" customHeight="1">
      <c r="A633" s="82"/>
    </row>
    <row r="634" spans="1:1" ht="15.75" customHeight="1">
      <c r="A634" s="82"/>
    </row>
    <row r="635" spans="1:1" ht="15.75" customHeight="1">
      <c r="A635" s="82"/>
    </row>
    <row r="636" spans="1:1" ht="15.75" customHeight="1">
      <c r="A636" s="82"/>
    </row>
    <row r="637" spans="1:1" ht="15.75" customHeight="1">
      <c r="A637" s="82"/>
    </row>
    <row r="638" spans="1:1" ht="15.75" customHeight="1">
      <c r="A638" s="82"/>
    </row>
    <row r="639" spans="1:1" ht="15.75" customHeight="1">
      <c r="A639" s="82"/>
    </row>
    <row r="640" spans="1:1" ht="15.75" customHeight="1">
      <c r="A640" s="82"/>
    </row>
    <row r="641" spans="1:1" ht="15.75" customHeight="1">
      <c r="A641" s="82"/>
    </row>
    <row r="642" spans="1:1" ht="15.75" customHeight="1">
      <c r="A642" s="82"/>
    </row>
    <row r="643" spans="1:1" ht="15.75" customHeight="1">
      <c r="A643" s="82"/>
    </row>
    <row r="644" spans="1:1" ht="15.75" customHeight="1">
      <c r="A644" s="82"/>
    </row>
    <row r="645" spans="1:1" ht="15.75" customHeight="1">
      <c r="A645" s="82"/>
    </row>
    <row r="646" spans="1:1" ht="15.75" customHeight="1">
      <c r="A646" s="82"/>
    </row>
    <row r="647" spans="1:1" ht="15.75" customHeight="1">
      <c r="A647" s="82"/>
    </row>
    <row r="648" spans="1:1" ht="15.75" customHeight="1">
      <c r="A648" s="82"/>
    </row>
    <row r="649" spans="1:1" ht="15.75" customHeight="1">
      <c r="A649" s="82"/>
    </row>
    <row r="650" spans="1:1" ht="15.75" customHeight="1">
      <c r="A650" s="82"/>
    </row>
    <row r="651" spans="1:1" ht="15.75" customHeight="1">
      <c r="A651" s="82"/>
    </row>
    <row r="652" spans="1:1" ht="15.75" customHeight="1">
      <c r="A652" s="82"/>
    </row>
    <row r="653" spans="1:1" ht="15.75" customHeight="1">
      <c r="A653" s="82"/>
    </row>
    <row r="654" spans="1:1" ht="15.75" customHeight="1">
      <c r="A654" s="82"/>
    </row>
    <row r="655" spans="1:1" ht="15.75" customHeight="1">
      <c r="A655" s="82"/>
    </row>
    <row r="656" spans="1:1" ht="15.75" customHeight="1">
      <c r="A656" s="82"/>
    </row>
    <row r="657" spans="1:1" ht="15.75" customHeight="1">
      <c r="A657" s="82"/>
    </row>
    <row r="658" spans="1:1" ht="15.75" customHeight="1">
      <c r="A658" s="82"/>
    </row>
    <row r="659" spans="1:1" ht="15.75" customHeight="1">
      <c r="A659" s="82"/>
    </row>
    <row r="660" spans="1:1" ht="15.75" customHeight="1">
      <c r="A660" s="82"/>
    </row>
    <row r="661" spans="1:1" ht="15.75" customHeight="1">
      <c r="A661" s="82"/>
    </row>
    <row r="662" spans="1:1" ht="15.75" customHeight="1">
      <c r="A662" s="82"/>
    </row>
    <row r="663" spans="1:1" ht="15.75" customHeight="1">
      <c r="A663" s="82"/>
    </row>
    <row r="664" spans="1:1" ht="15.75" customHeight="1">
      <c r="A664" s="82"/>
    </row>
    <row r="665" spans="1:1" ht="15.75" customHeight="1">
      <c r="A665" s="82"/>
    </row>
    <row r="666" spans="1:1" ht="15.75" customHeight="1">
      <c r="A666" s="82"/>
    </row>
    <row r="667" spans="1:1" ht="15.75" customHeight="1">
      <c r="A667" s="82"/>
    </row>
    <row r="668" spans="1:1" ht="15.75" customHeight="1">
      <c r="A668" s="82"/>
    </row>
    <row r="669" spans="1:1" ht="15.75" customHeight="1">
      <c r="A669" s="82"/>
    </row>
    <row r="670" spans="1:1" ht="15.75" customHeight="1">
      <c r="A670" s="82"/>
    </row>
    <row r="671" spans="1:1" ht="15.75" customHeight="1">
      <c r="A671" s="82"/>
    </row>
    <row r="672" spans="1:1" ht="15.75" customHeight="1">
      <c r="A672" s="82"/>
    </row>
    <row r="673" spans="1:1" ht="15.75" customHeight="1">
      <c r="A673" s="82"/>
    </row>
    <row r="674" spans="1:1" ht="15.75" customHeight="1">
      <c r="A674" s="82"/>
    </row>
    <row r="675" spans="1:1" ht="15.75" customHeight="1">
      <c r="A675" s="82"/>
    </row>
    <row r="676" spans="1:1" ht="15.75" customHeight="1">
      <c r="A676" s="82"/>
    </row>
    <row r="677" spans="1:1" ht="15.75" customHeight="1">
      <c r="A677" s="82"/>
    </row>
    <row r="678" spans="1:1" ht="15.75" customHeight="1">
      <c r="A678" s="82"/>
    </row>
    <row r="679" spans="1:1" ht="15.75" customHeight="1">
      <c r="A679" s="82"/>
    </row>
    <row r="680" spans="1:1" ht="15.75" customHeight="1">
      <c r="A680" s="82"/>
    </row>
    <row r="681" spans="1:1" ht="15.75" customHeight="1">
      <c r="A681" s="82"/>
    </row>
    <row r="682" spans="1:1" ht="15.75" customHeight="1">
      <c r="A682" s="82"/>
    </row>
    <row r="683" spans="1:1" ht="15.75" customHeight="1">
      <c r="A683" s="82"/>
    </row>
    <row r="684" spans="1:1" ht="15.75" customHeight="1">
      <c r="A684" s="82"/>
    </row>
    <row r="685" spans="1:1" ht="15.75" customHeight="1">
      <c r="A685" s="82"/>
    </row>
    <row r="686" spans="1:1" ht="15.75" customHeight="1">
      <c r="A686" s="82"/>
    </row>
    <row r="687" spans="1:1" ht="15.75" customHeight="1">
      <c r="A687" s="82"/>
    </row>
    <row r="688" spans="1:1" ht="15.75" customHeight="1">
      <c r="A688" s="82"/>
    </row>
    <row r="689" spans="1:1" ht="15.75" customHeight="1">
      <c r="A689" s="82"/>
    </row>
    <row r="690" spans="1:1" ht="15.75" customHeight="1">
      <c r="A690" s="82"/>
    </row>
    <row r="691" spans="1:1" ht="15.75" customHeight="1">
      <c r="A691" s="82"/>
    </row>
    <row r="692" spans="1:1" ht="15.75" customHeight="1">
      <c r="A692" s="82"/>
    </row>
    <row r="693" spans="1:1" ht="15.75" customHeight="1">
      <c r="A693" s="82"/>
    </row>
    <row r="694" spans="1:1" ht="15.75" customHeight="1">
      <c r="A694" s="82"/>
    </row>
    <row r="695" spans="1:1" ht="15.75" customHeight="1">
      <c r="A695" s="82"/>
    </row>
    <row r="696" spans="1:1" ht="15.75" customHeight="1">
      <c r="A696" s="82"/>
    </row>
    <row r="697" spans="1:1" ht="15.75" customHeight="1">
      <c r="A697" s="82"/>
    </row>
    <row r="698" spans="1:1" ht="15.75" customHeight="1">
      <c r="A698" s="82"/>
    </row>
    <row r="699" spans="1:1" ht="15.75" customHeight="1">
      <c r="A699" s="82"/>
    </row>
    <row r="700" spans="1:1" ht="15.75" customHeight="1">
      <c r="A700" s="82"/>
    </row>
    <row r="701" spans="1:1" ht="15.75" customHeight="1">
      <c r="A701" s="82"/>
    </row>
    <row r="702" spans="1:1" ht="15.75" customHeight="1">
      <c r="A702" s="82"/>
    </row>
    <row r="703" spans="1:1" ht="15.75" customHeight="1">
      <c r="A703" s="82"/>
    </row>
    <row r="704" spans="1:1" ht="15.75" customHeight="1">
      <c r="A704" s="82"/>
    </row>
    <row r="705" spans="1:1" ht="15.75" customHeight="1">
      <c r="A705" s="82"/>
    </row>
    <row r="706" spans="1:1" ht="15.75" customHeight="1">
      <c r="A706" s="82"/>
    </row>
    <row r="707" spans="1:1" ht="15.75" customHeight="1">
      <c r="A707" s="82"/>
    </row>
    <row r="708" spans="1:1" ht="15.75" customHeight="1">
      <c r="A708" s="82"/>
    </row>
    <row r="709" spans="1:1" ht="15.75" customHeight="1">
      <c r="A709" s="82"/>
    </row>
    <row r="710" spans="1:1" ht="15.75" customHeight="1">
      <c r="A710" s="82"/>
    </row>
    <row r="711" spans="1:1" ht="15.75" customHeight="1">
      <c r="A711" s="82"/>
    </row>
    <row r="712" spans="1:1" ht="15.75" customHeight="1">
      <c r="A712" s="82"/>
    </row>
    <row r="713" spans="1:1" ht="15.75" customHeight="1">
      <c r="A713" s="82"/>
    </row>
    <row r="714" spans="1:1" ht="15.75" customHeight="1">
      <c r="A714" s="82"/>
    </row>
    <row r="715" spans="1:1" ht="15.75" customHeight="1">
      <c r="A715" s="82"/>
    </row>
    <row r="716" spans="1:1" ht="15.75" customHeight="1">
      <c r="A716" s="82"/>
    </row>
    <row r="717" spans="1:1" ht="15.75" customHeight="1">
      <c r="A717" s="82"/>
    </row>
    <row r="718" spans="1:1" ht="15.75" customHeight="1">
      <c r="A718" s="82"/>
    </row>
    <row r="719" spans="1:1" ht="15.75" customHeight="1">
      <c r="A719" s="82"/>
    </row>
    <row r="720" spans="1:1" ht="15.75" customHeight="1">
      <c r="A720" s="82"/>
    </row>
    <row r="721" spans="1:1" ht="15.75" customHeight="1">
      <c r="A721" s="82"/>
    </row>
    <row r="722" spans="1:1" ht="15.75" customHeight="1">
      <c r="A722" s="82"/>
    </row>
    <row r="723" spans="1:1" ht="15.75" customHeight="1">
      <c r="A723" s="82"/>
    </row>
    <row r="724" spans="1:1" ht="15.75" customHeight="1">
      <c r="A724" s="82"/>
    </row>
    <row r="725" spans="1:1" ht="15.75" customHeight="1">
      <c r="A725" s="82"/>
    </row>
    <row r="726" spans="1:1" ht="15.75" customHeight="1">
      <c r="A726" s="82"/>
    </row>
    <row r="727" spans="1:1" ht="15.75" customHeight="1">
      <c r="A727" s="82"/>
    </row>
    <row r="728" spans="1:1" ht="15.75" customHeight="1">
      <c r="A728" s="82"/>
    </row>
    <row r="729" spans="1:1" ht="15.75" customHeight="1">
      <c r="A729" s="82"/>
    </row>
    <row r="730" spans="1:1" ht="15.75" customHeight="1">
      <c r="A730" s="82"/>
    </row>
    <row r="731" spans="1:1" ht="15.75" customHeight="1">
      <c r="A731" s="82"/>
    </row>
    <row r="732" spans="1:1" ht="15.75" customHeight="1">
      <c r="A732" s="82"/>
    </row>
    <row r="733" spans="1:1" ht="15.75" customHeight="1">
      <c r="A733" s="82"/>
    </row>
    <row r="734" spans="1:1" ht="15.75" customHeight="1">
      <c r="A734" s="82"/>
    </row>
    <row r="735" spans="1:1" ht="15.75" customHeight="1">
      <c r="A735" s="82"/>
    </row>
    <row r="736" spans="1:1" ht="15.75" customHeight="1">
      <c r="A736" s="82"/>
    </row>
    <row r="737" spans="1:1" ht="15.75" customHeight="1">
      <c r="A737" s="82"/>
    </row>
    <row r="738" spans="1:1" ht="15.75" customHeight="1">
      <c r="A738" s="82"/>
    </row>
    <row r="739" spans="1:1" ht="15.75" customHeight="1">
      <c r="A739" s="82"/>
    </row>
    <row r="740" spans="1:1" ht="15.75" customHeight="1">
      <c r="A740" s="82"/>
    </row>
    <row r="741" spans="1:1" ht="15.75" customHeight="1">
      <c r="A741" s="82"/>
    </row>
    <row r="742" spans="1:1" ht="15.75" customHeight="1">
      <c r="A742" s="82"/>
    </row>
    <row r="743" spans="1:1" ht="15.75" customHeight="1">
      <c r="A743" s="82"/>
    </row>
    <row r="744" spans="1:1" ht="15.75" customHeight="1">
      <c r="A744" s="82"/>
    </row>
    <row r="745" spans="1:1" ht="15.75" customHeight="1">
      <c r="A745" s="82"/>
    </row>
    <row r="746" spans="1:1" ht="15.75" customHeight="1">
      <c r="A746" s="82"/>
    </row>
    <row r="747" spans="1:1" ht="15.75" customHeight="1">
      <c r="A747" s="82"/>
    </row>
    <row r="748" spans="1:1" ht="15.75" customHeight="1">
      <c r="A748" s="82"/>
    </row>
    <row r="749" spans="1:1" ht="15.75" customHeight="1">
      <c r="A749" s="82"/>
    </row>
    <row r="750" spans="1:1" ht="15.75" customHeight="1">
      <c r="A750" s="82"/>
    </row>
    <row r="751" spans="1:1" ht="15.75" customHeight="1">
      <c r="A751" s="82"/>
    </row>
    <row r="752" spans="1:1" ht="15.75" customHeight="1">
      <c r="A752" s="82"/>
    </row>
    <row r="753" spans="1:1" ht="15.75" customHeight="1">
      <c r="A753" s="82"/>
    </row>
    <row r="754" spans="1:1" ht="15.75" customHeight="1">
      <c r="A754" s="82"/>
    </row>
    <row r="755" spans="1:1" ht="15.75" customHeight="1">
      <c r="A755" s="82"/>
    </row>
    <row r="756" spans="1:1" ht="15.75" customHeight="1">
      <c r="A756" s="82"/>
    </row>
    <row r="757" spans="1:1" ht="15.75" customHeight="1">
      <c r="A757" s="82"/>
    </row>
    <row r="758" spans="1:1" ht="15.75" customHeight="1">
      <c r="A758" s="82"/>
    </row>
    <row r="759" spans="1:1" ht="15.75" customHeight="1">
      <c r="A759" s="82"/>
    </row>
    <row r="760" spans="1:1" ht="15.75" customHeight="1">
      <c r="A760" s="82"/>
    </row>
    <row r="761" spans="1:1" ht="15.75" customHeight="1">
      <c r="A761" s="82"/>
    </row>
    <row r="762" spans="1:1" ht="15.75" customHeight="1">
      <c r="A762" s="82"/>
    </row>
    <row r="763" spans="1:1" ht="15.75" customHeight="1">
      <c r="A763" s="82"/>
    </row>
    <row r="764" spans="1:1" ht="15.75" customHeight="1">
      <c r="A764" s="82"/>
    </row>
    <row r="765" spans="1:1" ht="15.75" customHeight="1">
      <c r="A765" s="82"/>
    </row>
    <row r="766" spans="1:1" ht="15.75" customHeight="1">
      <c r="A766" s="82"/>
    </row>
    <row r="767" spans="1:1" ht="15.75" customHeight="1">
      <c r="A767" s="82"/>
    </row>
    <row r="768" spans="1:1" ht="15.75" customHeight="1">
      <c r="A768" s="82"/>
    </row>
    <row r="769" spans="1:1" ht="15.75" customHeight="1">
      <c r="A769" s="82"/>
    </row>
    <row r="770" spans="1:1" ht="15.75" customHeight="1">
      <c r="A770" s="82"/>
    </row>
    <row r="771" spans="1:1" ht="15.75" customHeight="1">
      <c r="A771" s="82"/>
    </row>
    <row r="772" spans="1:1" ht="15.75" customHeight="1">
      <c r="A772" s="82"/>
    </row>
    <row r="773" spans="1:1" ht="15.75" customHeight="1">
      <c r="A773" s="82"/>
    </row>
    <row r="774" spans="1:1" ht="15.75" customHeight="1">
      <c r="A774" s="82"/>
    </row>
    <row r="775" spans="1:1" ht="15.75" customHeight="1">
      <c r="A775" s="82"/>
    </row>
    <row r="776" spans="1:1" ht="15.75" customHeight="1">
      <c r="A776" s="82"/>
    </row>
    <row r="777" spans="1:1" ht="15.75" customHeight="1">
      <c r="A777" s="82"/>
    </row>
    <row r="778" spans="1:1" ht="15.75" customHeight="1">
      <c r="A778" s="82"/>
    </row>
    <row r="779" spans="1:1" ht="15.75" customHeight="1">
      <c r="A779" s="82"/>
    </row>
    <row r="780" spans="1:1" ht="15.75" customHeight="1">
      <c r="A780" s="82"/>
    </row>
    <row r="781" spans="1:1" ht="15.75" customHeight="1">
      <c r="A781" s="82"/>
    </row>
    <row r="782" spans="1:1" ht="15.75" customHeight="1">
      <c r="A782" s="82"/>
    </row>
    <row r="783" spans="1:1" ht="15.75" customHeight="1">
      <c r="A783" s="82"/>
    </row>
    <row r="784" spans="1:1" ht="15.75" customHeight="1">
      <c r="A784" s="82"/>
    </row>
    <row r="785" spans="1:1" ht="15.75" customHeight="1">
      <c r="A785" s="82"/>
    </row>
    <row r="786" spans="1:1" ht="15.75" customHeight="1">
      <c r="A786" s="82"/>
    </row>
    <row r="787" spans="1:1" ht="15.75" customHeight="1">
      <c r="A787" s="82"/>
    </row>
    <row r="788" spans="1:1" ht="15.75" customHeight="1">
      <c r="A788" s="82"/>
    </row>
    <row r="789" spans="1:1" ht="15.75" customHeight="1">
      <c r="A789" s="82"/>
    </row>
    <row r="790" spans="1:1" ht="15.75" customHeight="1">
      <c r="A790" s="82"/>
    </row>
    <row r="791" spans="1:1" ht="15.75" customHeight="1">
      <c r="A791" s="82"/>
    </row>
    <row r="792" spans="1:1" ht="15.75" customHeight="1">
      <c r="A792" s="82"/>
    </row>
    <row r="793" spans="1:1" ht="15.75" customHeight="1">
      <c r="A793" s="82"/>
    </row>
    <row r="794" spans="1:1" ht="15.75" customHeight="1">
      <c r="A794" s="82"/>
    </row>
    <row r="795" spans="1:1" ht="15.75" customHeight="1">
      <c r="A795" s="82"/>
    </row>
    <row r="796" spans="1:1" ht="15.75" customHeight="1">
      <c r="A796" s="82"/>
    </row>
    <row r="797" spans="1:1" ht="15.75" customHeight="1">
      <c r="A797" s="82"/>
    </row>
    <row r="798" spans="1:1" ht="15.75" customHeight="1">
      <c r="A798" s="82"/>
    </row>
    <row r="799" spans="1:1" ht="15.75" customHeight="1">
      <c r="A799" s="82"/>
    </row>
    <row r="800" spans="1:1" ht="15.75" customHeight="1">
      <c r="A800" s="82"/>
    </row>
    <row r="801" spans="1:1" ht="15.75" customHeight="1">
      <c r="A801" s="82"/>
    </row>
    <row r="802" spans="1:1" ht="15.75" customHeight="1">
      <c r="A802" s="82"/>
    </row>
    <row r="803" spans="1:1" ht="15.75" customHeight="1">
      <c r="A803" s="82"/>
    </row>
    <row r="804" spans="1:1" ht="15.75" customHeight="1">
      <c r="A804" s="82"/>
    </row>
    <row r="805" spans="1:1" ht="15.75" customHeight="1">
      <c r="A805" s="82"/>
    </row>
    <row r="806" spans="1:1" ht="15.75" customHeight="1">
      <c r="A806" s="82"/>
    </row>
    <row r="807" spans="1:1" ht="15.75" customHeight="1">
      <c r="A807" s="82"/>
    </row>
    <row r="808" spans="1:1" ht="15.75" customHeight="1">
      <c r="A808" s="82"/>
    </row>
    <row r="809" spans="1:1" ht="15.75" customHeight="1">
      <c r="A809" s="82"/>
    </row>
    <row r="810" spans="1:1" ht="15.75" customHeight="1">
      <c r="A810" s="82"/>
    </row>
    <row r="811" spans="1:1" ht="15.75" customHeight="1">
      <c r="A811" s="82"/>
    </row>
    <row r="812" spans="1:1" ht="15.75" customHeight="1">
      <c r="A812" s="82"/>
    </row>
    <row r="813" spans="1:1" ht="15.75" customHeight="1">
      <c r="A813" s="82"/>
    </row>
    <row r="814" spans="1:1" ht="15.75" customHeight="1">
      <c r="A814" s="82"/>
    </row>
    <row r="815" spans="1:1" ht="15.75" customHeight="1">
      <c r="A815" s="82"/>
    </row>
    <row r="816" spans="1:1" ht="15.75" customHeight="1">
      <c r="A816" s="82"/>
    </row>
    <row r="817" spans="1:1" ht="15.75" customHeight="1">
      <c r="A817" s="82"/>
    </row>
    <row r="818" spans="1:1" ht="15.75" customHeight="1">
      <c r="A818" s="82"/>
    </row>
    <row r="819" spans="1:1" ht="15.75" customHeight="1">
      <c r="A819" s="82"/>
    </row>
    <row r="820" spans="1:1" ht="15.75" customHeight="1">
      <c r="A820" s="82"/>
    </row>
    <row r="821" spans="1:1" ht="15.75" customHeight="1">
      <c r="A821" s="82"/>
    </row>
    <row r="822" spans="1:1" ht="15.75" customHeight="1">
      <c r="A822" s="82"/>
    </row>
    <row r="823" spans="1:1" ht="15.75" customHeight="1">
      <c r="A823" s="82"/>
    </row>
    <row r="824" spans="1:1" ht="15.75" customHeight="1">
      <c r="A824" s="82"/>
    </row>
    <row r="825" spans="1:1" ht="15.75" customHeight="1">
      <c r="A825" s="82"/>
    </row>
    <row r="826" spans="1:1" ht="15.75" customHeight="1">
      <c r="A826" s="82"/>
    </row>
    <row r="827" spans="1:1" ht="15.75" customHeight="1">
      <c r="A827" s="82"/>
    </row>
    <row r="828" spans="1:1" ht="15.75" customHeight="1">
      <c r="A828" s="82"/>
    </row>
    <row r="829" spans="1:1" ht="15.75" customHeight="1">
      <c r="A829" s="82"/>
    </row>
    <row r="830" spans="1:1" ht="15.75" customHeight="1">
      <c r="A830" s="82"/>
    </row>
    <row r="831" spans="1:1" ht="15.75" customHeight="1">
      <c r="A831" s="82"/>
    </row>
    <row r="832" spans="1:1" ht="15.75" customHeight="1">
      <c r="A832" s="82"/>
    </row>
    <row r="833" spans="1:1" ht="15.75" customHeight="1">
      <c r="A833" s="82"/>
    </row>
    <row r="834" spans="1:1" ht="15.75" customHeight="1">
      <c r="A834" s="82"/>
    </row>
    <row r="835" spans="1:1" ht="15.75" customHeight="1">
      <c r="A835" s="82"/>
    </row>
    <row r="836" spans="1:1" ht="15.75" customHeight="1">
      <c r="A836" s="82"/>
    </row>
    <row r="837" spans="1:1" ht="15.75" customHeight="1">
      <c r="A837" s="82"/>
    </row>
    <row r="838" spans="1:1" ht="15.75" customHeight="1">
      <c r="A838" s="82"/>
    </row>
    <row r="839" spans="1:1" ht="15.75" customHeight="1">
      <c r="A839" s="82"/>
    </row>
    <row r="840" spans="1:1" ht="15.75" customHeight="1">
      <c r="A840" s="82"/>
    </row>
    <row r="841" spans="1:1" ht="15.75" customHeight="1">
      <c r="A841" s="82"/>
    </row>
    <row r="842" spans="1:1" ht="15.75" customHeight="1">
      <c r="A842" s="82"/>
    </row>
    <row r="843" spans="1:1" ht="15.75" customHeight="1">
      <c r="A843" s="82"/>
    </row>
    <row r="844" spans="1:1" ht="15.75" customHeight="1">
      <c r="A844" s="82"/>
    </row>
    <row r="845" spans="1:1" ht="15.75" customHeight="1">
      <c r="A845" s="82"/>
    </row>
    <row r="846" spans="1:1" ht="15.75" customHeight="1">
      <c r="A846" s="82"/>
    </row>
    <row r="847" spans="1:1" ht="15.75" customHeight="1">
      <c r="A847" s="82"/>
    </row>
    <row r="848" spans="1:1" ht="15.75" customHeight="1">
      <c r="A848" s="82"/>
    </row>
    <row r="849" spans="1:1" ht="15.75" customHeight="1">
      <c r="A849" s="82"/>
    </row>
    <row r="850" spans="1:1" ht="15.75" customHeight="1">
      <c r="A850" s="82"/>
    </row>
    <row r="851" spans="1:1" ht="15.75" customHeight="1">
      <c r="A851" s="82"/>
    </row>
    <row r="852" spans="1:1" ht="15.75" customHeight="1">
      <c r="A852" s="82"/>
    </row>
    <row r="853" spans="1:1" ht="15.75" customHeight="1">
      <c r="A853" s="82"/>
    </row>
    <row r="854" spans="1:1" ht="15.75" customHeight="1">
      <c r="A854" s="82"/>
    </row>
    <row r="855" spans="1:1" ht="15.75" customHeight="1">
      <c r="A855" s="82"/>
    </row>
    <row r="856" spans="1:1" ht="15.75" customHeight="1">
      <c r="A856" s="82"/>
    </row>
    <row r="857" spans="1:1" ht="15.75" customHeight="1">
      <c r="A857" s="82"/>
    </row>
    <row r="858" spans="1:1" ht="15.75" customHeight="1">
      <c r="A858" s="82"/>
    </row>
    <row r="859" spans="1:1" ht="15.75" customHeight="1">
      <c r="A859" s="82"/>
    </row>
    <row r="860" spans="1:1" ht="15.75" customHeight="1">
      <c r="A860" s="82"/>
    </row>
    <row r="861" spans="1:1" ht="15.75" customHeight="1">
      <c r="A861" s="82"/>
    </row>
    <row r="862" spans="1:1" ht="15.75" customHeight="1">
      <c r="A862" s="82"/>
    </row>
    <row r="863" spans="1:1" ht="15.75" customHeight="1">
      <c r="A863" s="82"/>
    </row>
    <row r="864" spans="1:1" ht="15.75" customHeight="1">
      <c r="A864" s="82"/>
    </row>
    <row r="865" spans="1:1" ht="15.75" customHeight="1">
      <c r="A865" s="82"/>
    </row>
    <row r="866" spans="1:1" ht="15.75" customHeight="1">
      <c r="A866" s="82"/>
    </row>
    <row r="867" spans="1:1" ht="15.75" customHeight="1">
      <c r="A867" s="82"/>
    </row>
    <row r="868" spans="1:1" ht="15.75" customHeight="1">
      <c r="A868" s="82"/>
    </row>
    <row r="869" spans="1:1" ht="15.75" customHeight="1">
      <c r="A869" s="82"/>
    </row>
    <row r="870" spans="1:1" ht="15.75" customHeight="1">
      <c r="A870" s="82"/>
    </row>
    <row r="871" spans="1:1" ht="15.75" customHeight="1">
      <c r="A871" s="82"/>
    </row>
    <row r="872" spans="1:1" ht="15.75" customHeight="1">
      <c r="A872" s="82"/>
    </row>
    <row r="873" spans="1:1" ht="15.75" customHeight="1">
      <c r="A873" s="82"/>
    </row>
    <row r="874" spans="1:1" ht="15.75" customHeight="1">
      <c r="A874" s="82"/>
    </row>
    <row r="875" spans="1:1" ht="15.75" customHeight="1">
      <c r="A875" s="82"/>
    </row>
    <row r="876" spans="1:1" ht="15.75" customHeight="1">
      <c r="A876" s="82"/>
    </row>
    <row r="877" spans="1:1" ht="15.75" customHeight="1">
      <c r="A877" s="82"/>
    </row>
    <row r="878" spans="1:1" ht="15.75" customHeight="1">
      <c r="A878" s="82"/>
    </row>
    <row r="879" spans="1:1" ht="15.75" customHeight="1">
      <c r="A879" s="82"/>
    </row>
    <row r="880" spans="1:1" ht="15.75" customHeight="1">
      <c r="A880" s="82"/>
    </row>
    <row r="881" spans="1:1" ht="15.75" customHeight="1">
      <c r="A881" s="82"/>
    </row>
    <row r="882" spans="1:1" ht="15.75" customHeight="1">
      <c r="A882" s="82"/>
    </row>
    <row r="883" spans="1:1" ht="15.75" customHeight="1">
      <c r="A883" s="82"/>
    </row>
    <row r="884" spans="1:1" ht="15.75" customHeight="1">
      <c r="A884" s="82"/>
    </row>
    <row r="885" spans="1:1" ht="15.75" customHeight="1">
      <c r="A885" s="82"/>
    </row>
    <row r="886" spans="1:1" ht="15.75" customHeight="1">
      <c r="A886" s="82"/>
    </row>
    <row r="887" spans="1:1" ht="15.75" customHeight="1">
      <c r="A887" s="82"/>
    </row>
    <row r="888" spans="1:1" ht="15.75" customHeight="1">
      <c r="A888" s="82"/>
    </row>
    <row r="889" spans="1:1" ht="15.75" customHeight="1">
      <c r="A889" s="82"/>
    </row>
    <row r="890" spans="1:1" ht="15.75" customHeight="1">
      <c r="A890" s="82"/>
    </row>
    <row r="891" spans="1:1" ht="15.75" customHeight="1">
      <c r="A891" s="82"/>
    </row>
    <row r="892" spans="1:1" ht="15.75" customHeight="1">
      <c r="A892" s="82"/>
    </row>
    <row r="893" spans="1:1" ht="15.75" customHeight="1">
      <c r="A893" s="82"/>
    </row>
    <row r="894" spans="1:1" ht="15.75" customHeight="1">
      <c r="A894" s="82"/>
    </row>
    <row r="895" spans="1:1" ht="15.75" customHeight="1">
      <c r="A895" s="82"/>
    </row>
    <row r="896" spans="1:1" ht="15.75" customHeight="1">
      <c r="A896" s="82"/>
    </row>
    <row r="897" spans="1:1" ht="15.75" customHeight="1">
      <c r="A897" s="82"/>
    </row>
    <row r="898" spans="1:1" ht="15.75" customHeight="1">
      <c r="A898" s="82"/>
    </row>
    <row r="899" spans="1:1" ht="15.75" customHeight="1">
      <c r="A899" s="82"/>
    </row>
    <row r="900" spans="1:1" ht="15.75" customHeight="1">
      <c r="A900" s="82"/>
    </row>
    <row r="901" spans="1:1" ht="15.75" customHeight="1">
      <c r="A901" s="82"/>
    </row>
    <row r="902" spans="1:1" ht="15.75" customHeight="1">
      <c r="A902" s="82"/>
    </row>
    <row r="903" spans="1:1" ht="15.75" customHeight="1">
      <c r="A903" s="82"/>
    </row>
    <row r="904" spans="1:1" ht="15.75" customHeight="1">
      <c r="A904" s="82"/>
    </row>
    <row r="905" spans="1:1" ht="15.75" customHeight="1">
      <c r="A905" s="82"/>
    </row>
    <row r="906" spans="1:1" ht="15.75" customHeight="1">
      <c r="A906" s="82"/>
    </row>
    <row r="907" spans="1:1" ht="15.75" customHeight="1">
      <c r="A907" s="82"/>
    </row>
    <row r="908" spans="1:1" ht="15.75" customHeight="1">
      <c r="A908" s="82"/>
    </row>
    <row r="909" spans="1:1" ht="15.75" customHeight="1">
      <c r="A909" s="82"/>
    </row>
    <row r="910" spans="1:1" ht="15.75" customHeight="1">
      <c r="A910" s="82"/>
    </row>
    <row r="911" spans="1:1" ht="15.75" customHeight="1">
      <c r="A911" s="82"/>
    </row>
    <row r="912" spans="1:1" ht="15.75" customHeight="1">
      <c r="A912" s="82"/>
    </row>
    <row r="913" spans="1:1" ht="15.75" customHeight="1">
      <c r="A913" s="82"/>
    </row>
    <row r="914" spans="1:1" ht="15.75" customHeight="1">
      <c r="A914" s="82"/>
    </row>
    <row r="915" spans="1:1" ht="15.75" customHeight="1">
      <c r="A915" s="82"/>
    </row>
    <row r="916" spans="1:1" ht="15.75" customHeight="1">
      <c r="A916" s="82"/>
    </row>
    <row r="917" spans="1:1" ht="15.75" customHeight="1">
      <c r="A917" s="82"/>
    </row>
    <row r="918" spans="1:1" ht="15.75" customHeight="1">
      <c r="A918" s="82"/>
    </row>
    <row r="919" spans="1:1" ht="15.75" customHeight="1">
      <c r="A919" s="82"/>
    </row>
    <row r="920" spans="1:1" ht="15.75" customHeight="1">
      <c r="A920" s="82"/>
    </row>
    <row r="921" spans="1:1" ht="15.75" customHeight="1">
      <c r="A921" s="82"/>
    </row>
    <row r="922" spans="1:1" ht="15.75" customHeight="1">
      <c r="A922" s="82"/>
    </row>
    <row r="923" spans="1:1" ht="15.75" customHeight="1">
      <c r="A923" s="82"/>
    </row>
    <row r="924" spans="1:1" ht="15.75" customHeight="1">
      <c r="A924" s="82"/>
    </row>
    <row r="925" spans="1:1" ht="15.75" customHeight="1">
      <c r="A925" s="82"/>
    </row>
    <row r="926" spans="1:1" ht="15.75" customHeight="1">
      <c r="A926" s="82"/>
    </row>
    <row r="927" spans="1:1" ht="15.75" customHeight="1">
      <c r="A927" s="82"/>
    </row>
    <row r="928" spans="1:1" ht="15.75" customHeight="1">
      <c r="A928" s="82"/>
    </row>
    <row r="929" spans="1:1" ht="15.75" customHeight="1">
      <c r="A929" s="82"/>
    </row>
    <row r="930" spans="1:1" ht="15.75" customHeight="1">
      <c r="A930" s="82"/>
    </row>
    <row r="931" spans="1:1" ht="15.75" customHeight="1">
      <c r="A931" s="82"/>
    </row>
    <row r="932" spans="1:1" ht="15.75" customHeight="1">
      <c r="A932" s="82"/>
    </row>
    <row r="933" spans="1:1" ht="15.75" customHeight="1">
      <c r="A933" s="82"/>
    </row>
    <row r="934" spans="1:1" ht="15.75" customHeight="1">
      <c r="A934" s="82"/>
    </row>
    <row r="935" spans="1:1" ht="15.75" customHeight="1">
      <c r="A935" s="82"/>
    </row>
    <row r="936" spans="1:1" ht="15.75" customHeight="1">
      <c r="A936" s="82"/>
    </row>
    <row r="937" spans="1:1" ht="15.75" customHeight="1">
      <c r="A937" s="82"/>
    </row>
    <row r="938" spans="1:1" ht="15.75" customHeight="1">
      <c r="A938" s="82"/>
    </row>
    <row r="939" spans="1:1" ht="15.75" customHeight="1">
      <c r="A939" s="82"/>
    </row>
    <row r="940" spans="1:1" ht="15.75" customHeight="1">
      <c r="A940" s="82"/>
    </row>
    <row r="941" spans="1:1" ht="15.75" customHeight="1">
      <c r="A941" s="82"/>
    </row>
    <row r="942" spans="1:1" ht="15.75" customHeight="1">
      <c r="A942" s="82"/>
    </row>
    <row r="943" spans="1:1" ht="15.75" customHeight="1">
      <c r="A943" s="82"/>
    </row>
    <row r="944" spans="1:1" ht="15.75" customHeight="1">
      <c r="A944" s="82"/>
    </row>
    <row r="945" spans="1:1" ht="15.75" customHeight="1">
      <c r="A945" s="82"/>
    </row>
    <row r="946" spans="1:1" ht="15.75" customHeight="1">
      <c r="A946" s="82"/>
    </row>
    <row r="947" spans="1:1" ht="15.75" customHeight="1">
      <c r="A947" s="82"/>
    </row>
    <row r="948" spans="1:1" ht="15.75" customHeight="1">
      <c r="A948" s="82"/>
    </row>
    <row r="949" spans="1:1" ht="15.75" customHeight="1">
      <c r="A949" s="82"/>
    </row>
    <row r="950" spans="1:1" ht="15.75" customHeight="1">
      <c r="A950" s="82"/>
    </row>
    <row r="951" spans="1:1" ht="15.75" customHeight="1">
      <c r="A951" s="82"/>
    </row>
    <row r="952" spans="1:1" ht="15.75" customHeight="1">
      <c r="A952" s="82"/>
    </row>
    <row r="953" spans="1:1" ht="15.75" customHeight="1">
      <c r="A953" s="82"/>
    </row>
    <row r="954" spans="1:1" ht="15.75" customHeight="1">
      <c r="A954" s="82"/>
    </row>
    <row r="955" spans="1:1" ht="15.75" customHeight="1">
      <c r="A955" s="82"/>
    </row>
    <row r="956" spans="1:1" ht="15.75" customHeight="1">
      <c r="A956" s="82"/>
    </row>
    <row r="957" spans="1:1" ht="15.75" customHeight="1">
      <c r="A957" s="82"/>
    </row>
    <row r="958" spans="1:1" ht="15.75" customHeight="1">
      <c r="A958" s="82"/>
    </row>
    <row r="959" spans="1:1" ht="15.75" customHeight="1">
      <c r="A959" s="82"/>
    </row>
    <row r="960" spans="1:1" ht="15.75" customHeight="1">
      <c r="A960" s="82"/>
    </row>
    <row r="961" spans="1:1" ht="15.75" customHeight="1">
      <c r="A961" s="82"/>
    </row>
    <row r="962" spans="1:1" ht="15.75" customHeight="1">
      <c r="A962" s="82"/>
    </row>
    <row r="963" spans="1:1" ht="15.75" customHeight="1">
      <c r="A963" s="82"/>
    </row>
    <row r="964" spans="1:1" ht="15.75" customHeight="1">
      <c r="A964" s="82"/>
    </row>
    <row r="965" spans="1:1" ht="15.75" customHeight="1">
      <c r="A965" s="82"/>
    </row>
    <row r="966" spans="1:1" ht="15.75" customHeight="1">
      <c r="A966" s="82"/>
    </row>
    <row r="967" spans="1:1" ht="15.75" customHeight="1">
      <c r="A967" s="82"/>
    </row>
    <row r="968" spans="1:1" ht="15.75" customHeight="1">
      <c r="A968" s="82"/>
    </row>
    <row r="969" spans="1:1" ht="15.75" customHeight="1">
      <c r="A969" s="82"/>
    </row>
    <row r="970" spans="1:1" ht="15.75" customHeight="1">
      <c r="A970" s="82"/>
    </row>
    <row r="971" spans="1:1" ht="15.75" customHeight="1">
      <c r="A971" s="82"/>
    </row>
    <row r="972" spans="1:1" ht="15.75" customHeight="1">
      <c r="A972" s="82"/>
    </row>
    <row r="973" spans="1:1" ht="15.75" customHeight="1">
      <c r="A973" s="82"/>
    </row>
    <row r="974" spans="1:1" ht="15.75" customHeight="1">
      <c r="A974" s="82"/>
    </row>
    <row r="975" spans="1:1" ht="15.75" customHeight="1">
      <c r="A975" s="82"/>
    </row>
    <row r="976" spans="1:1" ht="15.75" customHeight="1">
      <c r="A976" s="82"/>
    </row>
    <row r="977" spans="1:1" ht="15.75" customHeight="1">
      <c r="A977" s="82"/>
    </row>
    <row r="978" spans="1:1" ht="15.75" customHeight="1">
      <c r="A978" s="82"/>
    </row>
    <row r="979" spans="1:1" ht="15.75" customHeight="1">
      <c r="A979" s="82"/>
    </row>
    <row r="980" spans="1:1" ht="15.75" customHeight="1">
      <c r="A980" s="82"/>
    </row>
    <row r="981" spans="1:1" ht="15.75" customHeight="1">
      <c r="A981" s="82"/>
    </row>
    <row r="982" spans="1:1" ht="15.75" customHeight="1">
      <c r="A982" s="82"/>
    </row>
    <row r="983" spans="1:1" ht="15.75" customHeight="1">
      <c r="A983" s="82"/>
    </row>
    <row r="984" spans="1:1" ht="15.75" customHeight="1">
      <c r="A984" s="82"/>
    </row>
    <row r="985" spans="1:1" ht="15.75" customHeight="1">
      <c r="A985" s="82"/>
    </row>
    <row r="986" spans="1:1" ht="15.75" customHeight="1">
      <c r="A986" s="82"/>
    </row>
    <row r="987" spans="1:1" ht="15.75" customHeight="1">
      <c r="A987" s="82"/>
    </row>
    <row r="988" spans="1:1" ht="15.75" customHeight="1">
      <c r="A988" s="82"/>
    </row>
    <row r="989" spans="1:1" ht="15.75" customHeight="1">
      <c r="A989" s="82"/>
    </row>
    <row r="990" spans="1:1" ht="15.75" customHeight="1">
      <c r="A990" s="82"/>
    </row>
    <row r="991" spans="1:1" ht="15.75" customHeight="1">
      <c r="A991" s="82"/>
    </row>
    <row r="992" spans="1:1" ht="15.75" customHeight="1">
      <c r="A992" s="82"/>
    </row>
    <row r="993" spans="1:1" ht="15.75" customHeight="1">
      <c r="A993" s="82"/>
    </row>
    <row r="994" spans="1:1" ht="15.75" customHeight="1">
      <c r="A994" s="82"/>
    </row>
    <row r="995" spans="1:1" ht="15.75" customHeight="1">
      <c r="A995" s="82"/>
    </row>
    <row r="996" spans="1:1" ht="15.75" customHeight="1">
      <c r="A996" s="82"/>
    </row>
    <row r="997" spans="1:1" ht="15.75" customHeight="1">
      <c r="A997" s="8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1000"/>
  <sheetViews>
    <sheetView workbookViewId="0">
      <pane xSplit="2" topLeftCell="D1" activePane="topRight" state="frozen"/>
      <selection pane="topRight" activeCell="D2" sqref="D2"/>
    </sheetView>
  </sheetViews>
  <sheetFormatPr baseColWidth="10" defaultColWidth="12.6328125" defaultRowHeight="15" customHeight="1"/>
  <cols>
    <col min="1" max="1" width="8.08984375" customWidth="1"/>
    <col min="2" max="2" width="34.453125" customWidth="1"/>
    <col min="3" max="3" width="9.6328125" customWidth="1"/>
    <col min="4" max="4" width="10.90625" customWidth="1"/>
    <col min="5" max="5" width="5.08984375" customWidth="1"/>
    <col min="6" max="6" width="6.08984375" customWidth="1"/>
    <col min="7" max="7" width="4.7265625" customWidth="1"/>
    <col min="8" max="8" width="5.26953125" customWidth="1"/>
    <col min="9" max="9" width="3.26953125" customWidth="1"/>
    <col min="10" max="10" width="5" customWidth="1"/>
    <col min="11" max="11" width="5.6328125" customWidth="1"/>
    <col min="12" max="12" width="6.08984375" customWidth="1"/>
    <col min="13" max="13" width="5.6328125" customWidth="1"/>
    <col min="14" max="14" width="6.453125" customWidth="1"/>
    <col min="15" max="15" width="5.08984375" customWidth="1"/>
    <col min="16" max="16" width="5.90625" customWidth="1"/>
    <col min="17" max="18" width="8" customWidth="1"/>
  </cols>
  <sheetData>
    <row r="1" spans="1:18" ht="15.75" customHeight="1">
      <c r="A1" s="125"/>
      <c r="B1" s="125"/>
      <c r="C1" s="125"/>
      <c r="D1" s="200" t="s">
        <v>191</v>
      </c>
      <c r="E1" s="175"/>
      <c r="F1" s="175"/>
      <c r="G1" s="176"/>
      <c r="H1" s="201" t="s">
        <v>192</v>
      </c>
      <c r="I1" s="175"/>
      <c r="J1" s="175"/>
      <c r="K1" s="176"/>
      <c r="L1" s="202" t="s">
        <v>193</v>
      </c>
      <c r="M1" s="175"/>
      <c r="N1" s="175"/>
      <c r="O1" s="176"/>
    </row>
    <row r="2" spans="1:18" ht="26.25" customHeight="1">
      <c r="A2" s="126" t="s">
        <v>17</v>
      </c>
      <c r="B2" s="62" t="s">
        <v>18</v>
      </c>
      <c r="C2" s="126" t="s">
        <v>19</v>
      </c>
      <c r="D2" s="154" t="s">
        <v>20</v>
      </c>
      <c r="E2" s="154" t="s">
        <v>21</v>
      </c>
      <c r="F2" s="154" t="s">
        <v>22</v>
      </c>
      <c r="G2" s="155" t="s">
        <v>172</v>
      </c>
      <c r="H2" s="156" t="s">
        <v>20</v>
      </c>
      <c r="I2" s="156" t="s">
        <v>21</v>
      </c>
      <c r="J2" s="156" t="s">
        <v>22</v>
      </c>
      <c r="K2" s="156" t="s">
        <v>172</v>
      </c>
      <c r="L2" s="55" t="s">
        <v>20</v>
      </c>
      <c r="M2" s="55" t="s">
        <v>21</v>
      </c>
      <c r="N2" s="55" t="s">
        <v>22</v>
      </c>
      <c r="O2" s="55" t="s">
        <v>172</v>
      </c>
      <c r="P2" s="156" t="s">
        <v>110</v>
      </c>
      <c r="Q2" s="156" t="s">
        <v>194</v>
      </c>
      <c r="R2" s="156" t="s">
        <v>194</v>
      </c>
    </row>
    <row r="3" spans="1:18" ht="15.75" customHeight="1">
      <c r="A3" s="89" t="s">
        <v>29</v>
      </c>
      <c r="B3" s="90" t="s">
        <v>30</v>
      </c>
      <c r="C3" s="91">
        <v>2</v>
      </c>
      <c r="D3" s="157">
        <v>12</v>
      </c>
      <c r="E3" s="157">
        <v>0</v>
      </c>
      <c r="F3" s="157">
        <v>12</v>
      </c>
      <c r="G3" s="158">
        <f t="shared" ref="G3:G14" si="0">D3+E3+F3</f>
        <v>24</v>
      </c>
      <c r="H3" s="159">
        <f>COUNTIFS(Plan!$C$2:$R$31,"CM*"&amp;"*"&amp;A3&amp;"*")*1.5</f>
        <v>12</v>
      </c>
      <c r="I3" s="159">
        <f>COUNTIFS(Plan!$C$2:$R$31,"TD*"&amp;"*"&amp;A3&amp;"*")*1.5</f>
        <v>0</v>
      </c>
      <c r="J3" s="159">
        <f>COUNTIFS(Plan!$C$2:$R$31,"TP*"&amp;"*"&amp;A3&amp;"*")*1.5</f>
        <v>6</v>
      </c>
      <c r="K3" s="159">
        <f t="shared" ref="K3:K14" si="1">H3+I3+J3</f>
        <v>18</v>
      </c>
      <c r="L3" s="160">
        <f t="shared" ref="L3:N3" si="2">IF(D3=0,1,H3/D3)</f>
        <v>1</v>
      </c>
      <c r="M3" s="161">
        <f t="shared" si="2"/>
        <v>1</v>
      </c>
      <c r="N3" s="161">
        <f t="shared" si="2"/>
        <v>0.5</v>
      </c>
      <c r="O3" s="162">
        <f t="shared" ref="O3:O14" si="3">K3/G3</f>
        <v>0.75</v>
      </c>
      <c r="P3" s="156"/>
      <c r="Q3" s="156"/>
      <c r="R3" s="156"/>
    </row>
    <row r="4" spans="1:18" ht="15.75" customHeight="1">
      <c r="A4" s="104" t="s">
        <v>34</v>
      </c>
      <c r="B4" s="163" t="s">
        <v>35</v>
      </c>
      <c r="C4" s="164">
        <v>2</v>
      </c>
      <c r="D4" s="165">
        <v>4.5</v>
      </c>
      <c r="E4" s="165">
        <v>7.5</v>
      </c>
      <c r="F4" s="165">
        <v>12</v>
      </c>
      <c r="G4" s="166">
        <f t="shared" si="0"/>
        <v>24</v>
      </c>
      <c r="H4" s="159">
        <f>COUNTIFS(Plan!$C$2:$R$31,"CM*"&amp;"*"&amp;A4&amp;"*")*1.5</f>
        <v>10.5</v>
      </c>
      <c r="I4" s="159">
        <f>COUNTIFS(Plan!$C$2:$R$31,"TD*"&amp;"*"&amp;A4&amp;"*")*1.5</f>
        <v>4.5</v>
      </c>
      <c r="J4" s="159">
        <f>COUNTIFS(Plan!$C$2:$R$31,"TP*"&amp;"*"&amp;A4&amp;"*")*1.5</f>
        <v>9</v>
      </c>
      <c r="K4" s="159">
        <f t="shared" si="1"/>
        <v>24</v>
      </c>
      <c r="L4" s="160">
        <f t="shared" ref="L4:N4" si="4">IF(D4=0,1,H4/D4)</f>
        <v>2.3333333333333335</v>
      </c>
      <c r="M4" s="161">
        <f t="shared" si="4"/>
        <v>0.6</v>
      </c>
      <c r="N4" s="161">
        <f t="shared" si="4"/>
        <v>0.75</v>
      </c>
      <c r="O4" s="162">
        <f t="shared" si="3"/>
        <v>1</v>
      </c>
      <c r="P4" s="156"/>
      <c r="Q4" s="156"/>
      <c r="R4" s="156"/>
    </row>
    <row r="5" spans="1:18" ht="15.75" customHeight="1">
      <c r="A5" s="104" t="s">
        <v>37</v>
      </c>
      <c r="B5" s="163" t="s">
        <v>38</v>
      </c>
      <c r="C5" s="164">
        <v>2</v>
      </c>
      <c r="D5" s="165">
        <v>7.5</v>
      </c>
      <c r="E5" s="165">
        <v>4.5</v>
      </c>
      <c r="F5" s="165">
        <v>12</v>
      </c>
      <c r="G5" s="166">
        <f t="shared" si="0"/>
        <v>24</v>
      </c>
      <c r="H5" s="159">
        <f>COUNTIFS(Plan!$C$2:$R$31,"CM*"&amp;"*"&amp;A5&amp;"*")*1.5</f>
        <v>6</v>
      </c>
      <c r="I5" s="159">
        <f>COUNTIFS(Plan!$C$2:$R$31,"TD*"&amp;"*"&amp;A5&amp;"*")*1.5</f>
        <v>0</v>
      </c>
      <c r="J5" s="159">
        <f>COUNTIFS(Plan!$C$2:$R$31,"TP*"&amp;"*"&amp;A5&amp;"*")*1.5</f>
        <v>6</v>
      </c>
      <c r="K5" s="159">
        <f t="shared" si="1"/>
        <v>12</v>
      </c>
      <c r="L5" s="160">
        <f t="shared" ref="L5:N5" si="5">IF(D5=0,1,H5/D5)</f>
        <v>0.8</v>
      </c>
      <c r="M5" s="161">
        <f t="shared" si="5"/>
        <v>0</v>
      </c>
      <c r="N5" s="161">
        <f t="shared" si="5"/>
        <v>0.5</v>
      </c>
      <c r="O5" s="162">
        <f t="shared" si="3"/>
        <v>0.5</v>
      </c>
      <c r="P5" s="156"/>
      <c r="Q5" s="156"/>
      <c r="R5" s="156"/>
    </row>
    <row r="6" spans="1:18" ht="15.75" customHeight="1">
      <c r="A6" s="104" t="s">
        <v>42</v>
      </c>
      <c r="B6" s="163" t="s">
        <v>43</v>
      </c>
      <c r="C6" s="164">
        <v>2</v>
      </c>
      <c r="D6" s="165">
        <v>7.5</v>
      </c>
      <c r="E6" s="165">
        <v>12</v>
      </c>
      <c r="F6" s="165">
        <v>4.5</v>
      </c>
      <c r="G6" s="166">
        <f t="shared" si="0"/>
        <v>24</v>
      </c>
      <c r="H6" s="159">
        <f>COUNTIFS(Plan!$C$2:$R$31,"CM*"&amp;"*"&amp;A6&amp;"*")*1.5</f>
        <v>9</v>
      </c>
      <c r="I6" s="159">
        <f>COUNTIFS(Plan!$C$2:$R$31,"TD*"&amp;"*"&amp;A6&amp;"*")*1.5</f>
        <v>6</v>
      </c>
      <c r="J6" s="159">
        <f>COUNTIFS(Plan!$C$2:$R$31,"TP*"&amp;"*"&amp;A6&amp;"*")*1.5</f>
        <v>6</v>
      </c>
      <c r="K6" s="159">
        <f t="shared" si="1"/>
        <v>21</v>
      </c>
      <c r="L6" s="160">
        <f t="shared" ref="L6:N6" si="6">IF(D6=0,1,H6/D6)</f>
        <v>1.2</v>
      </c>
      <c r="M6" s="161">
        <f t="shared" si="6"/>
        <v>0.5</v>
      </c>
      <c r="N6" s="161">
        <f t="shared" si="6"/>
        <v>1.3333333333333333</v>
      </c>
      <c r="O6" s="162">
        <f t="shared" si="3"/>
        <v>0.875</v>
      </c>
      <c r="P6" s="156"/>
      <c r="R6" s="156"/>
    </row>
    <row r="7" spans="1:18" ht="15.75" customHeight="1">
      <c r="A7" s="104" t="s">
        <v>45</v>
      </c>
      <c r="B7" s="163" t="s">
        <v>46</v>
      </c>
      <c r="C7" s="164">
        <v>4</v>
      </c>
      <c r="D7" s="165">
        <v>12</v>
      </c>
      <c r="E7" s="165">
        <v>18</v>
      </c>
      <c r="F7" s="165">
        <v>18</v>
      </c>
      <c r="G7" s="166">
        <f t="shared" si="0"/>
        <v>48</v>
      </c>
      <c r="H7" s="159">
        <f>COUNTIFS(Plan!$C$2:$R$31,"CM*"&amp;"*"&amp;A7&amp;"*")*1.5</f>
        <v>39</v>
      </c>
      <c r="I7" s="159">
        <f>COUNTIFS(Plan!$C$2:$R$31,"TD*"&amp;"*"&amp;A7&amp;"*")*1.5</f>
        <v>0</v>
      </c>
      <c r="J7" s="159">
        <f>COUNTIFS(Plan!$C$2:$R$31,"TP*"&amp;"*"&amp;A7&amp;"*")*1.5</f>
        <v>0</v>
      </c>
      <c r="K7" s="159">
        <f t="shared" si="1"/>
        <v>39</v>
      </c>
      <c r="L7" s="160">
        <f t="shared" ref="L7:N7" si="7">IF(D7=0,1,H7/D7)</f>
        <v>3.25</v>
      </c>
      <c r="M7" s="161">
        <f t="shared" si="7"/>
        <v>0</v>
      </c>
      <c r="N7" s="161">
        <f t="shared" si="7"/>
        <v>0</v>
      </c>
      <c r="O7" s="162">
        <f t="shared" si="3"/>
        <v>0.8125</v>
      </c>
      <c r="P7" s="156"/>
      <c r="Q7" s="156"/>
      <c r="R7" s="156"/>
    </row>
    <row r="8" spans="1:18" ht="15.75" customHeight="1">
      <c r="A8" s="104" t="s">
        <v>49</v>
      </c>
      <c r="B8" s="163" t="s">
        <v>50</v>
      </c>
      <c r="C8" s="164">
        <v>4</v>
      </c>
      <c r="D8" s="165">
        <v>0</v>
      </c>
      <c r="E8" s="165">
        <v>24</v>
      </c>
      <c r="F8" s="165">
        <v>24</v>
      </c>
      <c r="G8" s="166">
        <f t="shared" si="0"/>
        <v>48</v>
      </c>
      <c r="H8" s="159">
        <f>COUNTIFS(Plan!$C$2:$R$31,"CM*"&amp;"*"&amp;A8&amp;"*")*1.5</f>
        <v>33</v>
      </c>
      <c r="I8" s="159">
        <f>COUNTIFS(Plan!$C$2:$R$31,"TD*"&amp;"*"&amp;A8&amp;"*")*1.5</f>
        <v>0</v>
      </c>
      <c r="J8" s="159">
        <f>COUNTIFS(Plan!$C$2:$R$31,"TP*"&amp;"*"&amp;A8&amp;"*")*1.5</f>
        <v>0</v>
      </c>
      <c r="K8" s="159">
        <f t="shared" si="1"/>
        <v>33</v>
      </c>
      <c r="L8" s="160">
        <f t="shared" ref="L8:N8" si="8">IF(D8=0,1,H8/D8)</f>
        <v>1</v>
      </c>
      <c r="M8" s="161">
        <f t="shared" si="8"/>
        <v>0</v>
      </c>
      <c r="N8" s="161">
        <f t="shared" si="8"/>
        <v>0</v>
      </c>
      <c r="O8" s="162">
        <f t="shared" si="3"/>
        <v>0.6875</v>
      </c>
      <c r="P8" s="156"/>
      <c r="Q8" s="156"/>
      <c r="R8" s="156"/>
    </row>
    <row r="9" spans="1:18" ht="15.75" customHeight="1">
      <c r="A9" s="104" t="s">
        <v>53</v>
      </c>
      <c r="B9" s="163" t="s">
        <v>54</v>
      </c>
      <c r="C9" s="164">
        <v>1</v>
      </c>
      <c r="D9" s="165">
        <v>3</v>
      </c>
      <c r="E9" s="165">
        <v>3</v>
      </c>
      <c r="F9" s="165">
        <v>6</v>
      </c>
      <c r="G9" s="166">
        <f t="shared" si="0"/>
        <v>12</v>
      </c>
      <c r="H9" s="159">
        <f>COUNTIFS(Plan!$C$2:$R$31,"CM*"&amp;"*"&amp;A9&amp;"*")*1.5</f>
        <v>16.5</v>
      </c>
      <c r="I9" s="159">
        <f>COUNTIFS(Plan!$C$2:$R$31,"TD*"&amp;"*"&amp;A9&amp;"*")*1.5</f>
        <v>0</v>
      </c>
      <c r="J9" s="159">
        <f>COUNTIFS(Plan!$C$2:$R$31,"TP*"&amp;"*"&amp;A9&amp;"*")*1.5</f>
        <v>0</v>
      </c>
      <c r="K9" s="159">
        <f t="shared" si="1"/>
        <v>16.5</v>
      </c>
      <c r="L9" s="160">
        <f t="shared" ref="L9:N9" si="9">IF(D9=0,1,H9/D9)</f>
        <v>5.5</v>
      </c>
      <c r="M9" s="161">
        <f t="shared" si="9"/>
        <v>0</v>
      </c>
      <c r="N9" s="161">
        <f t="shared" si="9"/>
        <v>0</v>
      </c>
      <c r="O9" s="162">
        <f t="shared" si="3"/>
        <v>1.375</v>
      </c>
      <c r="P9" s="156"/>
      <c r="Q9" s="156"/>
      <c r="R9" s="156"/>
    </row>
    <row r="10" spans="1:18" ht="15.75" customHeight="1">
      <c r="A10" s="104" t="s">
        <v>56</v>
      </c>
      <c r="B10" s="163" t="s">
        <v>57</v>
      </c>
      <c r="C10" s="164">
        <v>2</v>
      </c>
      <c r="D10" s="165">
        <v>12</v>
      </c>
      <c r="E10" s="165">
        <v>12</v>
      </c>
      <c r="F10" s="165">
        <f>0*1.5</f>
        <v>0</v>
      </c>
      <c r="G10" s="166">
        <f t="shared" si="0"/>
        <v>24</v>
      </c>
      <c r="H10" s="159">
        <f>COUNTIFS(Plan!$C$2:$R$31,"CM*"&amp;"*"&amp;A10&amp;"*")*1.5</f>
        <v>15</v>
      </c>
      <c r="I10" s="159">
        <f>COUNTIFS(Plan!$C$2:$R$31,"TD*"&amp;"*"&amp;A10&amp;"*")*1.5</f>
        <v>0</v>
      </c>
      <c r="J10" s="159">
        <f>COUNTIFS(Plan!$C$2:$R$31,"TP*"&amp;"*"&amp;A10&amp;"*")*1.5</f>
        <v>0</v>
      </c>
      <c r="K10" s="159">
        <f t="shared" si="1"/>
        <v>15</v>
      </c>
      <c r="L10" s="160">
        <f t="shared" ref="L10:N10" si="10">IF(D10=0,1,H10/D10)</f>
        <v>1.25</v>
      </c>
      <c r="M10" s="161">
        <f t="shared" si="10"/>
        <v>0</v>
      </c>
      <c r="N10" s="161">
        <f t="shared" si="10"/>
        <v>1</v>
      </c>
      <c r="O10" s="162">
        <f t="shared" si="3"/>
        <v>0.625</v>
      </c>
    </row>
    <row r="11" spans="1:18" ht="15.75" customHeight="1">
      <c r="A11" s="65" t="s">
        <v>59</v>
      </c>
      <c r="B11" s="66" t="s">
        <v>60</v>
      </c>
      <c r="C11" s="167">
        <v>2</v>
      </c>
      <c r="D11" s="165">
        <v>7.5</v>
      </c>
      <c r="E11" s="165">
        <v>4.5</v>
      </c>
      <c r="F11" s="165">
        <v>12</v>
      </c>
      <c r="G11" s="166">
        <f t="shared" si="0"/>
        <v>24</v>
      </c>
      <c r="H11" s="159">
        <f>COUNTIFS(Plan!$C$2:$R$31,"CM*"&amp;"*"&amp;A11&amp;"*")*1.5</f>
        <v>13.5</v>
      </c>
      <c r="I11" s="159">
        <f>COUNTIFS(Plan!$C$2:$R$31,"TD*"&amp;"*"&amp;A11&amp;"*")*1.5</f>
        <v>0</v>
      </c>
      <c r="J11" s="159">
        <f>COUNTIFS(Plan!$C$2:$R$31,"TP*"&amp;"*"&amp;A11&amp;"*")*1.5</f>
        <v>4.5</v>
      </c>
      <c r="K11" s="159">
        <f t="shared" si="1"/>
        <v>18</v>
      </c>
      <c r="L11" s="160">
        <f t="shared" ref="L11:N11" si="11">IF(D11=0,1,H11/D11)</f>
        <v>1.8</v>
      </c>
      <c r="M11" s="161">
        <f t="shared" si="11"/>
        <v>0</v>
      </c>
      <c r="N11" s="161">
        <f t="shared" si="11"/>
        <v>0.375</v>
      </c>
      <c r="O11" s="162">
        <f t="shared" si="3"/>
        <v>0.75</v>
      </c>
    </row>
    <row r="12" spans="1:18" ht="15.75" customHeight="1">
      <c r="A12" s="59" t="s">
        <v>62</v>
      </c>
      <c r="B12" s="66" t="s">
        <v>63</v>
      </c>
      <c r="C12" s="167">
        <v>2</v>
      </c>
      <c r="D12" s="165">
        <v>7.5</v>
      </c>
      <c r="E12" s="165">
        <v>4.5</v>
      </c>
      <c r="F12" s="165">
        <v>12</v>
      </c>
      <c r="G12" s="166">
        <f t="shared" si="0"/>
        <v>24</v>
      </c>
      <c r="H12" s="159">
        <f>COUNTIFS(Plan!$C$2:$R$31,"CM*"&amp;"*"&amp;A12&amp;"*")*1.5</f>
        <v>19.5</v>
      </c>
      <c r="I12" s="159">
        <f>COUNTIFS(Plan!$C$2:$R$31,"TD*"&amp;"*"&amp;A12&amp;"*")*1.5</f>
        <v>0</v>
      </c>
      <c r="J12" s="159">
        <f>COUNTIFS(Plan!$C$2:$R$31,"TP*"&amp;"*"&amp;A12&amp;"*")*1.5</f>
        <v>19.5</v>
      </c>
      <c r="K12" s="159">
        <f t="shared" si="1"/>
        <v>39</v>
      </c>
      <c r="L12" s="160">
        <f t="shared" ref="L12:N12" si="12">IF(D12=0,1,H12/D12)</f>
        <v>2.6</v>
      </c>
      <c r="M12" s="161">
        <f t="shared" si="12"/>
        <v>0</v>
      </c>
      <c r="N12" s="161">
        <f t="shared" si="12"/>
        <v>1.625</v>
      </c>
      <c r="O12" s="162">
        <f t="shared" si="3"/>
        <v>1.625</v>
      </c>
    </row>
    <row r="13" spans="1:18" ht="15.75" customHeight="1">
      <c r="A13" s="59" t="s">
        <v>65</v>
      </c>
      <c r="B13" s="66" t="s">
        <v>66</v>
      </c>
      <c r="C13" s="167">
        <v>2</v>
      </c>
      <c r="D13" s="165">
        <v>7.5</v>
      </c>
      <c r="E13" s="165">
        <v>4.5</v>
      </c>
      <c r="F13" s="165">
        <v>12</v>
      </c>
      <c r="G13" s="165">
        <f t="shared" si="0"/>
        <v>24</v>
      </c>
      <c r="H13" s="159">
        <f>COUNTIFS(Plan!$C$2:$R$31,"CM*"&amp;"*"&amp;A13&amp;"*")*1.5</f>
        <v>12</v>
      </c>
      <c r="I13" s="159">
        <f>COUNTIFS(Plan!$C$2:$R$31,"TD*"&amp;"*"&amp;A13&amp;"*")*1.5</f>
        <v>0</v>
      </c>
      <c r="J13" s="159">
        <f>COUNTIFS(Plan!$C$2:$R$31,"TP*"&amp;"*"&amp;A13&amp;"*")*1.5</f>
        <v>12</v>
      </c>
      <c r="K13" s="159">
        <f t="shared" si="1"/>
        <v>24</v>
      </c>
      <c r="L13" s="160">
        <f t="shared" ref="L13:N13" si="13">IF(D13=0,1,H13/D13)</f>
        <v>1.6</v>
      </c>
      <c r="M13" s="161">
        <f t="shared" si="13"/>
        <v>0</v>
      </c>
      <c r="N13" s="161">
        <f t="shared" si="13"/>
        <v>1</v>
      </c>
      <c r="O13" s="162">
        <f t="shared" si="3"/>
        <v>1</v>
      </c>
    </row>
    <row r="14" spans="1:18" ht="15.75" customHeight="1">
      <c r="A14" s="59" t="s">
        <v>68</v>
      </c>
      <c r="B14" s="66" t="s">
        <v>69</v>
      </c>
      <c r="C14" s="167">
        <v>2</v>
      </c>
      <c r="D14" s="165">
        <v>7.5</v>
      </c>
      <c r="E14" s="165">
        <v>4.5</v>
      </c>
      <c r="F14" s="165">
        <v>12</v>
      </c>
      <c r="G14" s="166">
        <f t="shared" si="0"/>
        <v>24</v>
      </c>
      <c r="H14" s="168">
        <f>COUNTIFS(Plan!$C$2:$R$31,"CM*"&amp;"*"&amp;A14&amp;"*")*1.5</f>
        <v>21</v>
      </c>
      <c r="I14" s="168">
        <f>COUNTIFS(Plan!$C$2:$R$31,"TD*"&amp;"*"&amp;A14&amp;"*")*1.5</f>
        <v>0</v>
      </c>
      <c r="J14" s="168">
        <f>COUNTIFS(Plan!$C$2:$R$31,"TP*"&amp;"*"&amp;A14&amp;"*")*1.5</f>
        <v>0</v>
      </c>
      <c r="K14" s="168">
        <f t="shared" si="1"/>
        <v>21</v>
      </c>
      <c r="L14" s="169">
        <f>IF(D14=0,100,H14/D14)</f>
        <v>2.8</v>
      </c>
      <c r="M14" s="170">
        <f t="shared" ref="M14:N14" si="14">IF(E14=0,1,I14/E14)</f>
        <v>0</v>
      </c>
      <c r="N14" s="170">
        <f t="shared" si="14"/>
        <v>0</v>
      </c>
      <c r="O14" s="170">
        <f t="shared" si="3"/>
        <v>0.875</v>
      </c>
    </row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G1"/>
    <mergeCell ref="H1:K1"/>
    <mergeCell ref="L1:O1"/>
  </mergeCells>
  <conditionalFormatting sqref="L3:O13">
    <cfRule type="cellIs" dxfId="1" priority="2" operator="equal">
      <formula>"100%"</formula>
    </cfRule>
  </conditionalFormatting>
  <conditionalFormatting sqref="M3:O13">
    <cfRule type="cellIs" dxfId="0" priority="1" operator="lessThan">
      <formula>"100%"</formula>
    </cfRule>
  </conditionalFormatting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Emploi</vt:lpstr>
      <vt:lpstr>Plan</vt:lpstr>
      <vt:lpstr>BDD</vt:lpstr>
      <vt:lpstr>Bilan</vt:lpstr>
      <vt:lpstr>EMPLOI_SupNum_S1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Lemine El Mostapha</cp:lastModifiedBy>
  <dcterms:modified xsi:type="dcterms:W3CDTF">2024-01-26T15:11:29Z</dcterms:modified>
</cp:coreProperties>
</file>