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HaverDrive/DARPA SD2 Perovskites/Dissemination/Publications/2019-07_Improving_Concentration/2 - Supplementary Information/Final_SI_Content/"/>
    </mc:Choice>
  </mc:AlternateContent>
  <xr:revisionPtr revIDLastSave="0" documentId="13_ncr:1_{A63FF04A-E466-EF47-98A4-3A475E96A8AE}" xr6:coauthVersionLast="36" xr6:coauthVersionMax="45" xr10:uidLastSave="{00000000-0000-0000-0000-000000000000}"/>
  <bookViews>
    <workbookView xWindow="0" yWindow="460" windowWidth="31060" windowHeight="16360" xr2:uid="{C62294D0-835C-4431-B750-313CCDFCF2FB}"/>
  </bookViews>
  <sheets>
    <sheet name="ExcessMolarVolumeCalcs" sheetId="1" r:id="rId1"/>
    <sheet name="MolFractionResults" sheetId="2" r:id="rId2"/>
    <sheet name="ExperimentalDataCollec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2" i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4" i="1" l="1"/>
  <c r="L10" i="1"/>
  <c r="K2" i="1"/>
  <c r="P2" i="1"/>
  <c r="P12" i="1"/>
  <c r="K6" i="1"/>
  <c r="P3" i="1"/>
  <c r="P4" i="1"/>
  <c r="P11" i="1"/>
  <c r="K4" i="1"/>
  <c r="L3" i="1"/>
  <c r="P10" i="1"/>
  <c r="O11" i="1"/>
  <c r="O12" i="1"/>
  <c r="P6" i="1"/>
  <c r="L8" i="1"/>
  <c r="O9" i="1"/>
  <c r="L11" i="1"/>
  <c r="L12" i="1"/>
  <c r="L7" i="1"/>
  <c r="L4" i="1"/>
  <c r="P8" i="1"/>
  <c r="O3" i="1"/>
  <c r="O5" i="1"/>
  <c r="L9" i="1"/>
  <c r="K7" i="1"/>
  <c r="K8" i="1"/>
  <c r="O2" i="1"/>
  <c r="P7" i="1"/>
  <c r="O10" i="1"/>
  <c r="K12" i="1"/>
  <c r="L5" i="1"/>
  <c r="L6" i="1"/>
  <c r="O8" i="1"/>
  <c r="P9" i="1"/>
  <c r="L2" i="1"/>
  <c r="O6" i="1"/>
  <c r="K9" i="1"/>
  <c r="P5" i="1"/>
  <c r="K3" i="1"/>
  <c r="O7" i="1"/>
  <c r="K11" i="1"/>
  <c r="K5" i="1"/>
  <c r="K10" i="1"/>
  <c r="R5" i="1" l="1"/>
  <c r="R6" i="1"/>
  <c r="R3" i="1"/>
  <c r="R8" i="1"/>
  <c r="R7" i="1"/>
  <c r="R12" i="1"/>
  <c r="R11" i="1"/>
  <c r="R10" i="1"/>
  <c r="R2" i="1"/>
  <c r="R9" i="1"/>
  <c r="R4" i="1"/>
  <c r="S9" i="1" l="1"/>
  <c r="S2" i="1"/>
  <c r="S11" i="1"/>
  <c r="S6" i="1"/>
  <c r="S8" i="1"/>
  <c r="S10" i="1"/>
  <c r="S5" i="1"/>
  <c r="S3" i="1"/>
  <c r="S7" i="1"/>
  <c r="S12" i="1"/>
  <c r="S4" i="1"/>
</calcChain>
</file>

<file path=xl/sharedStrings.xml><?xml version="1.0" encoding="utf-8"?>
<sst xmlns="http://schemas.openxmlformats.org/spreadsheetml/2006/main" count="74" uniqueCount="48">
  <si>
    <t>Vial</t>
  </si>
  <si>
    <t>GBL (uL)</t>
  </si>
  <si>
    <t>FAH (uL)</t>
  </si>
  <si>
    <t>GBL Mass (g)</t>
  </si>
  <si>
    <t>FAH Mass (g)</t>
  </si>
  <si>
    <t>GBL+FAH Mass (in Syringe) (g)</t>
  </si>
  <si>
    <t>GBL+FAH Mass (g)</t>
  </si>
  <si>
    <t>Vm</t>
  </si>
  <si>
    <t>Ve</t>
  </si>
  <si>
    <t>Density of Mixture (g/mL)_0</t>
  </si>
  <si>
    <t>GBL Mole_0</t>
  </si>
  <si>
    <t>FAH Mole_0</t>
  </si>
  <si>
    <t>GBL Mole Fraction_0</t>
  </si>
  <si>
    <t>FAH Mole Fraction_0</t>
  </si>
  <si>
    <t>GBL Mole_1</t>
  </si>
  <si>
    <t>FAH Mole_1</t>
  </si>
  <si>
    <t>GBL Mole Fraction_1</t>
  </si>
  <si>
    <t>FAH Mole Fraction_1</t>
  </si>
  <si>
    <t>Density of Mixture (g/mL)_1</t>
  </si>
  <si>
    <t>GBL+FAH Mass (In Syringe) (g)</t>
  </si>
  <si>
    <t>Vial no</t>
  </si>
  <si>
    <t>Empty Syringe mass=12.5160 g</t>
  </si>
  <si>
    <t>C</t>
  </si>
  <si>
    <t>Temperature</t>
  </si>
  <si>
    <t>Unit</t>
  </si>
  <si>
    <t>Value</t>
  </si>
  <si>
    <t>Measure</t>
  </si>
  <si>
    <t>In vial (g)</t>
  </si>
  <si>
    <t>In Syringe (g)</t>
  </si>
  <si>
    <t>FAH vol (uL)</t>
  </si>
  <si>
    <t xml:space="preserve">Aliquot </t>
  </si>
  <si>
    <t>GBL vol (uL)</t>
  </si>
  <si>
    <t>Calibration Procedure Observation</t>
  </si>
  <si>
    <t>Calibration with FAH</t>
  </si>
  <si>
    <t>Calibration with GBL</t>
  </si>
  <si>
    <t>Pipette Calibration</t>
  </si>
  <si>
    <t>Pipette : Hamilton® TLC syringes 1710, volume 100 μL, needle size 22 ga, needle L 51 mm</t>
  </si>
  <si>
    <t>BDAGIHXWWSANSR-UHFFFAOYSA-N</t>
  </si>
  <si>
    <t>FAH</t>
  </si>
  <si>
    <t>Formic acid (reagent grade, ≥95%)</t>
  </si>
  <si>
    <t>YEJRWHAVMIAJKC-UHFFFAOYSA-N</t>
  </si>
  <si>
    <t>GBL</t>
  </si>
  <si>
    <t>gamma-Butyrolactone</t>
  </si>
  <si>
    <t>InChI Key (ID)</t>
  </si>
  <si>
    <t>Abbreviation</t>
  </si>
  <si>
    <t>Item</t>
  </si>
  <si>
    <t>Density Interface Version</t>
  </si>
  <si>
    <t>Materials (Chemicals)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</si>
</sst>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sz val="12"/>
      <color rgb="FF000000"/>
      <name val="Docs-Calibri"/>
    </font>
    <font>
      <sz val="12"/>
      <color rgb="FFFFFFFF"/>
      <name val="Calibri"/>
    </font>
    <font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7030A0"/>
        <bgColor rgb="FF7030A0"/>
      </patternFill>
    </fill>
    <fill>
      <patternFill patternType="solid">
        <fgColor rgb="FFEAD1DC"/>
        <bgColor rgb="FFEAD1DC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164" fontId="0" fillId="0" borderId="0" xfId="0" applyNumberFormat="1"/>
    <xf numFmtId="0" fontId="1" fillId="0" borderId="0" xfId="1"/>
    <xf numFmtId="0" fontId="3" fillId="0" borderId="0" xfId="2" applyFont="1" applyAlignment="1"/>
    <xf numFmtId="0" fontId="4" fillId="0" borderId="0" xfId="2" applyFont="1"/>
    <xf numFmtId="2" fontId="4" fillId="0" borderId="0" xfId="2" applyNumberFormat="1" applyFont="1"/>
    <xf numFmtId="0" fontId="4" fillId="0" borderId="11" xfId="2" applyFont="1" applyBorder="1" applyAlignment="1"/>
    <xf numFmtId="0" fontId="4" fillId="0" borderId="12" xfId="2" applyFont="1" applyBorder="1" applyAlignment="1"/>
    <xf numFmtId="0" fontId="4" fillId="0" borderId="13" xfId="2" applyFont="1" applyBorder="1" applyAlignment="1"/>
    <xf numFmtId="0" fontId="4" fillId="0" borderId="14" xfId="2" applyFont="1" applyBorder="1" applyAlignment="1"/>
    <xf numFmtId="0" fontId="4" fillId="0" borderId="0" xfId="2" applyFont="1" applyAlignment="1"/>
    <xf numFmtId="0" fontId="4" fillId="0" borderId="15" xfId="2" applyFont="1" applyBorder="1" applyAlignment="1"/>
    <xf numFmtId="0" fontId="4" fillId="0" borderId="16" xfId="2" applyFont="1" applyBorder="1" applyAlignment="1"/>
    <xf numFmtId="0" fontId="4" fillId="0" borderId="17" xfId="2" applyFont="1" applyBorder="1" applyAlignment="1"/>
    <xf numFmtId="0" fontId="4" fillId="0" borderId="18" xfId="2" applyFont="1" applyBorder="1" applyAlignment="1"/>
    <xf numFmtId="0" fontId="4" fillId="2" borderId="0" xfId="2" applyFont="1" applyFill="1" applyAlignment="1"/>
    <xf numFmtId="0" fontId="4" fillId="2" borderId="0" xfId="2" applyFont="1" applyFill="1" applyAlignment="1">
      <alignment horizontal="right"/>
    </xf>
    <xf numFmtId="0" fontId="4" fillId="3" borderId="0" xfId="2" applyFont="1" applyFill="1"/>
    <xf numFmtId="0" fontId="5" fillId="3" borderId="0" xfId="2" applyFont="1" applyFill="1" applyAlignment="1">
      <alignment horizontal="left"/>
    </xf>
    <xf numFmtId="0" fontId="3" fillId="0" borderId="11" xfId="2" applyFont="1" applyBorder="1"/>
    <xf numFmtId="0" fontId="3" fillId="0" borderId="12" xfId="2" applyFont="1" applyBorder="1"/>
    <xf numFmtId="0" fontId="3" fillId="0" borderId="13" xfId="2" applyFont="1" applyBorder="1"/>
    <xf numFmtId="2" fontId="3" fillId="4" borderId="0" xfId="2" applyNumberFormat="1" applyFont="1" applyFill="1" applyBorder="1"/>
    <xf numFmtId="0" fontId="3" fillId="4" borderId="0" xfId="2" applyFont="1" applyFill="1" applyBorder="1"/>
    <xf numFmtId="0" fontId="3" fillId="0" borderId="14" xfId="2" applyFont="1" applyBorder="1"/>
    <xf numFmtId="0" fontId="3" fillId="0" borderId="0" xfId="2" applyFont="1"/>
    <xf numFmtId="0" fontId="3" fillId="0" borderId="15" xfId="2" applyFont="1" applyBorder="1"/>
    <xf numFmtId="0" fontId="3" fillId="0" borderId="16" xfId="2" applyFont="1" applyBorder="1"/>
    <xf numFmtId="0" fontId="3" fillId="0" borderId="17" xfId="2" applyFont="1" applyBorder="1" applyAlignment="1"/>
    <xf numFmtId="0" fontId="3" fillId="0" borderId="18" xfId="2" applyFont="1" applyBorder="1"/>
    <xf numFmtId="3" fontId="4" fillId="0" borderId="17" xfId="2" applyNumberFormat="1" applyFont="1" applyBorder="1" applyAlignment="1"/>
    <xf numFmtId="0" fontId="3" fillId="5" borderId="19" xfId="2" applyFont="1" applyFill="1" applyBorder="1"/>
    <xf numFmtId="0" fontId="3" fillId="5" borderId="20" xfId="2" applyFont="1" applyFill="1" applyBorder="1"/>
    <xf numFmtId="0" fontId="3" fillId="5" borderId="21" xfId="2" applyFont="1" applyFill="1" applyBorder="1"/>
    <xf numFmtId="0" fontId="3" fillId="5" borderId="19" xfId="2" applyFont="1" applyFill="1" applyBorder="1" applyAlignment="1"/>
    <xf numFmtId="0" fontId="3" fillId="5" borderId="22" xfId="2" applyFont="1" applyFill="1" applyBorder="1" applyAlignment="1"/>
    <xf numFmtId="0" fontId="3" fillId="5" borderId="20" xfId="2" applyFont="1" applyFill="1" applyBorder="1" applyAlignment="1"/>
    <xf numFmtId="0" fontId="3" fillId="5" borderId="22" xfId="2" applyFont="1" applyFill="1" applyBorder="1"/>
    <xf numFmtId="0" fontId="3" fillId="6" borderId="16" xfId="2" applyFont="1" applyFill="1" applyBorder="1"/>
    <xf numFmtId="0" fontId="3" fillId="6" borderId="17" xfId="2" applyFont="1" applyFill="1" applyBorder="1"/>
    <xf numFmtId="0" fontId="3" fillId="6" borderId="18" xfId="2" applyFont="1" applyFill="1" applyBorder="1"/>
    <xf numFmtId="0" fontId="3" fillId="6" borderId="18" xfId="2" applyFont="1" applyFill="1" applyBorder="1" applyAlignment="1"/>
    <xf numFmtId="0" fontId="6" fillId="7" borderId="0" xfId="2" applyFont="1" applyFill="1" applyBorder="1"/>
    <xf numFmtId="0" fontId="6" fillId="7" borderId="0" xfId="2" applyFont="1" applyFill="1" applyBorder="1" applyAlignment="1"/>
    <xf numFmtId="0" fontId="3" fillId="4" borderId="0" xfId="2" applyFont="1" applyFill="1" applyBorder="1" applyAlignment="1"/>
    <xf numFmtId="0" fontId="3" fillId="4" borderId="0" xfId="2" applyFont="1" applyFill="1"/>
    <xf numFmtId="0" fontId="3" fillId="4" borderId="11" xfId="2" applyFont="1" applyFill="1" applyBorder="1"/>
    <xf numFmtId="0" fontId="3" fillId="4" borderId="12" xfId="2" applyFont="1" applyFill="1" applyBorder="1"/>
    <xf numFmtId="0" fontId="3" fillId="4" borderId="13" xfId="2" applyFont="1" applyFill="1" applyBorder="1"/>
    <xf numFmtId="0" fontId="3" fillId="4" borderId="14" xfId="2" applyFont="1" applyFill="1" applyBorder="1"/>
    <xf numFmtId="0" fontId="3" fillId="4" borderId="15" xfId="2" applyFont="1" applyFill="1" applyBorder="1"/>
    <xf numFmtId="0" fontId="4" fillId="0" borderId="14" xfId="2" applyFont="1" applyBorder="1"/>
    <xf numFmtId="49" fontId="7" fillId="0" borderId="0" xfId="2" applyNumberFormat="1" applyFont="1"/>
    <xf numFmtId="0" fontId="3" fillId="0" borderId="15" xfId="2" applyFont="1" applyBorder="1" applyAlignment="1"/>
    <xf numFmtId="0" fontId="3" fillId="8" borderId="0" xfId="2" applyFont="1" applyFill="1" applyBorder="1" applyAlignment="1"/>
    <xf numFmtId="0" fontId="4" fillId="0" borderId="16" xfId="2" applyFont="1" applyBorder="1"/>
    <xf numFmtId="0" fontId="3" fillId="5" borderId="17" xfId="2" applyFont="1" applyFill="1" applyBorder="1" applyAlignment="1"/>
    <xf numFmtId="0" fontId="3" fillId="5" borderId="18" xfId="2" applyFont="1" applyFill="1" applyBorder="1"/>
    <xf numFmtId="0" fontId="6" fillId="7" borderId="0" xfId="2" applyFont="1" applyFill="1" applyBorder="1" applyAlignment="1">
      <alignment horizontal="left"/>
    </xf>
  </cellXfs>
  <cellStyles count="3">
    <cellStyle name="Normal" xfId="0" builtinId="0"/>
    <cellStyle name="Normal 2" xfId="1" xr:uid="{D072FCF5-BC99-324D-8AA6-C0472C563E8A}"/>
    <cellStyle name="Normal 3" xfId="2" xr:uid="{0B056F1E-BE9D-DD49-8DE0-5D2F12374D18}"/>
  </cellStyles>
  <dxfs count="2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4BEA-7CE7-49A1-8A8B-B1E32F0D4A21}">
  <dimension ref="A1:S12"/>
  <sheetViews>
    <sheetView tabSelected="1" topLeftCell="E1" workbookViewId="0">
      <selection activeCell="H24" sqref="H24"/>
    </sheetView>
  </sheetViews>
  <sheetFormatPr baseColWidth="10" defaultColWidth="8.83203125" defaultRowHeight="15"/>
  <cols>
    <col min="4" max="4" width="11.5" bestFit="1" customWidth="1"/>
    <col min="5" max="5" width="11.6640625" bestFit="1" customWidth="1"/>
    <col min="6" max="6" width="25.83203125" bestFit="1" customWidth="1"/>
    <col min="7" max="7" width="15.83203125" bestFit="1" customWidth="1"/>
    <col min="8" max="8" width="24.33203125" bestFit="1" customWidth="1"/>
    <col min="9" max="10" width="11.83203125" bestFit="1" customWidth="1"/>
    <col min="11" max="11" width="18.1640625" bestFit="1" customWidth="1"/>
    <col min="12" max="12" width="18.33203125" style="1" bestFit="1" customWidth="1"/>
    <col min="13" max="14" width="11.83203125" bestFit="1" customWidth="1"/>
    <col min="15" max="15" width="18.1640625" bestFit="1" customWidth="1"/>
    <col min="16" max="16" width="18.33203125" bestFit="1" customWidth="1"/>
    <col min="17" max="17" width="41.83203125" bestFit="1" customWidth="1"/>
  </cols>
  <sheetData>
    <row r="1" spans="1:19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19" ht="17" thickBot="1">
      <c r="A2" s="2">
        <v>1</v>
      </c>
      <c r="B2" s="3">
        <v>0</v>
      </c>
      <c r="C2" s="3">
        <v>200</v>
      </c>
      <c r="D2" s="3">
        <v>0</v>
      </c>
      <c r="E2" s="3">
        <v>0.24229999999999999</v>
      </c>
      <c r="F2" s="4">
        <v>12.6388</v>
      </c>
      <c r="G2" s="5">
        <f>F2-12.516</f>
        <v>0.1227999999999998</v>
      </c>
      <c r="H2" s="12">
        <f>G2/(0.1)</f>
        <v>1.227999999999998</v>
      </c>
      <c r="I2">
        <f>((B2/1000)*1.155)/86.09</f>
        <v>0</v>
      </c>
      <c r="J2">
        <f>((C2/1000)*1.228)/46.03</f>
        <v>5.3356506626113407E-3</v>
      </c>
      <c r="K2">
        <f>I2/(I2+J2)</f>
        <v>0</v>
      </c>
      <c r="L2" s="1">
        <f>J2/(J2+I2)</f>
        <v>1</v>
      </c>
      <c r="M2">
        <f>((B2/1000)*1.15335)/86.09</f>
        <v>0</v>
      </c>
      <c r="N2">
        <f>((C2/1000)*1.22193)/46.03</f>
        <v>5.3092765587660221E-3</v>
      </c>
      <c r="O2">
        <f>M2/(M2+N2)</f>
        <v>0</v>
      </c>
      <c r="P2">
        <f>N2/(M2+N2)</f>
        <v>1</v>
      </c>
      <c r="Q2">
        <f>1.15335-(0.0965063*P2)+(0.209023*(P2^2))-(0.0439349*(P2^3))</f>
        <v>1.2219318000000001</v>
      </c>
      <c r="R2">
        <f t="shared" ref="R2:R12" si="0">((B2/1000)*($Q$12)+(C2/1000)*($Q$2))/(Q2*(((B2/1000)*$Q$12)/86.09+((C2/1000)*$Q$2)/46.03))</f>
        <v>37.669860134583615</v>
      </c>
      <c r="S2">
        <f>R2-(O2*$R$12+P2*$R$2)</f>
        <v>0</v>
      </c>
    </row>
    <row r="3" spans="1:19" ht="17" thickBot="1">
      <c r="A3" s="6">
        <v>2</v>
      </c>
      <c r="B3" s="7">
        <v>20</v>
      </c>
      <c r="C3" s="7">
        <v>180</v>
      </c>
      <c r="D3" s="7">
        <v>2.4199999999999999E-2</v>
      </c>
      <c r="E3" s="7">
        <v>0.21879999999999999</v>
      </c>
      <c r="F3" s="8">
        <v>12.636799999999999</v>
      </c>
      <c r="G3" s="5">
        <f t="shared" ref="G3:G12" si="1">F3-12.516</f>
        <v>0.12079999999999913</v>
      </c>
      <c r="H3">
        <f t="shared" ref="H3:H11" si="2">G3/(0.1)</f>
        <v>1.2079999999999913</v>
      </c>
      <c r="I3">
        <f t="shared" ref="I3:I12" si="3">((B3/1000)*1.155)/86.09</f>
        <v>2.6832384713671738E-4</v>
      </c>
      <c r="J3">
        <f t="shared" ref="J3:J12" si="4">((C3/1000)*1.228)/46.03</f>
        <v>4.8020855963502064E-3</v>
      </c>
      <c r="K3">
        <f t="shared" ref="K3:K12" si="5">I3/(I3+J3)</f>
        <v>5.2919562044715443E-2</v>
      </c>
      <c r="L3" s="1">
        <f t="shared" ref="L3:L12" si="6">J3/(J3+I3)</f>
        <v>0.94708043795528452</v>
      </c>
      <c r="M3">
        <f t="shared" ref="M3:M12" si="7">((B3/1000)*1.15335)/86.09</f>
        <v>2.679405273550935E-4</v>
      </c>
      <c r="N3">
        <f t="shared" ref="N3:N12" si="8">((C3/1000)*1.22193)/46.03</f>
        <v>4.7783489028894195E-3</v>
      </c>
      <c r="O3">
        <f t="shared" ref="O3:O12" si="9">M3/(M3+N3)</f>
        <v>5.3096543719671409E-2</v>
      </c>
      <c r="P3">
        <f t="shared" ref="P3:P12" si="10">N3/(M3+N3)</f>
        <v>0.94690345628032868</v>
      </c>
      <c r="Q3">
        <f t="shared" ref="Q3:Q12" si="11">1.15335-(0.0965063*P3)+(0.209023*(P3^2))-(0.0439349*(P3^3))</f>
        <v>1.2120818011311654</v>
      </c>
      <c r="R3">
        <f t="shared" si="0"/>
        <v>39.730853585566486</v>
      </c>
      <c r="S3">
        <f t="shared" ref="S3:S12" si="12">R3-(O3*$R$12+P3*$R$2)</f>
        <v>9.7824681714108408E-2</v>
      </c>
    </row>
    <row r="4" spans="1:19" ht="17" thickBot="1">
      <c r="A4" s="6">
        <v>3</v>
      </c>
      <c r="B4" s="7">
        <v>40</v>
      </c>
      <c r="C4" s="7">
        <v>160</v>
      </c>
      <c r="D4" s="7">
        <v>4.53E-2</v>
      </c>
      <c r="E4" s="7">
        <v>0.1971</v>
      </c>
      <c r="F4" s="8">
        <v>12.6358</v>
      </c>
      <c r="G4" s="5">
        <f t="shared" si="1"/>
        <v>0.11979999999999968</v>
      </c>
      <c r="H4">
        <f t="shared" si="2"/>
        <v>1.1979999999999968</v>
      </c>
      <c r="I4">
        <f t="shared" si="3"/>
        <v>5.3664769427343476E-4</v>
      </c>
      <c r="J4">
        <f t="shared" si="4"/>
        <v>4.2685205300890721E-3</v>
      </c>
      <c r="K4">
        <f t="shared" si="5"/>
        <v>0.11168135416208677</v>
      </c>
      <c r="L4" s="1">
        <f t="shared" si="6"/>
        <v>0.8883186458379132</v>
      </c>
      <c r="M4">
        <f t="shared" si="7"/>
        <v>5.35881054710187E-4</v>
      </c>
      <c r="N4">
        <f t="shared" si="8"/>
        <v>4.2474212470128177E-3</v>
      </c>
      <c r="O4">
        <f t="shared" si="9"/>
        <v>0.11203160931667563</v>
      </c>
      <c r="P4">
        <f t="shared" si="10"/>
        <v>0.88796839068332434</v>
      </c>
      <c r="Q4">
        <f t="shared" si="11"/>
        <v>1.2017064334292771</v>
      </c>
      <c r="R4">
        <f t="shared" si="0"/>
        <v>42.038537028191165</v>
      </c>
      <c r="S4">
        <f t="shared" si="12"/>
        <v>0.22646835847962166</v>
      </c>
    </row>
    <row r="5" spans="1:19" ht="17" thickBot="1">
      <c r="A5" s="6">
        <v>4</v>
      </c>
      <c r="B5" s="7">
        <v>60</v>
      </c>
      <c r="C5" s="7">
        <v>140</v>
      </c>
      <c r="D5" s="7">
        <v>6.88E-2</v>
      </c>
      <c r="E5" s="7">
        <v>0.1701</v>
      </c>
      <c r="F5" s="8">
        <v>12.635</v>
      </c>
      <c r="G5" s="5">
        <f t="shared" si="1"/>
        <v>0.11899999999999977</v>
      </c>
      <c r="H5">
        <f t="shared" si="2"/>
        <v>1.1899999999999977</v>
      </c>
      <c r="I5">
        <f t="shared" si="3"/>
        <v>8.0497154141015209E-4</v>
      </c>
      <c r="J5">
        <f t="shared" si="4"/>
        <v>3.7349554638279386E-3</v>
      </c>
      <c r="K5">
        <f t="shared" si="5"/>
        <v>0.1773093577234589</v>
      </c>
      <c r="L5" s="1">
        <f t="shared" si="6"/>
        <v>0.82269064227654121</v>
      </c>
      <c r="M5">
        <f t="shared" si="7"/>
        <v>8.0382158206528044E-4</v>
      </c>
      <c r="N5">
        <f t="shared" si="8"/>
        <v>3.7164935911362155E-3</v>
      </c>
      <c r="O5">
        <f t="shared" si="9"/>
        <v>0.17782423376819029</v>
      </c>
      <c r="P5">
        <f t="shared" si="10"/>
        <v>0.82217576623180966</v>
      </c>
      <c r="Q5">
        <f t="shared" si="11"/>
        <v>1.190881122892504</v>
      </c>
      <c r="R5">
        <f t="shared" si="0"/>
        <v>44.633867440946673</v>
      </c>
      <c r="S5">
        <f t="shared" si="12"/>
        <v>0.38921057390602698</v>
      </c>
    </row>
    <row r="6" spans="1:19" ht="17" thickBot="1">
      <c r="A6" s="6">
        <v>5</v>
      </c>
      <c r="B6" s="7">
        <v>80</v>
      </c>
      <c r="C6" s="7">
        <v>120</v>
      </c>
      <c r="D6" s="7">
        <v>9.0399999999999994E-2</v>
      </c>
      <c r="E6" s="7">
        <v>0.14949999999999999</v>
      </c>
      <c r="F6" s="8">
        <v>12.633699999999999</v>
      </c>
      <c r="G6" s="5">
        <f t="shared" si="1"/>
        <v>0.11769999999999925</v>
      </c>
      <c r="H6">
        <f t="shared" si="2"/>
        <v>1.1769999999999925</v>
      </c>
      <c r="I6">
        <f t="shared" si="3"/>
        <v>1.0732953885468695E-3</v>
      </c>
      <c r="J6">
        <f t="shared" si="4"/>
        <v>3.2013903975668038E-3</v>
      </c>
      <c r="K6">
        <f t="shared" si="5"/>
        <v>0.25108170336951363</v>
      </c>
      <c r="L6" s="1">
        <f t="shared" si="6"/>
        <v>0.74891829663048637</v>
      </c>
      <c r="M6">
        <f t="shared" si="7"/>
        <v>1.071762109420374E-3</v>
      </c>
      <c r="N6">
        <f t="shared" si="8"/>
        <v>3.1855659352596133E-3</v>
      </c>
      <c r="O6">
        <f t="shared" si="9"/>
        <v>0.25174524917328411</v>
      </c>
      <c r="P6">
        <f t="shared" si="10"/>
        <v>0.74825475082671578</v>
      </c>
      <c r="Q6">
        <f t="shared" si="11"/>
        <v>1.1797616370986261</v>
      </c>
      <c r="R6">
        <f t="shared" si="0"/>
        <v>47.564611190370073</v>
      </c>
      <c r="S6">
        <f t="shared" si="12"/>
        <v>0.58683049511779473</v>
      </c>
    </row>
    <row r="7" spans="1:19" ht="17" thickBot="1">
      <c r="A7" s="6">
        <v>6</v>
      </c>
      <c r="B7" s="7">
        <v>100</v>
      </c>
      <c r="C7" s="7">
        <v>100</v>
      </c>
      <c r="D7" s="7">
        <v>0.1137</v>
      </c>
      <c r="E7" s="7">
        <v>0.1206</v>
      </c>
      <c r="F7" s="8">
        <v>12.632899999999999</v>
      </c>
      <c r="G7" s="5">
        <f t="shared" si="1"/>
        <v>0.11689999999999934</v>
      </c>
      <c r="H7">
        <f t="shared" si="2"/>
        <v>1.1689999999999934</v>
      </c>
      <c r="I7">
        <f t="shared" si="3"/>
        <v>1.3416192356835869E-3</v>
      </c>
      <c r="J7">
        <f t="shared" si="4"/>
        <v>2.6678253313056704E-3</v>
      </c>
      <c r="K7">
        <f t="shared" si="5"/>
        <v>0.33461473609822867</v>
      </c>
      <c r="L7" s="1">
        <f t="shared" si="6"/>
        <v>0.66538526390177144</v>
      </c>
      <c r="M7">
        <f t="shared" si="7"/>
        <v>1.3397026367754678E-3</v>
      </c>
      <c r="N7">
        <f t="shared" si="8"/>
        <v>2.654638279383011E-3</v>
      </c>
      <c r="O7">
        <f t="shared" si="9"/>
        <v>0.3354001736196105</v>
      </c>
      <c r="P7">
        <f t="shared" si="10"/>
        <v>0.6645998263803895</v>
      </c>
      <c r="Q7">
        <f t="shared" si="11"/>
        <v>1.168638863024164</v>
      </c>
      <c r="R7">
        <f t="shared" si="0"/>
        <v>50.884939464742352</v>
      </c>
      <c r="S7">
        <f t="shared" si="12"/>
        <v>0.81413757519863594</v>
      </c>
    </row>
    <row r="8" spans="1:19" ht="17" thickBot="1">
      <c r="A8" s="6">
        <v>7</v>
      </c>
      <c r="B8" s="7">
        <v>120</v>
      </c>
      <c r="C8" s="7">
        <v>80</v>
      </c>
      <c r="D8" s="7">
        <v>0.12659999999999999</v>
      </c>
      <c r="E8" s="7">
        <v>9.7199999999999995E-2</v>
      </c>
      <c r="F8" s="8">
        <v>12.633100000000001</v>
      </c>
      <c r="G8" s="5">
        <f t="shared" si="1"/>
        <v>0.11710000000000065</v>
      </c>
      <c r="H8">
        <f t="shared" si="2"/>
        <v>1.1710000000000065</v>
      </c>
      <c r="I8">
        <f t="shared" si="3"/>
        <v>1.6099430828203042E-3</v>
      </c>
      <c r="J8">
        <f t="shared" si="4"/>
        <v>2.134260265044536E-3</v>
      </c>
      <c r="K8">
        <f t="shared" si="5"/>
        <v>0.42998281162757529</v>
      </c>
      <c r="L8" s="1">
        <f t="shared" si="6"/>
        <v>0.57001718837242477</v>
      </c>
      <c r="M8">
        <f t="shared" si="7"/>
        <v>1.6076431641305609E-3</v>
      </c>
      <c r="N8">
        <f t="shared" si="8"/>
        <v>2.1237106235064088E-3</v>
      </c>
      <c r="O8">
        <f t="shared" si="9"/>
        <v>0.4308471551148908</v>
      </c>
      <c r="P8">
        <f t="shared" si="10"/>
        <v>0.5691528448851092</v>
      </c>
      <c r="Q8">
        <f t="shared" si="11"/>
        <v>1.1580328103162449</v>
      </c>
      <c r="R8">
        <f t="shared" si="0"/>
        <v>54.652788763334108</v>
      </c>
      <c r="S8">
        <f t="shared" si="12"/>
        <v>1.052971234245355</v>
      </c>
    </row>
    <row r="9" spans="1:19" ht="17" thickBot="1">
      <c r="A9" s="6">
        <v>8</v>
      </c>
      <c r="B9" s="7">
        <v>140</v>
      </c>
      <c r="C9" s="7">
        <v>60</v>
      </c>
      <c r="D9" s="7">
        <v>0.15629999999999999</v>
      </c>
      <c r="E9" s="7">
        <v>7.3400000000000007E-2</v>
      </c>
      <c r="F9" s="8">
        <v>12.6302</v>
      </c>
      <c r="G9" s="5">
        <f t="shared" si="1"/>
        <v>0.1142000000000003</v>
      </c>
      <c r="H9">
        <f t="shared" si="2"/>
        <v>1.142000000000003</v>
      </c>
      <c r="I9">
        <f t="shared" si="3"/>
        <v>1.8782669299570217E-3</v>
      </c>
      <c r="J9">
        <f t="shared" si="4"/>
        <v>1.6006951987834019E-3</v>
      </c>
      <c r="K9">
        <f t="shared" si="5"/>
        <v>0.53989289346965619</v>
      </c>
      <c r="L9" s="1">
        <f t="shared" si="6"/>
        <v>0.46010710653034387</v>
      </c>
      <c r="M9">
        <f t="shared" si="7"/>
        <v>1.8755836914856549E-3</v>
      </c>
      <c r="N9">
        <f t="shared" si="8"/>
        <v>1.5927829676298066E-3</v>
      </c>
      <c r="O9">
        <f t="shared" si="9"/>
        <v>0.54076857374819343</v>
      </c>
      <c r="P9">
        <f t="shared" si="10"/>
        <v>0.45923142625180652</v>
      </c>
      <c r="Q9">
        <f t="shared" si="11"/>
        <v>1.1488578190608167</v>
      </c>
      <c r="R9">
        <f t="shared" si="0"/>
        <v>58.922151450291786</v>
      </c>
      <c r="S9">
        <f t="shared" si="12"/>
        <v>1.2581466687535325</v>
      </c>
    </row>
    <row r="10" spans="1:19" ht="17" thickBot="1">
      <c r="A10" s="6">
        <v>9</v>
      </c>
      <c r="B10" s="7">
        <v>160</v>
      </c>
      <c r="C10" s="7">
        <v>40</v>
      </c>
      <c r="D10" s="7">
        <v>0.18260000000000001</v>
      </c>
      <c r="E10" s="7">
        <v>5.0999999999999997E-2</v>
      </c>
      <c r="F10" s="8">
        <v>12.6304</v>
      </c>
      <c r="G10" s="5">
        <f t="shared" si="1"/>
        <v>0.11439999999999984</v>
      </c>
      <c r="H10">
        <f t="shared" si="2"/>
        <v>1.1439999999999984</v>
      </c>
      <c r="I10">
        <f t="shared" si="3"/>
        <v>2.1465907770937391E-3</v>
      </c>
      <c r="J10">
        <f t="shared" si="4"/>
        <v>1.067130132522268E-3</v>
      </c>
      <c r="K10">
        <f t="shared" si="5"/>
        <v>0.66794561116703355</v>
      </c>
      <c r="L10" s="1">
        <f t="shared" si="6"/>
        <v>0.33205438883296634</v>
      </c>
      <c r="M10">
        <f t="shared" si="7"/>
        <v>2.143524218840748E-3</v>
      </c>
      <c r="N10">
        <f t="shared" si="8"/>
        <v>1.0618553117532044E-3</v>
      </c>
      <c r="O10">
        <f t="shared" si="9"/>
        <v>0.66872711901406445</v>
      </c>
      <c r="P10">
        <f t="shared" si="10"/>
        <v>0.33127288098593555</v>
      </c>
      <c r="Q10">
        <f t="shared" si="11"/>
        <v>1.1427213944534609</v>
      </c>
      <c r="R10">
        <f t="shared" si="0"/>
        <v>63.724365071188288</v>
      </c>
      <c r="S10">
        <f t="shared" si="12"/>
        <v>1.3292760753313217</v>
      </c>
    </row>
    <row r="11" spans="1:19" ht="17" thickBot="1">
      <c r="A11" s="6">
        <v>10</v>
      </c>
      <c r="B11" s="7">
        <v>180</v>
      </c>
      <c r="C11" s="7">
        <v>20</v>
      </c>
      <c r="D11" s="7">
        <v>0.21010000000000001</v>
      </c>
      <c r="E11" s="7">
        <v>2.7099999999999999E-2</v>
      </c>
      <c r="F11" s="8">
        <v>12.629899999999999</v>
      </c>
      <c r="G11" s="5">
        <f t="shared" si="1"/>
        <v>0.11389999999999922</v>
      </c>
      <c r="H11">
        <f t="shared" si="2"/>
        <v>1.1389999999999922</v>
      </c>
      <c r="I11">
        <f t="shared" si="3"/>
        <v>2.4149146242304566E-3</v>
      </c>
      <c r="J11">
        <f t="shared" si="4"/>
        <v>5.3356506626113401E-4</v>
      </c>
      <c r="K11">
        <f t="shared" si="5"/>
        <v>0.81903722519039146</v>
      </c>
      <c r="L11" s="1">
        <f t="shared" si="6"/>
        <v>0.18096277480960854</v>
      </c>
      <c r="M11">
        <f t="shared" si="7"/>
        <v>2.4114647461958415E-3</v>
      </c>
      <c r="N11">
        <f t="shared" si="8"/>
        <v>5.3092765587660221E-4</v>
      </c>
      <c r="O11">
        <f t="shared" si="9"/>
        <v>0.81955919424525137</v>
      </c>
      <c r="P11">
        <f t="shared" si="10"/>
        <v>0.18044080575474869</v>
      </c>
      <c r="Q11">
        <f t="shared" si="11"/>
        <v>1.1424837657583609</v>
      </c>
      <c r="R11">
        <f t="shared" si="0"/>
        <v>69.026392285212694</v>
      </c>
      <c r="S11">
        <f>R11-(O11*$R$12+P11*$R$2)</f>
        <v>1.0545030166073133</v>
      </c>
    </row>
    <row r="12" spans="1:19" ht="17" thickBot="1">
      <c r="A12" s="9">
        <v>11</v>
      </c>
      <c r="B12" s="10">
        <v>200</v>
      </c>
      <c r="C12" s="10">
        <v>0</v>
      </c>
      <c r="D12" s="10">
        <v>0.22520000000000001</v>
      </c>
      <c r="E12" s="10">
        <v>0</v>
      </c>
      <c r="F12" s="11">
        <v>12.631500000000001</v>
      </c>
      <c r="G12" s="5">
        <f t="shared" si="1"/>
        <v>0.11550000000000082</v>
      </c>
      <c r="H12">
        <f>G12/(0.1)</f>
        <v>1.1550000000000082</v>
      </c>
      <c r="I12">
        <f t="shared" si="3"/>
        <v>2.6832384713671737E-3</v>
      </c>
      <c r="J12">
        <f t="shared" si="4"/>
        <v>0</v>
      </c>
      <c r="K12">
        <f t="shared" si="5"/>
        <v>1</v>
      </c>
      <c r="L12" s="1">
        <f t="shared" si="6"/>
        <v>0</v>
      </c>
      <c r="M12">
        <f t="shared" si="7"/>
        <v>2.6794052735509355E-3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1.1533500000000001</v>
      </c>
      <c r="R12">
        <f t="shared" si="0"/>
        <v>74.643430008236876</v>
      </c>
      <c r="S12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1F2B-3DC2-3345-BAE6-9282E013A488}">
  <dimension ref="A1:S12"/>
  <sheetViews>
    <sheetView workbookViewId="0">
      <selection activeCell="Q6" sqref="Q6"/>
    </sheetView>
  </sheetViews>
  <sheetFormatPr baseColWidth="10" defaultRowHeight="16"/>
  <cols>
    <col min="1" max="4" width="10.83203125" style="13"/>
    <col min="5" max="5" width="12.1640625" style="13" bestFit="1" customWidth="1"/>
    <col min="6" max="16384" width="10.83203125" style="13"/>
  </cols>
  <sheetData>
    <row r="1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7</v>
      </c>
      <c r="S1" s="13" t="s">
        <v>8</v>
      </c>
    </row>
    <row r="2" spans="1:19">
      <c r="A2" s="13">
        <v>1</v>
      </c>
      <c r="B2" s="13">
        <v>0</v>
      </c>
      <c r="C2" s="13">
        <v>200</v>
      </c>
      <c r="D2" s="13">
        <v>0</v>
      </c>
      <c r="E2" s="13">
        <v>0.24229999999999999</v>
      </c>
      <c r="F2" s="13">
        <v>12.6388</v>
      </c>
      <c r="G2" s="13">
        <v>0.12279999999999899</v>
      </c>
      <c r="H2" s="13">
        <v>1.22799999999999</v>
      </c>
      <c r="I2" s="13">
        <v>0</v>
      </c>
      <c r="J2" s="13">
        <v>5.3356506626113399E-3</v>
      </c>
      <c r="K2" s="13">
        <v>0</v>
      </c>
      <c r="L2" s="13">
        <v>1</v>
      </c>
      <c r="M2" s="13">
        <v>0</v>
      </c>
      <c r="N2" s="13">
        <v>5.3092765587660204E-3</v>
      </c>
      <c r="O2" s="13">
        <v>0</v>
      </c>
      <c r="P2" s="13">
        <v>1</v>
      </c>
      <c r="Q2" s="13">
        <v>1.2219317999999999</v>
      </c>
      <c r="R2" s="13">
        <v>37.669860134583601</v>
      </c>
      <c r="S2" s="13">
        <v>0</v>
      </c>
    </row>
    <row r="3" spans="1:19">
      <c r="A3" s="13">
        <v>2</v>
      </c>
      <c r="B3" s="13">
        <v>20</v>
      </c>
      <c r="C3" s="13">
        <v>180</v>
      </c>
      <c r="D3" s="13">
        <v>2.4199999999999999E-2</v>
      </c>
      <c r="E3" s="13">
        <v>0.21879999999999999</v>
      </c>
      <c r="F3" s="13">
        <v>12.636799999999999</v>
      </c>
      <c r="G3" s="13">
        <v>0.12079999999999901</v>
      </c>
      <c r="H3" s="13">
        <v>1.20799999999999</v>
      </c>
      <c r="I3" s="13">
        <v>2.68323847136717E-4</v>
      </c>
      <c r="J3" s="13">
        <v>4.8020855963502003E-3</v>
      </c>
      <c r="K3" s="13">
        <v>5.2919562044715401E-2</v>
      </c>
      <c r="L3" s="13">
        <v>0.94708043795528396</v>
      </c>
      <c r="M3" s="13">
        <v>2.6794052735509301E-4</v>
      </c>
      <c r="N3" s="13">
        <v>4.7783489028894099E-3</v>
      </c>
      <c r="O3" s="13">
        <v>5.3096543719671402E-2</v>
      </c>
      <c r="P3" s="13">
        <v>0.94690345628032802</v>
      </c>
      <c r="Q3" s="13">
        <v>1.21208180113116</v>
      </c>
      <c r="R3" s="13">
        <v>39.7308535855664</v>
      </c>
      <c r="S3" s="13">
        <v>9.7824681714108394E-2</v>
      </c>
    </row>
    <row r="4" spans="1:19">
      <c r="A4" s="13">
        <v>3</v>
      </c>
      <c r="B4" s="13">
        <v>40</v>
      </c>
      <c r="C4" s="13">
        <v>160</v>
      </c>
      <c r="D4" s="13">
        <v>4.53E-2</v>
      </c>
      <c r="E4" s="13">
        <v>0.1971</v>
      </c>
      <c r="F4" s="13">
        <v>12.6358</v>
      </c>
      <c r="G4" s="13">
        <v>0.119799999999999</v>
      </c>
      <c r="H4" s="13">
        <v>1.19799999999999</v>
      </c>
      <c r="I4" s="13">
        <v>5.36647694273434E-4</v>
      </c>
      <c r="J4" s="13">
        <v>4.2685205300890703E-3</v>
      </c>
      <c r="K4" s="13">
        <v>0.11168135416208599</v>
      </c>
      <c r="L4" s="13">
        <v>0.88831864583791298</v>
      </c>
      <c r="M4" s="13">
        <v>5.35881054710187E-4</v>
      </c>
      <c r="N4" s="13">
        <v>4.2474212470128099E-3</v>
      </c>
      <c r="O4" s="13">
        <v>0.112031609316675</v>
      </c>
      <c r="P4" s="13">
        <v>0.887968390683324</v>
      </c>
      <c r="Q4" s="13">
        <v>1.20170643342927</v>
      </c>
      <c r="R4" s="13">
        <v>42.038537028191101</v>
      </c>
      <c r="S4" s="13">
        <v>0.22646835847962099</v>
      </c>
    </row>
    <row r="5" spans="1:19">
      <c r="A5" s="13">
        <v>4</v>
      </c>
      <c r="B5" s="13">
        <v>60</v>
      </c>
      <c r="C5" s="13">
        <v>140</v>
      </c>
      <c r="D5" s="13">
        <v>6.88E-2</v>
      </c>
      <c r="E5" s="13">
        <v>0.1701</v>
      </c>
      <c r="F5" s="13">
        <v>12.635</v>
      </c>
      <c r="G5" s="13">
        <v>0.118999999999999</v>
      </c>
      <c r="H5" s="13">
        <v>1.18999999999999</v>
      </c>
      <c r="I5" s="13">
        <v>8.0497154141015198E-4</v>
      </c>
      <c r="J5" s="13">
        <v>3.7349554638279299E-3</v>
      </c>
      <c r="K5" s="13">
        <v>0.17730935772345799</v>
      </c>
      <c r="L5" s="13">
        <v>0.82269064227654098</v>
      </c>
      <c r="M5" s="13">
        <v>8.0382158206528001E-4</v>
      </c>
      <c r="N5" s="13">
        <v>3.7164935911362098E-3</v>
      </c>
      <c r="O5" s="13">
        <v>0.17782423376819001</v>
      </c>
      <c r="P5" s="13">
        <v>0.82217576623180899</v>
      </c>
      <c r="Q5" s="13">
        <v>1.1908811228925</v>
      </c>
      <c r="R5" s="13">
        <v>44.633867440946602</v>
      </c>
      <c r="S5" s="13">
        <v>0.38921057390602698</v>
      </c>
    </row>
    <row r="6" spans="1:19">
      <c r="A6" s="13">
        <v>5</v>
      </c>
      <c r="B6" s="13">
        <v>80</v>
      </c>
      <c r="C6" s="13">
        <v>120</v>
      </c>
      <c r="D6" s="13">
        <v>9.0399999999999994E-2</v>
      </c>
      <c r="E6" s="13">
        <v>0.14949999999999999</v>
      </c>
      <c r="F6" s="13">
        <v>12.633699999999999</v>
      </c>
      <c r="G6" s="13">
        <v>0.117699999999999</v>
      </c>
      <c r="H6" s="13">
        <v>1.1769999999999901</v>
      </c>
      <c r="I6" s="13">
        <v>1.07329538854686E-3</v>
      </c>
      <c r="J6" s="13">
        <v>3.2013903975667999E-3</v>
      </c>
      <c r="K6" s="13">
        <v>0.25108170336951302</v>
      </c>
      <c r="L6" s="13">
        <v>0.74891829663048604</v>
      </c>
      <c r="M6" s="13">
        <v>1.0717621094203701E-3</v>
      </c>
      <c r="N6" s="13">
        <v>3.1855659352596098E-3</v>
      </c>
      <c r="O6" s="13">
        <v>0.251745249173284</v>
      </c>
      <c r="P6" s="13">
        <v>0.748254750826715</v>
      </c>
      <c r="Q6" s="13">
        <v>1.1797616370986199</v>
      </c>
      <c r="R6" s="13">
        <v>47.564611190370002</v>
      </c>
      <c r="S6" s="13">
        <v>0.58683049511779395</v>
      </c>
    </row>
    <row r="7" spans="1:19">
      <c r="A7" s="13">
        <v>6</v>
      </c>
      <c r="B7" s="13">
        <v>100</v>
      </c>
      <c r="C7" s="13">
        <v>100</v>
      </c>
      <c r="D7" s="13">
        <v>0.1137</v>
      </c>
      <c r="E7" s="13">
        <v>0.1206</v>
      </c>
      <c r="F7" s="13">
        <v>12.632899999999999</v>
      </c>
      <c r="G7" s="13">
        <v>0.116899999999999</v>
      </c>
      <c r="H7" s="13">
        <v>1.16899999999999</v>
      </c>
      <c r="I7" s="13">
        <v>1.3416192356835799E-3</v>
      </c>
      <c r="J7" s="13">
        <v>2.6678253313056699E-3</v>
      </c>
      <c r="K7" s="13">
        <v>0.33461473609822801</v>
      </c>
      <c r="L7" s="13">
        <v>0.665385263901771</v>
      </c>
      <c r="M7" s="13">
        <v>1.33970263677546E-3</v>
      </c>
      <c r="N7" s="13">
        <v>2.6546382793830102E-3</v>
      </c>
      <c r="O7" s="13">
        <v>0.33540017361961</v>
      </c>
      <c r="P7" s="13">
        <v>0.66459982638038895</v>
      </c>
      <c r="Q7" s="13">
        <v>1.16863886302416</v>
      </c>
      <c r="R7" s="13">
        <v>50.884939464742303</v>
      </c>
      <c r="S7" s="13">
        <v>0.81413757519863506</v>
      </c>
    </row>
    <row r="8" spans="1:19">
      <c r="A8" s="13">
        <v>7</v>
      </c>
      <c r="B8" s="13">
        <v>120</v>
      </c>
      <c r="C8" s="13">
        <v>80</v>
      </c>
      <c r="D8" s="13">
        <v>0.12659999999999999</v>
      </c>
      <c r="E8" s="13">
        <v>9.7199999999999995E-2</v>
      </c>
      <c r="F8" s="13">
        <v>12.633100000000001</v>
      </c>
      <c r="G8" s="13">
        <v>0.1171</v>
      </c>
      <c r="H8" s="13">
        <v>1.171</v>
      </c>
      <c r="I8" s="13">
        <v>1.6099430828203001E-3</v>
      </c>
      <c r="J8" s="13">
        <v>2.13426026504453E-3</v>
      </c>
      <c r="K8" s="13">
        <v>0.42998281162757501</v>
      </c>
      <c r="L8" s="13">
        <v>0.57001718837242399</v>
      </c>
      <c r="M8" s="13">
        <v>1.60764316413056E-3</v>
      </c>
      <c r="N8" s="13">
        <v>2.1237106235064002E-3</v>
      </c>
      <c r="O8" s="13">
        <v>0.43084715511489002</v>
      </c>
      <c r="P8" s="13">
        <v>0.56915284488510898</v>
      </c>
      <c r="Q8" s="13">
        <v>1.1580328103162401</v>
      </c>
      <c r="R8" s="13">
        <v>54.652788763334101</v>
      </c>
      <c r="S8" s="13">
        <v>1.0529712342453501</v>
      </c>
    </row>
    <row r="9" spans="1:19">
      <c r="A9" s="13">
        <v>8</v>
      </c>
      <c r="B9" s="13">
        <v>140</v>
      </c>
      <c r="C9" s="13">
        <v>60</v>
      </c>
      <c r="D9" s="13">
        <v>0.15629999999999999</v>
      </c>
      <c r="E9" s="13">
        <v>7.3400000000000007E-2</v>
      </c>
      <c r="F9" s="13">
        <v>12.6302</v>
      </c>
      <c r="G9" s="13">
        <v>0.1142</v>
      </c>
      <c r="H9" s="13">
        <v>1.1419999999999999</v>
      </c>
      <c r="I9" s="13">
        <v>1.87826692995702E-3</v>
      </c>
      <c r="J9" s="13">
        <v>1.6006951987834E-3</v>
      </c>
      <c r="K9" s="13">
        <v>0.53989289346965597</v>
      </c>
      <c r="L9" s="13">
        <v>0.46010710653034298</v>
      </c>
      <c r="M9" s="13">
        <v>1.8755836914856501E-3</v>
      </c>
      <c r="N9" s="13">
        <v>1.5927829676297999E-3</v>
      </c>
      <c r="O9" s="13">
        <v>0.54076857374819298</v>
      </c>
      <c r="P9" s="13">
        <v>0.45923142625180602</v>
      </c>
      <c r="Q9" s="13">
        <v>1.1488578190608101</v>
      </c>
      <c r="R9" s="13">
        <v>58.9221514502917</v>
      </c>
      <c r="S9" s="13">
        <v>1.2581466687535301</v>
      </c>
    </row>
    <row r="10" spans="1:19">
      <c r="A10" s="13">
        <v>9</v>
      </c>
      <c r="B10" s="13">
        <v>160</v>
      </c>
      <c r="C10" s="13">
        <v>40</v>
      </c>
      <c r="D10" s="13">
        <v>0.18260000000000001</v>
      </c>
      <c r="E10" s="13">
        <v>5.0999999999999997E-2</v>
      </c>
      <c r="F10" s="13">
        <v>12.6304</v>
      </c>
      <c r="G10" s="13">
        <v>0.114399999999999</v>
      </c>
      <c r="H10" s="13">
        <v>1.1439999999999899</v>
      </c>
      <c r="I10" s="13">
        <v>2.1465907770937299E-3</v>
      </c>
      <c r="J10" s="13">
        <v>1.06713013252226E-3</v>
      </c>
      <c r="K10" s="13">
        <v>0.66794561116703299</v>
      </c>
      <c r="L10" s="13">
        <v>0.33205438883296601</v>
      </c>
      <c r="M10" s="13">
        <v>2.1435242188407402E-3</v>
      </c>
      <c r="N10" s="13">
        <v>1.0618553117532001E-3</v>
      </c>
      <c r="O10" s="13">
        <v>0.66872711901406401</v>
      </c>
      <c r="P10" s="13">
        <v>0.33127288098593499</v>
      </c>
      <c r="Q10" s="13">
        <v>1.14272139445346</v>
      </c>
      <c r="R10" s="13">
        <v>63.724365071188203</v>
      </c>
      <c r="S10" s="13">
        <v>1.32927607533132</v>
      </c>
    </row>
    <row r="11" spans="1:19">
      <c r="A11" s="13">
        <v>10</v>
      </c>
      <c r="B11" s="13">
        <v>180</v>
      </c>
      <c r="C11" s="13">
        <v>20</v>
      </c>
      <c r="D11" s="13">
        <v>0.21010000000000001</v>
      </c>
      <c r="E11" s="13">
        <v>2.7099999999999999E-2</v>
      </c>
      <c r="F11" s="13">
        <v>12.629899999999999</v>
      </c>
      <c r="G11" s="13">
        <v>0.113899999999999</v>
      </c>
      <c r="H11" s="13">
        <v>1.13899999999999</v>
      </c>
      <c r="I11" s="13">
        <v>2.4149146242304501E-3</v>
      </c>
      <c r="J11" s="13">
        <v>5.3356506626113401E-4</v>
      </c>
      <c r="K11" s="13">
        <v>0.81903722519039102</v>
      </c>
      <c r="L11" s="13">
        <v>0.18096277480960801</v>
      </c>
      <c r="M11" s="13">
        <v>2.4114647461958398E-3</v>
      </c>
      <c r="N11" s="13">
        <v>5.3092765587660199E-4</v>
      </c>
      <c r="O11" s="13">
        <v>0.81955919424525103</v>
      </c>
      <c r="P11" s="13">
        <v>0.180440805754748</v>
      </c>
      <c r="Q11" s="13">
        <v>1.14248376575836</v>
      </c>
      <c r="R11" s="13">
        <v>69.026392285212694</v>
      </c>
      <c r="S11" s="13">
        <v>1.0545030166073099</v>
      </c>
    </row>
    <row r="12" spans="1:19">
      <c r="A12" s="13">
        <v>11</v>
      </c>
      <c r="B12" s="13">
        <v>200</v>
      </c>
      <c r="C12" s="13">
        <v>0</v>
      </c>
      <c r="D12" s="13">
        <v>0.22520000000000001</v>
      </c>
      <c r="E12" s="13">
        <v>0</v>
      </c>
      <c r="F12" s="13">
        <v>12.631500000000001</v>
      </c>
      <c r="G12" s="13">
        <v>0.11550000000000001</v>
      </c>
      <c r="H12" s="13">
        <v>1.155</v>
      </c>
      <c r="I12" s="13">
        <v>2.6832384713671698E-3</v>
      </c>
      <c r="J12" s="13">
        <v>0</v>
      </c>
      <c r="K12" s="13">
        <v>1</v>
      </c>
      <c r="L12" s="13">
        <v>0</v>
      </c>
      <c r="M12" s="13">
        <v>2.6794052735509299E-3</v>
      </c>
      <c r="N12" s="13">
        <v>0</v>
      </c>
      <c r="O12" s="13">
        <v>1</v>
      </c>
      <c r="P12" s="13">
        <v>0</v>
      </c>
      <c r="Q12" s="13">
        <v>1.1533500000000001</v>
      </c>
      <c r="R12" s="13">
        <v>74.643430008236805</v>
      </c>
      <c r="S12" s="1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E866-0F0D-A04B-971F-3B16B04E98EA}">
  <dimension ref="A1:M80"/>
  <sheetViews>
    <sheetView workbookViewId="0"/>
  </sheetViews>
  <sheetFormatPr baseColWidth="10" defaultColWidth="11.1640625" defaultRowHeight="15" customHeight="1"/>
  <cols>
    <col min="1" max="1" width="19.5" style="14" customWidth="1"/>
    <col min="2" max="2" width="10.1640625" style="14" customWidth="1"/>
    <col min="3" max="3" width="16.5" style="14" customWidth="1"/>
    <col min="4" max="4" width="13.6640625" style="14" customWidth="1"/>
    <col min="5" max="5" width="15.5" style="14" customWidth="1"/>
    <col min="6" max="6" width="22.1640625" style="14" customWidth="1"/>
    <col min="7" max="7" width="20" style="14" customWidth="1"/>
    <col min="8" max="8" width="16.5" style="14" customWidth="1"/>
    <col min="9" max="9" width="12.1640625" style="14" customWidth="1"/>
    <col min="10" max="10" width="15.6640625" style="14" customWidth="1"/>
    <col min="11" max="11" width="21.5" style="14" customWidth="1"/>
    <col min="12" max="13" width="13.6640625" style="14" customWidth="1"/>
    <col min="14" max="16384" width="11.1640625" style="14"/>
  </cols>
  <sheetData>
    <row r="1" spans="1:13" ht="15.75" customHeight="1">
      <c r="A1" s="53" t="s">
        <v>47</v>
      </c>
      <c r="D1" s="53"/>
      <c r="E1" s="53"/>
      <c r="F1" s="53"/>
      <c r="G1" s="54" t="s">
        <v>46</v>
      </c>
      <c r="H1" s="69">
        <v>2</v>
      </c>
      <c r="I1" s="53"/>
      <c r="J1" s="53"/>
      <c r="K1" s="53"/>
      <c r="L1" s="53"/>
      <c r="M1" s="53"/>
    </row>
    <row r="2" spans="1:13" ht="15.75" customHeight="1">
      <c r="A2" s="68" t="s">
        <v>45</v>
      </c>
      <c r="B2" s="67" t="s">
        <v>44</v>
      </c>
      <c r="C2" s="67" t="s">
        <v>43</v>
      </c>
      <c r="D2" s="66"/>
      <c r="E2" s="15"/>
      <c r="F2" s="34"/>
      <c r="G2" s="65"/>
      <c r="H2" s="34"/>
      <c r="I2" s="34"/>
      <c r="J2" s="34"/>
      <c r="K2" s="34"/>
      <c r="L2" s="34"/>
      <c r="M2" s="34"/>
    </row>
    <row r="3" spans="1:13" ht="15.75" customHeight="1">
      <c r="A3" s="64" t="s">
        <v>42</v>
      </c>
      <c r="B3" s="21" t="s">
        <v>41</v>
      </c>
      <c r="C3" s="63" t="s">
        <v>40</v>
      </c>
      <c r="D3" s="62"/>
      <c r="E3" s="15"/>
      <c r="F3" s="34"/>
      <c r="G3" s="34"/>
      <c r="H3" s="34"/>
      <c r="I3" s="34"/>
      <c r="J3" s="34"/>
      <c r="K3" s="34"/>
      <c r="L3" s="34"/>
      <c r="M3" s="34"/>
    </row>
    <row r="4" spans="1:13" ht="15.75" customHeight="1">
      <c r="A4" s="64" t="s">
        <v>39</v>
      </c>
      <c r="B4" s="14" t="s">
        <v>38</v>
      </c>
      <c r="C4" s="63" t="s">
        <v>37</v>
      </c>
      <c r="D4" s="62"/>
      <c r="E4" s="15"/>
      <c r="F4" s="34"/>
      <c r="G4" s="34"/>
      <c r="H4" s="34"/>
      <c r="I4" s="34"/>
      <c r="J4" s="34"/>
      <c r="K4" s="34"/>
      <c r="L4" s="34"/>
      <c r="M4" s="34"/>
    </row>
    <row r="5" spans="1:13" ht="15.75" customHeight="1">
      <c r="A5" s="61"/>
      <c r="B5" s="56"/>
      <c r="C5" s="56"/>
      <c r="D5" s="60"/>
      <c r="E5" s="56"/>
      <c r="F5" s="34"/>
      <c r="G5" s="34"/>
      <c r="H5" s="34"/>
      <c r="I5" s="34"/>
      <c r="J5" s="34"/>
      <c r="K5" s="34"/>
      <c r="L5" s="34"/>
      <c r="M5" s="34"/>
    </row>
    <row r="6" spans="1:13" ht="15.75" customHeight="1">
      <c r="A6" s="59"/>
      <c r="B6" s="58"/>
      <c r="C6" s="58"/>
      <c r="D6" s="57"/>
      <c r="E6" s="56"/>
      <c r="F6" s="34"/>
      <c r="G6" s="34"/>
      <c r="H6" s="34"/>
      <c r="I6" s="34"/>
      <c r="J6" s="34"/>
      <c r="K6" s="34"/>
      <c r="L6" s="34"/>
      <c r="M6" s="34"/>
    </row>
    <row r="7" spans="1:13" ht="15.75" customHeight="1">
      <c r="A7" s="55" t="s">
        <v>36</v>
      </c>
      <c r="B7" s="34"/>
      <c r="C7" s="34"/>
      <c r="D7" s="34"/>
      <c r="E7" s="55"/>
      <c r="F7" s="34"/>
      <c r="G7" s="34"/>
      <c r="H7" s="34"/>
      <c r="I7" s="34"/>
      <c r="J7" s="34"/>
      <c r="K7" s="34"/>
      <c r="L7" s="34"/>
      <c r="M7" s="34"/>
    </row>
    <row r="8" spans="1:13" ht="15.75" customHeight="1">
      <c r="A8" s="54" t="s">
        <v>35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ht="15.75" customHeight="1">
      <c r="A9" s="52" t="s">
        <v>34</v>
      </c>
      <c r="B9" s="50"/>
      <c r="C9" s="50"/>
      <c r="D9" s="49"/>
      <c r="E9" s="34"/>
      <c r="F9" s="52" t="s">
        <v>33</v>
      </c>
      <c r="G9" s="50"/>
      <c r="H9" s="50"/>
      <c r="I9" s="49"/>
      <c r="J9" s="34"/>
      <c r="K9" s="51" t="s">
        <v>32</v>
      </c>
      <c r="L9" s="50"/>
      <c r="M9" s="49"/>
    </row>
    <row r="10" spans="1:13" ht="15.75" customHeight="1">
      <c r="A10" s="48" t="s">
        <v>30</v>
      </c>
      <c r="B10" s="47" t="s">
        <v>31</v>
      </c>
      <c r="C10" s="46" t="s">
        <v>28</v>
      </c>
      <c r="D10" s="45" t="s">
        <v>27</v>
      </c>
      <c r="E10" s="34"/>
      <c r="F10" s="48" t="s">
        <v>30</v>
      </c>
      <c r="G10" s="47" t="s">
        <v>29</v>
      </c>
      <c r="H10" s="46" t="s">
        <v>28</v>
      </c>
      <c r="I10" s="45" t="s">
        <v>27</v>
      </c>
      <c r="J10" s="34"/>
      <c r="K10" s="44" t="s">
        <v>26</v>
      </c>
      <c r="L10" s="43" t="s">
        <v>25</v>
      </c>
      <c r="M10" s="42" t="s">
        <v>24</v>
      </c>
    </row>
    <row r="11" spans="1:13" ht="15.75" customHeight="1">
      <c r="A11" s="40">
        <v>1</v>
      </c>
      <c r="B11" s="41">
        <v>100</v>
      </c>
      <c r="C11" s="24">
        <v>12.6296</v>
      </c>
      <c r="D11" s="23">
        <v>0.1132</v>
      </c>
      <c r="E11" s="34"/>
      <c r="F11" s="40">
        <v>1</v>
      </c>
      <c r="G11" s="41">
        <v>100</v>
      </c>
      <c r="H11" s="24">
        <v>12.6388</v>
      </c>
      <c r="I11" s="23">
        <v>0.1246</v>
      </c>
      <c r="J11" s="33"/>
      <c r="K11" s="40" t="s">
        <v>23</v>
      </c>
      <c r="L11" s="39">
        <v>22</v>
      </c>
      <c r="M11" s="38" t="s">
        <v>22</v>
      </c>
    </row>
    <row r="12" spans="1:13" ht="15.75" customHeight="1">
      <c r="A12" s="37">
        <v>2</v>
      </c>
      <c r="B12" s="21">
        <v>100</v>
      </c>
      <c r="C12" s="21">
        <v>12.632300000000001</v>
      </c>
      <c r="D12" s="20">
        <v>0.11550000000000001</v>
      </c>
      <c r="E12" s="34"/>
      <c r="F12" s="37">
        <v>2</v>
      </c>
      <c r="G12" s="21">
        <v>100</v>
      </c>
      <c r="H12" s="21">
        <v>12.6394</v>
      </c>
      <c r="I12" s="20">
        <v>0.1104</v>
      </c>
      <c r="J12" s="33"/>
      <c r="K12" s="37"/>
      <c r="L12" s="36"/>
      <c r="M12" s="35"/>
    </row>
    <row r="13" spans="1:13" ht="15.75" customHeight="1">
      <c r="A13" s="32">
        <v>3</v>
      </c>
      <c r="B13" s="18">
        <v>100</v>
      </c>
      <c r="C13" s="18">
        <v>12.6327</v>
      </c>
      <c r="D13" s="17">
        <v>0.11269999999999999</v>
      </c>
      <c r="E13" s="34"/>
      <c r="F13" s="32">
        <v>3</v>
      </c>
      <c r="G13" s="18">
        <v>100</v>
      </c>
      <c r="H13" s="18">
        <v>12.6374</v>
      </c>
      <c r="I13" s="17">
        <v>0.1208</v>
      </c>
      <c r="J13" s="33"/>
      <c r="K13" s="32"/>
      <c r="L13" s="31"/>
      <c r="M13" s="30"/>
    </row>
    <row r="14" spans="1:13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15.75" customHeight="1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15.75" customHeight="1">
      <c r="A16" s="29" t="s">
        <v>21</v>
      </c>
      <c r="B16" s="2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5.75" customHeight="1">
      <c r="A17" s="27" t="s">
        <v>20</v>
      </c>
      <c r="B17" s="27" t="s">
        <v>1</v>
      </c>
      <c r="C17" s="27" t="s">
        <v>2</v>
      </c>
      <c r="D17" s="26" t="s">
        <v>3</v>
      </c>
      <c r="E17" s="26" t="s">
        <v>4</v>
      </c>
      <c r="F17" s="26" t="s">
        <v>19</v>
      </c>
      <c r="G17" s="15"/>
      <c r="H17" s="15"/>
      <c r="I17" s="15"/>
      <c r="J17" s="15"/>
      <c r="K17" s="15"/>
      <c r="L17" s="15"/>
    </row>
    <row r="18" spans="1:13" ht="15.75" customHeight="1">
      <c r="A18" s="25">
        <v>1</v>
      </c>
      <c r="B18" s="24">
        <v>0</v>
      </c>
      <c r="C18" s="24">
        <v>200</v>
      </c>
      <c r="D18" s="24">
        <v>0</v>
      </c>
      <c r="E18" s="24">
        <v>0.24229999999999999</v>
      </c>
      <c r="F18" s="23">
        <v>12.6388</v>
      </c>
      <c r="G18" s="15"/>
      <c r="H18" s="15"/>
      <c r="I18" s="15"/>
      <c r="J18" s="15"/>
      <c r="K18" s="15"/>
      <c r="L18" s="15"/>
    </row>
    <row r="19" spans="1:13" ht="15.75" customHeight="1">
      <c r="A19" s="22">
        <v>2</v>
      </c>
      <c r="B19" s="21">
        <v>20</v>
      </c>
      <c r="C19" s="21">
        <v>180</v>
      </c>
      <c r="D19" s="21">
        <v>2.4199999999999999E-2</v>
      </c>
      <c r="E19" s="21">
        <v>0.21879999999999999</v>
      </c>
      <c r="F19" s="20">
        <v>12.636799999999999</v>
      </c>
      <c r="G19" s="15"/>
      <c r="H19" s="15"/>
      <c r="I19" s="16"/>
      <c r="J19" s="15"/>
      <c r="K19" s="15"/>
      <c r="L19" s="15"/>
    </row>
    <row r="20" spans="1:13" ht="15.75" customHeight="1">
      <c r="A20" s="22">
        <v>3</v>
      </c>
      <c r="B20" s="21">
        <v>40</v>
      </c>
      <c r="C20" s="21">
        <v>160</v>
      </c>
      <c r="D20" s="21">
        <v>4.53E-2</v>
      </c>
      <c r="E20" s="21">
        <v>0.1971</v>
      </c>
      <c r="F20" s="20">
        <v>12.6358</v>
      </c>
      <c r="G20" s="15"/>
      <c r="H20" s="15"/>
      <c r="I20" s="16"/>
      <c r="J20" s="15"/>
      <c r="K20" s="15"/>
      <c r="L20" s="15"/>
    </row>
    <row r="21" spans="1:13" ht="15.75" customHeight="1">
      <c r="A21" s="22">
        <v>4</v>
      </c>
      <c r="B21" s="21">
        <v>60</v>
      </c>
      <c r="C21" s="21">
        <v>140</v>
      </c>
      <c r="D21" s="21">
        <v>6.88E-2</v>
      </c>
      <c r="E21" s="21">
        <v>0.1701</v>
      </c>
      <c r="F21" s="20">
        <v>12.635</v>
      </c>
      <c r="G21" s="15"/>
      <c r="H21" s="15"/>
      <c r="I21" s="16"/>
      <c r="J21" s="15"/>
      <c r="K21" s="15"/>
      <c r="L21" s="15"/>
    </row>
    <row r="22" spans="1:13" ht="15.75" customHeight="1">
      <c r="A22" s="22">
        <v>5</v>
      </c>
      <c r="B22" s="21">
        <v>80</v>
      </c>
      <c r="C22" s="21">
        <v>120</v>
      </c>
      <c r="D22" s="21">
        <v>9.0399999999999994E-2</v>
      </c>
      <c r="E22" s="21">
        <v>0.14949999999999999</v>
      </c>
      <c r="F22" s="20">
        <v>12.633699999999999</v>
      </c>
      <c r="G22" s="15"/>
      <c r="H22" s="15"/>
      <c r="I22" s="15"/>
      <c r="J22" s="15"/>
      <c r="K22" s="15"/>
      <c r="L22" s="15"/>
    </row>
    <row r="23" spans="1:13" ht="15.75" customHeight="1">
      <c r="A23" s="22">
        <v>6</v>
      </c>
      <c r="B23" s="21">
        <v>100</v>
      </c>
      <c r="C23" s="21">
        <v>100</v>
      </c>
      <c r="D23" s="21">
        <v>0.1137</v>
      </c>
      <c r="E23" s="21">
        <v>0.1206</v>
      </c>
      <c r="F23" s="20">
        <v>12.632899999999999</v>
      </c>
      <c r="G23" s="15"/>
      <c r="H23" s="15"/>
      <c r="I23" s="15"/>
      <c r="J23" s="15"/>
      <c r="K23" s="15"/>
      <c r="L23" s="15"/>
    </row>
    <row r="24" spans="1:13" ht="15.75" customHeight="1">
      <c r="A24" s="22">
        <v>7</v>
      </c>
      <c r="B24" s="21">
        <v>120</v>
      </c>
      <c r="C24" s="21">
        <v>80</v>
      </c>
      <c r="D24" s="21">
        <v>0.12659999999999999</v>
      </c>
      <c r="E24" s="21">
        <v>9.7199999999999995E-2</v>
      </c>
      <c r="F24" s="20">
        <v>12.633100000000001</v>
      </c>
      <c r="G24" s="15"/>
      <c r="H24" s="15"/>
      <c r="I24" s="15"/>
      <c r="J24" s="15"/>
      <c r="K24" s="15"/>
      <c r="L24" s="15"/>
    </row>
    <row r="25" spans="1:13" ht="15.75" customHeight="1">
      <c r="A25" s="22">
        <v>8</v>
      </c>
      <c r="B25" s="21">
        <v>140</v>
      </c>
      <c r="C25" s="21">
        <v>60</v>
      </c>
      <c r="D25" s="21">
        <v>0.15629999999999999</v>
      </c>
      <c r="E25" s="21">
        <v>7.3400000000000007E-2</v>
      </c>
      <c r="F25" s="20">
        <v>12.6302</v>
      </c>
      <c r="G25" s="15"/>
      <c r="H25" s="15"/>
      <c r="I25" s="15"/>
      <c r="J25" s="15"/>
      <c r="K25" s="15"/>
      <c r="L25" s="15"/>
    </row>
    <row r="26" spans="1:13" ht="15.75" customHeight="1">
      <c r="A26" s="22">
        <v>9</v>
      </c>
      <c r="B26" s="21">
        <v>160</v>
      </c>
      <c r="C26" s="21">
        <v>40</v>
      </c>
      <c r="D26" s="21">
        <v>0.18260000000000001</v>
      </c>
      <c r="E26" s="21">
        <v>5.0999999999999997E-2</v>
      </c>
      <c r="F26" s="20">
        <v>12.6304</v>
      </c>
      <c r="G26" s="15"/>
      <c r="H26" s="15"/>
      <c r="I26" s="16"/>
      <c r="J26" s="15"/>
      <c r="K26" s="15"/>
      <c r="L26" s="15"/>
    </row>
    <row r="27" spans="1:13" ht="15.75" customHeight="1">
      <c r="A27" s="22">
        <v>10</v>
      </c>
      <c r="B27" s="21">
        <v>180</v>
      </c>
      <c r="C27" s="21">
        <v>20</v>
      </c>
      <c r="D27" s="21">
        <v>0.21010000000000001</v>
      </c>
      <c r="E27" s="21">
        <v>2.7099999999999999E-2</v>
      </c>
      <c r="F27" s="20">
        <v>12.629899999999999</v>
      </c>
      <c r="G27" s="15"/>
      <c r="H27" s="15"/>
      <c r="I27" s="16"/>
      <c r="J27" s="15"/>
      <c r="K27" s="15"/>
      <c r="L27" s="15"/>
    </row>
    <row r="28" spans="1:13" ht="15.75" customHeight="1">
      <c r="A28" s="19">
        <v>11</v>
      </c>
      <c r="B28" s="18">
        <v>200</v>
      </c>
      <c r="C28" s="18">
        <v>0</v>
      </c>
      <c r="D28" s="18">
        <v>0.22520000000000001</v>
      </c>
      <c r="E28" s="18">
        <v>0</v>
      </c>
      <c r="F28" s="17">
        <v>12.631500000000001</v>
      </c>
      <c r="G28" s="15"/>
      <c r="H28" s="15"/>
      <c r="I28" s="16"/>
      <c r="J28" s="15"/>
      <c r="K28" s="15"/>
      <c r="L28" s="15"/>
    </row>
    <row r="29" spans="1:13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6"/>
      <c r="K33" s="15"/>
      <c r="L33" s="15"/>
      <c r="M33" s="15"/>
    </row>
    <row r="34" spans="1:13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</row>
    <row r="35" spans="1:13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</row>
    <row r="36" spans="1:13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6"/>
      <c r="K41" s="15"/>
      <c r="L41" s="15"/>
      <c r="M41" s="15"/>
    </row>
    <row r="42" spans="1:13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6"/>
      <c r="K42" s="15"/>
      <c r="L42" s="15"/>
      <c r="M42" s="15"/>
    </row>
    <row r="43" spans="1:1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6"/>
      <c r="K43" s="15"/>
      <c r="L43" s="15"/>
      <c r="M43" s="15"/>
    </row>
    <row r="44" spans="1:13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6"/>
      <c r="K48" s="15"/>
      <c r="L48" s="15"/>
      <c r="M48" s="15"/>
    </row>
    <row r="49" spans="1:13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6"/>
      <c r="K49" s="15"/>
      <c r="L49" s="15"/>
      <c r="M49" s="15"/>
    </row>
    <row r="50" spans="1:13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6"/>
      <c r="K50" s="15"/>
      <c r="L50" s="15"/>
      <c r="M50" s="15"/>
    </row>
    <row r="51" spans="1:13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>
      <c r="F52" s="15"/>
      <c r="K52" s="15"/>
    </row>
    <row r="53" spans="1:1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6"/>
      <c r="K55" s="15"/>
      <c r="L55" s="15"/>
      <c r="M55" s="15"/>
    </row>
    <row r="56" spans="1:13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6"/>
      <c r="K56" s="15"/>
      <c r="L56" s="15"/>
      <c r="M56" s="15"/>
    </row>
    <row r="57" spans="1:13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6"/>
      <c r="K57" s="15"/>
      <c r="L57" s="15"/>
      <c r="M57" s="15"/>
    </row>
    <row r="58" spans="1:13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6"/>
      <c r="K63" s="15"/>
      <c r="L63" s="15"/>
      <c r="M63" s="15"/>
    </row>
    <row r="64" spans="1:13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6"/>
      <c r="K64" s="15"/>
      <c r="L64" s="15"/>
      <c r="M64" s="15"/>
    </row>
    <row r="65" spans="1:13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</row>
    <row r="66" spans="1:13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6"/>
      <c r="K70" s="15"/>
      <c r="L70" s="15"/>
      <c r="M70" s="15"/>
    </row>
    <row r="71" spans="1:13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</row>
    <row r="72" spans="1:13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6"/>
      <c r="K72" s="15"/>
      <c r="L72" s="15"/>
      <c r="M72" s="15"/>
    </row>
    <row r="73" spans="1:1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6"/>
      <c r="K77" s="15"/>
      <c r="L77" s="15"/>
      <c r="M77" s="15"/>
    </row>
    <row r="78" spans="1:13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6"/>
      <c r="K78" s="15"/>
      <c r="L78" s="15"/>
      <c r="M78" s="15"/>
    </row>
    <row r="79" spans="1:13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6"/>
      <c r="K79" s="15"/>
      <c r="L79" s="15"/>
      <c r="M79" s="15"/>
    </row>
    <row r="80" spans="1:13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</sheetData>
  <conditionalFormatting sqref="A3 B4">
    <cfRule type="containsBlanks" dxfId="1" priority="1">
      <formula>LEN(TRIM(A3))=0</formula>
    </cfRule>
  </conditionalFormatting>
  <conditionalFormatting sqref="A3 B4">
    <cfRule type="notContainsBlanks" dxfId="0" priority="2">
      <formula>LEN(TRIM(A3))&gt;0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ExcessMolarVolumeCalcs</vt:lpstr>
      <vt:lpstr>MolFractionResults</vt:lpstr>
      <vt:lpstr>ExperimentalDataCollection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marykatecaucci</dc:creator>
  <cp:lastModifiedBy>Ian M. Pendleton</cp:lastModifiedBy>
  <dcterms:created xsi:type="dcterms:W3CDTF">2019-10-16T18:04:09Z</dcterms:created>
  <dcterms:modified xsi:type="dcterms:W3CDTF">2020-01-29T17:10:23Z</dcterms:modified>
</cp:coreProperties>
</file>