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iphhannover-my.sharepoint.com/personal/mente_iph-hannover_de/Documents/Dokumente/01 Forschungsprojekte/ZellFTF/Dokumentation/Veröffentlichungen/Annals_of_OR_Springer/Random_Factories/"/>
    </mc:Choice>
  </mc:AlternateContent>
  <xr:revisionPtr revIDLastSave="76" documentId="8_{BDC2A8E9-123A-4258-A3EE-9EC2468D089C}" xr6:coauthVersionLast="47" xr6:coauthVersionMax="47" xr10:uidLastSave="{A7167328-EBD5-470E-B09B-8026F91946E7}"/>
  <bookViews>
    <workbookView xWindow="-108" yWindow="-108" windowWidth="41496" windowHeight="16776" tabRatio="792" activeTab="6" xr2:uid="{8A219EBF-B59C-4EBF-830D-AE4D1B0DACDF}"/>
  </bookViews>
  <sheets>
    <sheet name="Graphs" sheetId="11" r:id="rId1"/>
    <sheet name="15L_20241211_08-08-25" sheetId="8" r:id="rId2"/>
    <sheet name="15L_20241211_08-08-25 _duration" sheetId="12" r:id="rId3"/>
    <sheet name="15L_20250114_15-27-59" sheetId="9" r:id="rId4"/>
    <sheet name="15L_20250114_15-27-59_duration" sheetId="13" r:id="rId5"/>
    <sheet name="15L_20250121_09-00-07" sheetId="10" r:id="rId6"/>
    <sheet name="15L_20250121_09-00-07_duration" sheetId="14" r:id="rId7"/>
  </sheets>
  <externalReferences>
    <externalReference r:id="rId8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1" l="1"/>
  <c r="F9" i="11"/>
  <c r="F10" i="11"/>
  <c r="F11" i="11"/>
  <c r="F12" i="11"/>
  <c r="F13" i="11"/>
  <c r="F14" i="11"/>
  <c r="F15" i="11"/>
  <c r="F16" i="11"/>
  <c r="F17" i="11"/>
  <c r="F18" i="11"/>
  <c r="F19" i="11"/>
  <c r="F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7" i="11"/>
  <c r="C57" i="11" l="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C7" i="11"/>
  <c r="B7" i="11"/>
  <c r="X14" i="12" l="1"/>
  <c r="X15" i="12"/>
  <c r="X16" i="12"/>
  <c r="X17" i="12"/>
  <c r="X18" i="12"/>
  <c r="X19" i="12"/>
  <c r="AC19" i="14" l="1"/>
  <c r="O19" i="14"/>
  <c r="G19" i="14"/>
  <c r="O18" i="14"/>
  <c r="N18" i="14" s="1"/>
  <c r="G18" i="14"/>
  <c r="O17" i="14"/>
  <c r="G17" i="14"/>
  <c r="O16" i="14"/>
  <c r="G16" i="14"/>
  <c r="AC15" i="14"/>
  <c r="O15" i="14"/>
  <c r="G15" i="14"/>
  <c r="O14" i="14"/>
  <c r="N14" i="14" s="1"/>
  <c r="G14" i="14"/>
  <c r="O13" i="14"/>
  <c r="G13" i="14"/>
  <c r="O12" i="14"/>
  <c r="G12" i="14"/>
  <c r="AC11" i="14"/>
  <c r="O11" i="14"/>
  <c r="G11" i="14"/>
  <c r="O10" i="14"/>
  <c r="N10" i="14" s="1"/>
  <c r="G10" i="14"/>
  <c r="O9" i="14"/>
  <c r="G9" i="14"/>
  <c r="O8" i="14"/>
  <c r="G8" i="14"/>
  <c r="AC7" i="14"/>
  <c r="O7" i="14"/>
  <c r="G7" i="14"/>
  <c r="O19" i="13"/>
  <c r="G19" i="13"/>
  <c r="O18" i="13"/>
  <c r="N18" i="13" s="1"/>
  <c r="G18" i="13"/>
  <c r="O17" i="13"/>
  <c r="G17" i="13"/>
  <c r="O16" i="13"/>
  <c r="G16" i="13"/>
  <c r="O15" i="13"/>
  <c r="G15" i="13"/>
  <c r="O14" i="13"/>
  <c r="N14" i="13" s="1"/>
  <c r="G14" i="13"/>
  <c r="O13" i="13"/>
  <c r="G13" i="13"/>
  <c r="O12" i="13"/>
  <c r="G12" i="13"/>
  <c r="O11" i="13"/>
  <c r="G11" i="13"/>
  <c r="O10" i="13"/>
  <c r="N10" i="13" s="1"/>
  <c r="G10" i="13"/>
  <c r="O9" i="13"/>
  <c r="G9" i="13"/>
  <c r="O8" i="13"/>
  <c r="G8" i="13"/>
  <c r="O7" i="13"/>
  <c r="G7" i="13"/>
  <c r="AT19" i="12"/>
  <c r="AF19" i="12"/>
  <c r="AE19" i="12" s="1"/>
  <c r="O19" i="12"/>
  <c r="N19" i="12" s="1"/>
  <c r="G19" i="12"/>
  <c r="AF18" i="12"/>
  <c r="O18" i="12"/>
  <c r="G18" i="12"/>
  <c r="AF17" i="12"/>
  <c r="AE17" i="12" s="1"/>
  <c r="O17" i="12"/>
  <c r="N17" i="12" s="1"/>
  <c r="G17" i="12"/>
  <c r="AF16" i="12"/>
  <c r="O16" i="12"/>
  <c r="G16" i="12"/>
  <c r="AN15" i="12"/>
  <c r="AF15" i="12"/>
  <c r="AE15" i="12" s="1"/>
  <c r="O15" i="12"/>
  <c r="G15" i="12"/>
  <c r="AT14" i="12"/>
  <c r="AF14" i="12"/>
  <c r="O14" i="12"/>
  <c r="G14" i="12"/>
  <c r="AF13" i="12"/>
  <c r="AE13" i="12" s="1"/>
  <c r="X13" i="12"/>
  <c r="O13" i="12"/>
  <c r="N13" i="12" s="1"/>
  <c r="G13" i="12"/>
  <c r="AF12" i="12"/>
  <c r="X12" i="12"/>
  <c r="O12" i="12"/>
  <c r="G12" i="12"/>
  <c r="AN11" i="12"/>
  <c r="AF11" i="12"/>
  <c r="AE11" i="12" s="1"/>
  <c r="X11" i="12"/>
  <c r="O11" i="12"/>
  <c r="N11" i="12" s="1"/>
  <c r="G11" i="12"/>
  <c r="AT10" i="12"/>
  <c r="AF10" i="12"/>
  <c r="X10" i="12"/>
  <c r="O10" i="12"/>
  <c r="G10" i="12"/>
  <c r="AF9" i="12"/>
  <c r="AE9" i="12" s="1"/>
  <c r="X9" i="12"/>
  <c r="O9" i="12"/>
  <c r="N9" i="12" s="1"/>
  <c r="G9" i="12"/>
  <c r="AF8" i="12"/>
  <c r="X8" i="12"/>
  <c r="O8" i="12"/>
  <c r="G8" i="12"/>
  <c r="AN7" i="12"/>
  <c r="AF7" i="12"/>
  <c r="AE7" i="12" s="1"/>
  <c r="X7" i="12"/>
  <c r="O7" i="12"/>
  <c r="N7" i="12" s="1"/>
  <c r="G7" i="12"/>
  <c r="F46" i="11" l="1"/>
  <c r="E46" i="11"/>
  <c r="E47" i="11"/>
  <c r="F47" i="11"/>
  <c r="F49" i="11"/>
  <c r="E49" i="11"/>
  <c r="F52" i="11"/>
  <c r="E52" i="11"/>
  <c r="F53" i="11"/>
  <c r="E53" i="11"/>
  <c r="E54" i="11"/>
  <c r="F54" i="11"/>
  <c r="E48" i="11"/>
  <c r="F48" i="11"/>
  <c r="F50" i="11"/>
  <c r="E50" i="11"/>
  <c r="E51" i="11"/>
  <c r="F51" i="11"/>
  <c r="F45" i="11"/>
  <c r="E45" i="11"/>
  <c r="E56" i="11"/>
  <c r="F56" i="11"/>
  <c r="AG17" i="12"/>
  <c r="E57" i="11"/>
  <c r="F57" i="11"/>
  <c r="E55" i="11"/>
  <c r="F55" i="11"/>
  <c r="W8" i="14"/>
  <c r="W12" i="14"/>
  <c r="W16" i="14"/>
  <c r="AC7" i="13"/>
  <c r="AC11" i="13"/>
  <c r="AD11" i="13" s="1"/>
  <c r="AC15" i="13"/>
  <c r="AD15" i="13" s="1"/>
  <c r="AC19" i="13"/>
  <c r="AD19" i="13" s="1"/>
  <c r="AC10" i="13"/>
  <c r="AE10" i="13" s="1"/>
  <c r="AC14" i="13"/>
  <c r="AD14" i="13" s="1"/>
  <c r="AC18" i="13"/>
  <c r="AD18" i="13" s="1"/>
  <c r="W8" i="13"/>
  <c r="W12" i="13"/>
  <c r="W16" i="13"/>
  <c r="W7" i="13"/>
  <c r="W11" i="13"/>
  <c r="W15" i="13"/>
  <c r="W19" i="13"/>
  <c r="AN17" i="12"/>
  <c r="AD7" i="14"/>
  <c r="AD11" i="14"/>
  <c r="AD15" i="14"/>
  <c r="AD19" i="14"/>
  <c r="W7" i="14"/>
  <c r="N9" i="14"/>
  <c r="P9" i="14" s="1"/>
  <c r="P10" i="14"/>
  <c r="AC10" i="14"/>
  <c r="W11" i="14"/>
  <c r="N13" i="14"/>
  <c r="P13" i="14" s="1"/>
  <c r="P14" i="14"/>
  <c r="AC14" i="14"/>
  <c r="W15" i="14"/>
  <c r="N17" i="14"/>
  <c r="P17" i="14" s="1"/>
  <c r="P18" i="14"/>
  <c r="AC18" i="14"/>
  <c r="W19" i="14"/>
  <c r="N8" i="14"/>
  <c r="P8" i="14" s="1"/>
  <c r="AC9" i="14"/>
  <c r="W10" i="14"/>
  <c r="N12" i="14"/>
  <c r="P12" i="14" s="1"/>
  <c r="AC13" i="14"/>
  <c r="W14" i="14"/>
  <c r="N16" i="14"/>
  <c r="P16" i="14" s="1"/>
  <c r="AC17" i="14"/>
  <c r="W18" i="14"/>
  <c r="N7" i="14"/>
  <c r="P7" i="14" s="1"/>
  <c r="AC8" i="14"/>
  <c r="W9" i="14"/>
  <c r="N11" i="14"/>
  <c r="AE11" i="14" s="1"/>
  <c r="AC12" i="14"/>
  <c r="W13" i="14"/>
  <c r="N15" i="14"/>
  <c r="P15" i="14" s="1"/>
  <c r="AC16" i="14"/>
  <c r="W17" i="14"/>
  <c r="N19" i="14"/>
  <c r="P19" i="14" s="1"/>
  <c r="AD7" i="13"/>
  <c r="N9" i="13"/>
  <c r="P9" i="13" s="1"/>
  <c r="P10" i="13"/>
  <c r="N13" i="13"/>
  <c r="P13" i="13" s="1"/>
  <c r="P14" i="13"/>
  <c r="N17" i="13"/>
  <c r="P17" i="13" s="1"/>
  <c r="P18" i="13"/>
  <c r="N8" i="13"/>
  <c r="P8" i="13" s="1"/>
  <c r="AC9" i="13"/>
  <c r="W10" i="13"/>
  <c r="N12" i="13"/>
  <c r="P12" i="13" s="1"/>
  <c r="AC13" i="13"/>
  <c r="W14" i="13"/>
  <c r="N16" i="13"/>
  <c r="P16" i="13" s="1"/>
  <c r="AC17" i="13"/>
  <c r="W18" i="13"/>
  <c r="N7" i="13"/>
  <c r="P7" i="13" s="1"/>
  <c r="AC8" i="13"/>
  <c r="W9" i="13"/>
  <c r="N11" i="13"/>
  <c r="P11" i="13" s="1"/>
  <c r="AC12" i="13"/>
  <c r="W13" i="13"/>
  <c r="N15" i="13"/>
  <c r="P15" i="13" s="1"/>
  <c r="AC16" i="13"/>
  <c r="W17" i="13"/>
  <c r="N19" i="13"/>
  <c r="P19" i="13" s="1"/>
  <c r="AT7" i="12"/>
  <c r="AV7" i="12" s="1"/>
  <c r="AT8" i="12"/>
  <c r="AU8" i="12" s="1"/>
  <c r="AT11" i="12"/>
  <c r="AV11" i="12" s="1"/>
  <c r="AT12" i="12"/>
  <c r="AU12" i="12" s="1"/>
  <c r="AT15" i="12"/>
  <c r="AT16" i="12"/>
  <c r="AU16" i="12" s="1"/>
  <c r="AT18" i="12"/>
  <c r="AU18" i="12" s="1"/>
  <c r="AT9" i="12"/>
  <c r="AU9" i="12" s="1"/>
  <c r="AT13" i="12"/>
  <c r="AU13" i="12" s="1"/>
  <c r="AT17" i="12"/>
  <c r="AU17" i="12" s="1"/>
  <c r="AN8" i="12"/>
  <c r="AN9" i="12"/>
  <c r="AN12" i="12"/>
  <c r="AN13" i="12"/>
  <c r="AN16" i="12"/>
  <c r="AN10" i="12"/>
  <c r="AN14" i="12"/>
  <c r="AN19" i="12"/>
  <c r="AN18" i="12"/>
  <c r="AG9" i="12"/>
  <c r="AG13" i="12"/>
  <c r="P19" i="12"/>
  <c r="P7" i="12"/>
  <c r="P11" i="12"/>
  <c r="N15" i="12"/>
  <c r="P15" i="12" s="1"/>
  <c r="AV9" i="12"/>
  <c r="AU14" i="12"/>
  <c r="AV19" i="12"/>
  <c r="AU19" i="12"/>
  <c r="AU10" i="12"/>
  <c r="AG7" i="12"/>
  <c r="N8" i="12"/>
  <c r="P9" i="12"/>
  <c r="AE10" i="12"/>
  <c r="AG10" i="12" s="1"/>
  <c r="AG11" i="12"/>
  <c r="N12" i="12"/>
  <c r="P12" i="12" s="1"/>
  <c r="P13" i="12"/>
  <c r="AE14" i="12"/>
  <c r="AG14" i="12" s="1"/>
  <c r="AG15" i="12"/>
  <c r="N16" i="12"/>
  <c r="P16" i="12" s="1"/>
  <c r="P17" i="12"/>
  <c r="AE18" i="12"/>
  <c r="AG18" i="12" s="1"/>
  <c r="AG19" i="12"/>
  <c r="AE8" i="12"/>
  <c r="AG8" i="12" s="1"/>
  <c r="N10" i="12"/>
  <c r="P10" i="12" s="1"/>
  <c r="AE12" i="12"/>
  <c r="AG12" i="12" s="1"/>
  <c r="N14" i="12"/>
  <c r="P14" i="12" s="1"/>
  <c r="AE16" i="12"/>
  <c r="AG16" i="12" s="1"/>
  <c r="N18" i="12"/>
  <c r="P18" i="12" s="1"/>
  <c r="J45" i="11" l="1"/>
  <c r="AE14" i="13"/>
  <c r="AE18" i="13"/>
  <c r="AU11" i="12"/>
  <c r="AV15" i="12"/>
  <c r="G57" i="11"/>
  <c r="H57" i="11"/>
  <c r="H52" i="11"/>
  <c r="G52" i="11"/>
  <c r="G51" i="11"/>
  <c r="H51" i="11"/>
  <c r="H53" i="11"/>
  <c r="G53" i="11"/>
  <c r="G50" i="11"/>
  <c r="H50" i="11"/>
  <c r="H55" i="11"/>
  <c r="G55" i="11"/>
  <c r="G47" i="11"/>
  <c r="H47" i="11"/>
  <c r="H48" i="11"/>
  <c r="G48" i="11"/>
  <c r="H56" i="11"/>
  <c r="G56" i="11"/>
  <c r="H54" i="11"/>
  <c r="G54" i="11"/>
  <c r="AV8" i="12"/>
  <c r="H45" i="11"/>
  <c r="G45" i="11"/>
  <c r="I53" i="11"/>
  <c r="J49" i="11"/>
  <c r="AD10" i="13"/>
  <c r="I45" i="11"/>
  <c r="I49" i="11"/>
  <c r="J53" i="11"/>
  <c r="AU7" i="12"/>
  <c r="L45" i="11" s="1"/>
  <c r="L57" i="11"/>
  <c r="K57" i="11"/>
  <c r="L49" i="11"/>
  <c r="K49" i="11"/>
  <c r="J47" i="11"/>
  <c r="I47" i="11"/>
  <c r="J57" i="11"/>
  <c r="I57" i="11"/>
  <c r="I56" i="11"/>
  <c r="J56" i="11"/>
  <c r="J50" i="11"/>
  <c r="I50" i="11"/>
  <c r="I46" i="11"/>
  <c r="J46" i="11"/>
  <c r="I52" i="11"/>
  <c r="J52" i="11"/>
  <c r="J48" i="11"/>
  <c r="I48" i="11"/>
  <c r="I54" i="11"/>
  <c r="J54" i="11"/>
  <c r="I55" i="11"/>
  <c r="J55" i="11"/>
  <c r="J51" i="11"/>
  <c r="I51" i="11"/>
  <c r="P11" i="14"/>
  <c r="G49" i="11" s="1"/>
  <c r="AU15" i="12"/>
  <c r="AV17" i="12"/>
  <c r="AV16" i="12"/>
  <c r="AD10" i="14"/>
  <c r="L48" i="11" s="1"/>
  <c r="AE10" i="14"/>
  <c r="AE19" i="14"/>
  <c r="AE12" i="14"/>
  <c r="AD12" i="14"/>
  <c r="AE13" i="14"/>
  <c r="AD13" i="14"/>
  <c r="AE7" i="14"/>
  <c r="AD14" i="14"/>
  <c r="K52" i="11" s="1"/>
  <c r="AE14" i="14"/>
  <c r="AE15" i="14"/>
  <c r="AD18" i="14"/>
  <c r="L56" i="11" s="1"/>
  <c r="AE18" i="14"/>
  <c r="AE16" i="14"/>
  <c r="AD16" i="14"/>
  <c r="AE8" i="14"/>
  <c r="AD8" i="14"/>
  <c r="AE17" i="14"/>
  <c r="AD17" i="14"/>
  <c r="AE9" i="14"/>
  <c r="AD9" i="14"/>
  <c r="AE11" i="13"/>
  <c r="AE12" i="13"/>
  <c r="AD12" i="13"/>
  <c r="AE13" i="13"/>
  <c r="AD13" i="13"/>
  <c r="AE19" i="13"/>
  <c r="AE7" i="13"/>
  <c r="AE16" i="13"/>
  <c r="AD16" i="13"/>
  <c r="AE8" i="13"/>
  <c r="AD8" i="13"/>
  <c r="AE17" i="13"/>
  <c r="AD17" i="13"/>
  <c r="AE9" i="13"/>
  <c r="AD9" i="13"/>
  <c r="L47" i="11" s="1"/>
  <c r="AE15" i="13"/>
  <c r="AV13" i="12"/>
  <c r="AV10" i="12"/>
  <c r="AV14" i="12"/>
  <c r="AV12" i="12"/>
  <c r="P8" i="12"/>
  <c r="AV18" i="12"/>
  <c r="L46" i="11" l="1"/>
  <c r="K56" i="11"/>
  <c r="L55" i="11"/>
  <c r="H49" i="11"/>
  <c r="L52" i="11"/>
  <c r="L50" i="11"/>
  <c r="K55" i="11"/>
  <c r="K46" i="11"/>
  <c r="K51" i="11"/>
  <c r="K45" i="11"/>
  <c r="H46" i="11"/>
  <c r="G46" i="11"/>
  <c r="K48" i="11"/>
  <c r="K54" i="11"/>
  <c r="L51" i="11"/>
  <c r="K47" i="11"/>
  <c r="K50" i="11"/>
  <c r="L54" i="11"/>
  <c r="K53" i="11"/>
  <c r="L53" i="11"/>
  <c r="O19" i="10"/>
  <c r="N19" i="10" s="1"/>
  <c r="O18" i="10"/>
  <c r="N18" i="10" s="1"/>
  <c r="P18" i="10" s="1"/>
  <c r="O17" i="10"/>
  <c r="O16" i="10"/>
  <c r="N16" i="10" s="1"/>
  <c r="O15" i="10"/>
  <c r="N15" i="10" s="1"/>
  <c r="P15" i="10" s="1"/>
  <c r="O14" i="10"/>
  <c r="N14" i="10" s="1"/>
  <c r="P14" i="10" s="1"/>
  <c r="O13" i="10"/>
  <c r="O12" i="10"/>
  <c r="N12" i="10" s="1"/>
  <c r="O11" i="10"/>
  <c r="O10" i="10"/>
  <c r="O9" i="10"/>
  <c r="O8" i="10"/>
  <c r="N8" i="10" s="1"/>
  <c r="P8" i="10" s="1"/>
  <c r="O7" i="10"/>
  <c r="O19" i="9"/>
  <c r="O18" i="9"/>
  <c r="O17" i="9"/>
  <c r="O16" i="9"/>
  <c r="N16" i="9" s="1"/>
  <c r="P16" i="9" s="1"/>
  <c r="O15" i="9"/>
  <c r="O14" i="9"/>
  <c r="O13" i="9"/>
  <c r="N13" i="9" s="1"/>
  <c r="P13" i="9" s="1"/>
  <c r="O12" i="9"/>
  <c r="N12" i="9" s="1"/>
  <c r="O11" i="9"/>
  <c r="N11" i="9" s="1"/>
  <c r="O10" i="9"/>
  <c r="O9" i="9"/>
  <c r="N9" i="9" s="1"/>
  <c r="P9" i="9" s="1"/>
  <c r="O8" i="9"/>
  <c r="O7" i="9"/>
  <c r="N7" i="9" s="1"/>
  <c r="P7" i="9" s="1"/>
  <c r="O19" i="8"/>
  <c r="N19" i="8" s="1"/>
  <c r="O18" i="8"/>
  <c r="N18" i="8" s="1"/>
  <c r="P18" i="8" s="1"/>
  <c r="O17" i="8"/>
  <c r="N17" i="8" s="1"/>
  <c r="P17" i="8" s="1"/>
  <c r="O16" i="8"/>
  <c r="O15" i="8"/>
  <c r="O14" i="8"/>
  <c r="O13" i="8"/>
  <c r="O12" i="8"/>
  <c r="N12" i="8" s="1"/>
  <c r="O11" i="8"/>
  <c r="N11" i="8" s="1"/>
  <c r="P11" i="8" s="1"/>
  <c r="O10" i="8"/>
  <c r="N10" i="8" s="1"/>
  <c r="P10" i="8" s="1"/>
  <c r="O9" i="8"/>
  <c r="O8" i="8"/>
  <c r="O7" i="8"/>
  <c r="N10" i="10"/>
  <c r="P10" i="10" s="1"/>
  <c r="N14" i="9"/>
  <c r="P14" i="9" s="1"/>
  <c r="N10" i="9"/>
  <c r="P10" i="9" s="1"/>
  <c r="N16" i="8"/>
  <c r="P16" i="8" s="1"/>
  <c r="N18" i="9" l="1"/>
  <c r="P18" i="9" s="1"/>
  <c r="H18" i="11" s="1"/>
  <c r="N19" i="9"/>
  <c r="N9" i="10"/>
  <c r="P9" i="10" s="1"/>
  <c r="N17" i="10"/>
  <c r="P17" i="10" s="1"/>
  <c r="P19" i="10"/>
  <c r="P16" i="10"/>
  <c r="H16" i="11" s="1"/>
  <c r="N13" i="10"/>
  <c r="N11" i="10"/>
  <c r="P12" i="10"/>
  <c r="N7" i="10"/>
  <c r="N17" i="9"/>
  <c r="P17" i="9" s="1"/>
  <c r="H17" i="11" s="1"/>
  <c r="N15" i="9"/>
  <c r="P15" i="9" s="1"/>
  <c r="P12" i="9"/>
  <c r="P11" i="9"/>
  <c r="P19" i="9"/>
  <c r="H10" i="11"/>
  <c r="N9" i="8"/>
  <c r="P9" i="8" s="1"/>
  <c r="H9" i="11" s="1"/>
  <c r="N8" i="8"/>
  <c r="P8" i="8" s="1"/>
  <c r="N7" i="8"/>
  <c r="P7" i="8" s="1"/>
  <c r="N13" i="8"/>
  <c r="N15" i="8"/>
  <c r="P15" i="8" s="1"/>
  <c r="N14" i="8"/>
  <c r="P12" i="8"/>
  <c r="P19" i="8"/>
  <c r="N8" i="9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19" i="9"/>
  <c r="G18" i="9"/>
  <c r="G17" i="9"/>
  <c r="G16" i="9"/>
  <c r="W15" i="9"/>
  <c r="G15" i="9"/>
  <c r="G14" i="9"/>
  <c r="G13" i="9"/>
  <c r="G12" i="9"/>
  <c r="G11" i="9"/>
  <c r="G10" i="9"/>
  <c r="G9" i="9"/>
  <c r="G8" i="9"/>
  <c r="G7" i="9"/>
  <c r="H15" i="11" l="1"/>
  <c r="P13" i="10"/>
  <c r="P11" i="10"/>
  <c r="H11" i="11" s="1"/>
  <c r="P7" i="10"/>
  <c r="H7" i="11" s="1"/>
  <c r="H12" i="11"/>
  <c r="H19" i="11"/>
  <c r="P8" i="9"/>
  <c r="H8" i="11" s="1"/>
  <c r="P13" i="8"/>
  <c r="P14" i="8"/>
  <c r="H14" i="11" s="1"/>
  <c r="AC16" i="10"/>
  <c r="AC12" i="10"/>
  <c r="W11" i="10"/>
  <c r="AC11" i="10"/>
  <c r="AD11" i="10" s="1"/>
  <c r="AC10" i="10"/>
  <c r="AC9" i="10"/>
  <c r="AC8" i="10"/>
  <c r="AC7" i="10"/>
  <c r="AD7" i="10" s="1"/>
  <c r="AC16" i="9"/>
  <c r="AC14" i="10"/>
  <c r="AC18" i="10"/>
  <c r="AC13" i="10"/>
  <c r="AD13" i="10" s="1"/>
  <c r="AC15" i="10"/>
  <c r="AC17" i="10"/>
  <c r="AC19" i="10"/>
  <c r="W10" i="10"/>
  <c r="W13" i="10"/>
  <c r="W17" i="10"/>
  <c r="W12" i="10"/>
  <c r="W14" i="10"/>
  <c r="W15" i="10"/>
  <c r="W16" i="10"/>
  <c r="W18" i="10"/>
  <c r="W19" i="10"/>
  <c r="W7" i="10"/>
  <c r="W9" i="10"/>
  <c r="W8" i="10"/>
  <c r="W11" i="9"/>
  <c r="W13" i="9"/>
  <c r="AC7" i="9"/>
  <c r="AC10" i="9"/>
  <c r="W19" i="9"/>
  <c r="W16" i="9"/>
  <c r="AC19" i="9"/>
  <c r="AD19" i="9" s="1"/>
  <c r="W8" i="9"/>
  <c r="AC9" i="9"/>
  <c r="AC14" i="9"/>
  <c r="AC18" i="9"/>
  <c r="AC12" i="9"/>
  <c r="AC15" i="9"/>
  <c r="AD15" i="9" s="1"/>
  <c r="AC17" i="9"/>
  <c r="AC11" i="9"/>
  <c r="AC13" i="9"/>
  <c r="AC8" i="9"/>
  <c r="AD8" i="9" s="1"/>
  <c r="W17" i="9"/>
  <c r="W18" i="9"/>
  <c r="W12" i="9"/>
  <c r="W14" i="9"/>
  <c r="W10" i="9"/>
  <c r="W9" i="9"/>
  <c r="W7" i="9"/>
  <c r="AE16" i="10" l="1"/>
  <c r="AD16" i="10"/>
  <c r="AE15" i="10"/>
  <c r="AD15" i="10"/>
  <c r="AE18" i="10"/>
  <c r="AD18" i="10"/>
  <c r="AE12" i="10"/>
  <c r="AD12" i="10"/>
  <c r="AE11" i="10"/>
  <c r="AE19" i="10"/>
  <c r="AD19" i="10"/>
  <c r="AD17" i="10"/>
  <c r="AE17" i="10"/>
  <c r="AD14" i="10"/>
  <c r="AE14" i="10"/>
  <c r="AD9" i="10"/>
  <c r="AE9" i="10"/>
  <c r="AE7" i="10"/>
  <c r="AD8" i="10"/>
  <c r="AE8" i="10"/>
  <c r="AE10" i="10"/>
  <c r="AD10" i="10"/>
  <c r="AE13" i="10"/>
  <c r="AE15" i="9"/>
  <c r="AD7" i="9"/>
  <c r="AE7" i="9"/>
  <c r="AD12" i="9"/>
  <c r="AE12" i="9"/>
  <c r="AD10" i="9"/>
  <c r="AE10" i="9"/>
  <c r="AE14" i="9"/>
  <c r="AD14" i="9"/>
  <c r="AE17" i="9"/>
  <c r="AD17" i="9"/>
  <c r="AE9" i="9"/>
  <c r="AD9" i="9"/>
  <c r="AD16" i="9"/>
  <c r="AE16" i="9"/>
  <c r="AE8" i="9"/>
  <c r="AD18" i="9"/>
  <c r="AE18" i="9"/>
  <c r="AD13" i="9"/>
  <c r="AE13" i="9"/>
  <c r="AE11" i="9"/>
  <c r="AD11" i="9"/>
  <c r="AE19" i="9"/>
  <c r="H13" i="11"/>
  <c r="G19" i="8"/>
  <c r="W18" i="8"/>
  <c r="G18" i="8"/>
  <c r="G17" i="8"/>
  <c r="AC16" i="8"/>
  <c r="G16" i="8"/>
  <c r="G15" i="8"/>
  <c r="G14" i="8"/>
  <c r="AE16" i="8" l="1"/>
  <c r="L16" i="11" s="1"/>
  <c r="AD16" i="8"/>
  <c r="E14" i="11"/>
  <c r="E15" i="11"/>
  <c r="E16" i="11"/>
  <c r="E17" i="11"/>
  <c r="E18" i="11"/>
  <c r="E19" i="11"/>
  <c r="AC15" i="8"/>
  <c r="W16" i="8"/>
  <c r="AC19" i="8"/>
  <c r="W17" i="8"/>
  <c r="AC14" i="8"/>
  <c r="W15" i="8"/>
  <c r="W19" i="8"/>
  <c r="AC18" i="8"/>
  <c r="W14" i="8"/>
  <c r="AC17" i="8"/>
  <c r="G15" i="11"/>
  <c r="G19" i="11"/>
  <c r="K16" i="11"/>
  <c r="G17" i="11"/>
  <c r="G14" i="11"/>
  <c r="G18" i="11"/>
  <c r="G12" i="11"/>
  <c r="G11" i="11"/>
  <c r="G10" i="11"/>
  <c r="G9" i="11"/>
  <c r="G7" i="11"/>
  <c r="AC13" i="8"/>
  <c r="W13" i="8"/>
  <c r="G13" i="8"/>
  <c r="AC12" i="8"/>
  <c r="W12" i="8"/>
  <c r="G12" i="8"/>
  <c r="AC11" i="8"/>
  <c r="W11" i="8"/>
  <c r="G11" i="8"/>
  <c r="AC10" i="8"/>
  <c r="W10" i="8"/>
  <c r="G10" i="8"/>
  <c r="AC9" i="8"/>
  <c r="W9" i="8"/>
  <c r="G9" i="8"/>
  <c r="AC8" i="8"/>
  <c r="W8" i="8"/>
  <c r="G8" i="8"/>
  <c r="AC7" i="8"/>
  <c r="W7" i="8"/>
  <c r="G7" i="8"/>
  <c r="AD9" i="8" l="1"/>
  <c r="K9" i="11" s="1"/>
  <c r="AE9" i="8"/>
  <c r="L9" i="11" s="1"/>
  <c r="AD7" i="8"/>
  <c r="AE7" i="8"/>
  <c r="L7" i="11" s="1"/>
  <c r="AE19" i="8"/>
  <c r="L19" i="11" s="1"/>
  <c r="AD19" i="8"/>
  <c r="K19" i="11" s="1"/>
  <c r="K14" i="11"/>
  <c r="AD14" i="8"/>
  <c r="AE14" i="8"/>
  <c r="L14" i="11" s="1"/>
  <c r="AE17" i="8"/>
  <c r="L17" i="11" s="1"/>
  <c r="AD17" i="8"/>
  <c r="K17" i="11" s="1"/>
  <c r="AE10" i="8"/>
  <c r="L10" i="11" s="1"/>
  <c r="AD10" i="8"/>
  <c r="K10" i="11" s="1"/>
  <c r="AD13" i="8"/>
  <c r="K13" i="11" s="1"/>
  <c r="AE13" i="8"/>
  <c r="L13" i="11" s="1"/>
  <c r="AD8" i="8"/>
  <c r="AE8" i="8"/>
  <c r="L8" i="11" s="1"/>
  <c r="AD15" i="8"/>
  <c r="AE15" i="8"/>
  <c r="L15" i="11" s="1"/>
  <c r="AE12" i="8"/>
  <c r="L12" i="11" s="1"/>
  <c r="AD12" i="8"/>
  <c r="K12" i="11" s="1"/>
  <c r="AE11" i="8"/>
  <c r="L11" i="11" s="1"/>
  <c r="AD11" i="8"/>
  <c r="K11" i="11" s="1"/>
  <c r="AE18" i="8"/>
  <c r="L18" i="11" s="1"/>
  <c r="AD18" i="8"/>
  <c r="K18" i="11" s="1"/>
  <c r="E9" i="11"/>
  <c r="E8" i="11"/>
  <c r="E7" i="11"/>
  <c r="E10" i="11"/>
  <c r="E11" i="11"/>
  <c r="E13" i="11"/>
  <c r="E12" i="11"/>
  <c r="K15" i="11"/>
  <c r="K7" i="11"/>
  <c r="K8" i="11"/>
  <c r="G16" i="11"/>
  <c r="G13" i="11"/>
  <c r="G8" i="11"/>
</calcChain>
</file>

<file path=xl/sharedStrings.xml><?xml version="1.0" encoding="utf-8"?>
<sst xmlns="http://schemas.openxmlformats.org/spreadsheetml/2006/main" count="792" uniqueCount="91">
  <si>
    <t>AGVs</t>
  </si>
  <si>
    <t>duration</t>
  </si>
  <si>
    <t>distance</t>
  </si>
  <si>
    <t>SRGA</t>
  </si>
  <si>
    <t xml:space="preserve">001. Lieferbeziehung gefunden! </t>
  </si>
  <si>
    <t>Geliefertes Produkt: 1</t>
  </si>
  <si>
    <t>AGV hintereinander: 3</t>
  </si>
  <si>
    <t>AGV nebeneinander : 2</t>
  </si>
  <si>
    <t>AGV gesamt        : 6</t>
  </si>
  <si>
    <t>---------------------------------------------------------------------------</t>
  </si>
  <si>
    <t xml:space="preserve">002. Lieferbeziehung gefunden! </t>
  </si>
  <si>
    <t>Geliefertes Produkt: 2</t>
  </si>
  <si>
    <t xml:space="preserve">003. Lieferbeziehung gefunden! </t>
  </si>
  <si>
    <t>Geliefertes Produkt: 3</t>
  </si>
  <si>
    <t xml:space="preserve">004. Lieferbeziehung gefunden! </t>
  </si>
  <si>
    <t>Geliefertes Produkt: 4</t>
  </si>
  <si>
    <t>AGV hintereinander: 1</t>
  </si>
  <si>
    <t>AGV nebeneinander : 1</t>
  </si>
  <si>
    <t>AGV gesamt        : 1</t>
  </si>
  <si>
    <t xml:space="preserve">005. Lieferbeziehung gefunden! </t>
  </si>
  <si>
    <t>Geliefertes Produkt: 0</t>
  </si>
  <si>
    <t>AGV hintereinander: 2</t>
  </si>
  <si>
    <t>AGV gesamt        : 4</t>
  </si>
  <si>
    <t xml:space="preserve">Lieferung von W0 (Knoten 7) nach M4 (Knoten 16) </t>
  </si>
  <si>
    <t xml:space="preserve">Lieferung von M0 (Knoten 9) nach M6 (Knoten 20) </t>
  </si>
  <si>
    <t>Geliefertes Produkt: 5</t>
  </si>
  <si>
    <t>Geliefertes Produkt: 6</t>
  </si>
  <si>
    <t xml:space="preserve">006. Lieferbeziehung gefunden! </t>
  </si>
  <si>
    <t xml:space="preserve">007. Lieferbeziehung gefunden! </t>
  </si>
  <si>
    <t xml:space="preserve">008. Lieferbeziehung gefunden! </t>
  </si>
  <si>
    <t>Geliefertes Produkt: 7</t>
  </si>
  <si>
    <t>mip gap 5 %</t>
  </si>
  <si>
    <t>Geliefertes Produkt: 8</t>
  </si>
  <si>
    <t xml:space="preserve">009. Lieferbeziehung gefunden! </t>
  </si>
  <si>
    <t xml:space="preserve">010. Lieferbeziehung gefunden! </t>
  </si>
  <si>
    <t>Geliefertes Produkt: 9</t>
  </si>
  <si>
    <t>Geliefertes Produkt: 13</t>
  </si>
  <si>
    <t xml:space="preserve">Lieferung von M1 (Knoten 11) nach M10 (Knoten 28) </t>
  </si>
  <si>
    <t xml:space="preserve">Lieferung von M2 (Knoten 13) nach W0 (Knoten 6) </t>
  </si>
  <si>
    <t>Geliefertes Produkt: 12</t>
  </si>
  <si>
    <t xml:space="preserve">Lieferung von M3 (Knoten 15) nach M11 (Knoten 30) </t>
  </si>
  <si>
    <t>Geliefertes Produkt: 10</t>
  </si>
  <si>
    <t xml:space="preserve">Lieferung von M4 (Knoten 17) nach M1 (Knoten 10) </t>
  </si>
  <si>
    <t xml:space="preserve">Lieferung von M5 (Knoten 19) nach M0 (Knoten 8) </t>
  </si>
  <si>
    <t xml:space="preserve">Lieferung von M6 (Knoten 21) nach M13 (Knoten 34) </t>
  </si>
  <si>
    <t>Geliefertes Produkt: 11</t>
  </si>
  <si>
    <t xml:space="preserve">Lieferung von M7 (Knoten 23) nach M12 (Knoten 32) </t>
  </si>
  <si>
    <t xml:space="preserve">Lieferung von M8 (Knoten 25) nach M2 (Knoten 12) </t>
  </si>
  <si>
    <t xml:space="preserve">011. Lieferbeziehung gefunden! </t>
  </si>
  <si>
    <t xml:space="preserve">Lieferung von M9 (Knoten 27) nach M5 (Knoten 18) </t>
  </si>
  <si>
    <t xml:space="preserve">012. Lieferbeziehung gefunden! </t>
  </si>
  <si>
    <t xml:space="preserve">Lieferung von M10 (Knoten 29) nach M9 (Knoten 26) </t>
  </si>
  <si>
    <t xml:space="preserve">013. Lieferbeziehung gefunden! </t>
  </si>
  <si>
    <t xml:space="preserve">Lieferung von M11 (Knoten 31) nach M8 (Knoten 24) </t>
  </si>
  <si>
    <t xml:space="preserve">014. Lieferbeziehung gefunden! </t>
  </si>
  <si>
    <t xml:space="preserve">Lieferung von M12 (Knoten 33) nach M7 (Knoten 22) </t>
  </si>
  <si>
    <t>Geliefertes Produkt: 14</t>
  </si>
  <si>
    <t xml:space="preserve">015. Lieferbeziehung gefunden! </t>
  </si>
  <si>
    <t xml:space="preserve">Lieferung von M13 (Knoten 35) nach M3 (Knoten 14) </t>
  </si>
  <si>
    <t>CPLEX</t>
  </si>
  <si>
    <t>GAMS (CPLEX) - MIP GAP 5 %</t>
  </si>
  <si>
    <t>mip gap</t>
  </si>
  <si>
    <t>bound</t>
  </si>
  <si>
    <t>CPLEX_PY - MIP GAP 5 %</t>
  </si>
  <si>
    <t>CPLEX_PY</t>
  </si>
  <si>
    <t xml:space="preserve">Lieferung von W0 (Knoten 7) nach M10 (Knoten 28) </t>
  </si>
  <si>
    <t xml:space="preserve">Lieferung von M0 (Knoten 9) nach M8 (Knoten 24) </t>
  </si>
  <si>
    <t xml:space="preserve">Lieferung von M1 (Knoten 11) nach M4 (Knoten 16) </t>
  </si>
  <si>
    <t xml:space="preserve">Lieferung von M2 (Knoten 13) nach M13 (Knoten 34) </t>
  </si>
  <si>
    <t xml:space="preserve">Lieferung von M3 (Knoten 15) nach W0 (Knoten 6) </t>
  </si>
  <si>
    <t xml:space="preserve">Lieferung von M4 (Knoten 17) nach M12 (Knoten 32) </t>
  </si>
  <si>
    <t xml:space="preserve">Lieferung von M5 (Knoten 19) nach M3 (Knoten 14) </t>
  </si>
  <si>
    <t xml:space="preserve">Lieferung von M6 (Knoten 21) nach M9 (Knoten 26) </t>
  </si>
  <si>
    <t xml:space="preserve">Lieferung von M7 (Knoten 23) nach M0 (Knoten 8) </t>
  </si>
  <si>
    <t xml:space="preserve">Lieferung von M8 (Knoten 25) nach M1 (Knoten 10) </t>
  </si>
  <si>
    <t xml:space="preserve">Lieferung von M9 (Knoten 27) nach M11 (Knoten 30) </t>
  </si>
  <si>
    <t xml:space="preserve">Lieferung von M10 (Knoten 29) nach M6 (Knoten 20) </t>
  </si>
  <si>
    <t xml:space="preserve">Lieferung von M11 (Knoten 31) nach M2 (Knoten 12) </t>
  </si>
  <si>
    <t xml:space="preserve">Lieferung von M12 (Knoten 33) nach M5 (Knoten 18) </t>
  </si>
  <si>
    <t xml:space="preserve">Lieferung von M13 (Knoten 35) nach M7 (Knoten 22) </t>
  </si>
  <si>
    <t>Average Computational Time</t>
  </si>
  <si>
    <t>Average Solution Quality</t>
  </si>
  <si>
    <t>(=1/(1-MipGap))</t>
  </si>
  <si>
    <t>verglichen mit der CPLEX-Lösung</t>
  </si>
  <si>
    <t>Nodes</t>
  </si>
  <si>
    <t>σ</t>
  </si>
  <si>
    <t>transport_duration</t>
  </si>
  <si>
    <t>CPLEX_PY - MIP GAP 60 %</t>
  </si>
  <si>
    <t>None</t>
  </si>
  <si>
    <t>DURATION</t>
  </si>
  <si>
    <t>SMGA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</si>
</sst>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2" fillId="0" borderId="3" xfId="0" applyFont="1" applyBorder="1"/>
    <xf numFmtId="0" fontId="1" fillId="0" borderId="3" xfId="0" applyFont="1" applyBorder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1" fillId="0" borderId="0" xfId="0" applyFont="1"/>
    <xf numFmtId="0" fontId="2" fillId="0" borderId="2" xfId="0" applyFont="1" applyBorder="1"/>
    <xf numFmtId="0" fontId="0" fillId="0" borderId="5" xfId="0" applyBorder="1"/>
    <xf numFmtId="164" fontId="1" fillId="0" borderId="1" xfId="0" applyNumberFormat="1" applyFont="1" applyBorder="1"/>
    <xf numFmtId="2" fontId="1" fillId="0" borderId="1" xfId="0" applyNumberFormat="1" applyFont="1" applyBorder="1"/>
    <xf numFmtId="11" fontId="0" fillId="0" borderId="1" xfId="0" applyNumberFormat="1" applyBorder="1"/>
    <xf numFmtId="165" fontId="1" fillId="0" borderId="1" xfId="0" applyNumberFormat="1" applyFont="1" applyBorder="1"/>
    <xf numFmtId="0" fontId="3" fillId="0" borderId="1" xfId="0" applyFont="1" applyBorder="1"/>
    <xf numFmtId="164" fontId="0" fillId="0" borderId="1" xfId="0" applyNumberFormat="1" applyBorder="1"/>
    <xf numFmtId="0" fontId="1" fillId="2" borderId="0" xfId="0" applyFont="1" applyFill="1"/>
    <xf numFmtId="1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15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4713.712767379433</c:v>
                  </c:pt>
                  <c:pt idx="1">
                    <c:v>12004.599266977473</c:v>
                  </c:pt>
                  <c:pt idx="2">
                    <c:v>18080.703037590443</c:v>
                  </c:pt>
                  <c:pt idx="3">
                    <c:v>38902.199289071265</c:v>
                  </c:pt>
                  <c:pt idx="4">
                    <c:v>24070.100966026748</c:v>
                  </c:pt>
                  <c:pt idx="5">
                    <c:v>5752.4406672876694</c:v>
                  </c:pt>
                  <c:pt idx="6">
                    <c:v>21156.662748191775</c:v>
                  </c:pt>
                  <c:pt idx="7">
                    <c:v>1649.3498078241689</c:v>
                  </c:pt>
                  <c:pt idx="8">
                    <c:v>367.42683364261762</c:v>
                  </c:pt>
                  <c:pt idx="9">
                    <c:v>99.844308801199261</c:v>
                  </c:pt>
                  <c:pt idx="10">
                    <c:v>2.7381796607825248</c:v>
                  </c:pt>
                  <c:pt idx="11">
                    <c:v>24.314394317059577</c:v>
                  </c:pt>
                  <c:pt idx="12">
                    <c:v>2.0160875138473981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4713.712767379433</c:v>
                  </c:pt>
                  <c:pt idx="1">
                    <c:v>12004.599266977473</c:v>
                  </c:pt>
                  <c:pt idx="2">
                    <c:v>18080.703037590443</c:v>
                  </c:pt>
                  <c:pt idx="3">
                    <c:v>38902.199289071265</c:v>
                  </c:pt>
                  <c:pt idx="4">
                    <c:v>24070.100966026748</c:v>
                  </c:pt>
                  <c:pt idx="5">
                    <c:v>5752.4406672876694</c:v>
                  </c:pt>
                  <c:pt idx="6">
                    <c:v>21156.662748191775</c:v>
                  </c:pt>
                  <c:pt idx="7">
                    <c:v>1649.3498078241689</c:v>
                  </c:pt>
                  <c:pt idx="8">
                    <c:v>367.42683364261762</c:v>
                  </c:pt>
                  <c:pt idx="9">
                    <c:v>99.844308801199261</c:v>
                  </c:pt>
                  <c:pt idx="10">
                    <c:v>2.7381796607825248</c:v>
                  </c:pt>
                  <c:pt idx="11">
                    <c:v>24.314394317059577</c:v>
                  </c:pt>
                  <c:pt idx="12">
                    <c:v>2.0160875138473981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3839.6692025661346</c:v>
                </c:pt>
                <c:pt idx="1">
                  <c:v>8537.1509642600777</c:v>
                </c:pt>
                <c:pt idx="2">
                  <c:v>25533.409664710332</c:v>
                </c:pt>
                <c:pt idx="3">
                  <c:v>27657.164682785671</c:v>
                </c:pt>
                <c:pt idx="4">
                  <c:v>18523.887012481679</c:v>
                </c:pt>
                <c:pt idx="5">
                  <c:v>4391.2979982693687</c:v>
                </c:pt>
                <c:pt idx="6">
                  <c:v>15979.246173858613</c:v>
                </c:pt>
                <c:pt idx="7">
                  <c:v>1427.9800423781046</c:v>
                </c:pt>
                <c:pt idx="8">
                  <c:v>313.92902493476851</c:v>
                </c:pt>
                <c:pt idx="9">
                  <c:v>87.36680769920342</c:v>
                </c:pt>
                <c:pt idx="10">
                  <c:v>8.1344304879506062</c:v>
                </c:pt>
                <c:pt idx="11">
                  <c:v>22.97257939974466</c:v>
                </c:pt>
                <c:pt idx="12">
                  <c:v>6.2280211448669363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3-44CC-9374-8485D8BBA3AC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6.4006516491208598E-3</c:v>
                  </c:pt>
                  <c:pt idx="1">
                    <c:v>5.8250697942402521E-3</c:v>
                  </c:pt>
                  <c:pt idx="2">
                    <c:v>1.8432074641189101E-2</c:v>
                  </c:pt>
                  <c:pt idx="3">
                    <c:v>2.6963997831008665E-2</c:v>
                  </c:pt>
                  <c:pt idx="4">
                    <c:v>1.4649985256137451E-2</c:v>
                  </c:pt>
                  <c:pt idx="5">
                    <c:v>3.0801121194750623E-2</c:v>
                  </c:pt>
                  <c:pt idx="6">
                    <c:v>2.9325433820309662E-2</c:v>
                  </c:pt>
                  <c:pt idx="7">
                    <c:v>3.7961305054220483E-2</c:v>
                  </c:pt>
                  <c:pt idx="8">
                    <c:v>2.5720570934689161E-2</c:v>
                  </c:pt>
                  <c:pt idx="9">
                    <c:v>1.9817299769424014E-2</c:v>
                  </c:pt>
                  <c:pt idx="10">
                    <c:v>4.1597014880810274E-2</c:v>
                  </c:pt>
                  <c:pt idx="11">
                    <c:v>1.0712963752484357E-2</c:v>
                  </c:pt>
                  <c:pt idx="12">
                    <c:v>3.5148134477567983E-2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6.4006516491208598E-3</c:v>
                  </c:pt>
                  <c:pt idx="1">
                    <c:v>5.8250697942402521E-3</c:v>
                  </c:pt>
                  <c:pt idx="2">
                    <c:v>1.8432074641189101E-2</c:v>
                  </c:pt>
                  <c:pt idx="3">
                    <c:v>2.6963997831008665E-2</c:v>
                  </c:pt>
                  <c:pt idx="4">
                    <c:v>1.4649985256137451E-2</c:v>
                  </c:pt>
                  <c:pt idx="5">
                    <c:v>3.0801121194750623E-2</c:v>
                  </c:pt>
                  <c:pt idx="6">
                    <c:v>2.9325433820309662E-2</c:v>
                  </c:pt>
                  <c:pt idx="7">
                    <c:v>3.7961305054220483E-2</c:v>
                  </c:pt>
                  <c:pt idx="8">
                    <c:v>2.5720570934689161E-2</c:v>
                  </c:pt>
                  <c:pt idx="9">
                    <c:v>1.9817299769424014E-2</c:v>
                  </c:pt>
                  <c:pt idx="10">
                    <c:v>4.1597014880810274E-2</c:v>
                  </c:pt>
                  <c:pt idx="11">
                    <c:v>1.0712963752484357E-2</c:v>
                  </c:pt>
                  <c:pt idx="12">
                    <c:v>3.5148134477567983E-2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1.4044166088104193</c:v>
                </c:pt>
                <c:pt idx="1">
                  <c:v>1.586725234985348</c:v>
                </c:pt>
                <c:pt idx="2">
                  <c:v>1.7392910480499211</c:v>
                </c:pt>
                <c:pt idx="3">
                  <c:v>1.9086080710093138</c:v>
                </c:pt>
                <c:pt idx="4">
                  <c:v>2.0613150437672871</c:v>
                </c:pt>
                <c:pt idx="5">
                  <c:v>2.2165980180104521</c:v>
                </c:pt>
                <c:pt idx="6">
                  <c:v>2.3814209143320659</c:v>
                </c:pt>
                <c:pt idx="7">
                  <c:v>2.5433988094329787</c:v>
                </c:pt>
                <c:pt idx="8">
                  <c:v>2.7226272106170604</c:v>
                </c:pt>
                <c:pt idx="9">
                  <c:v>2.8827994187672892</c:v>
                </c:pt>
                <c:pt idx="10">
                  <c:v>3.0551067352294865</c:v>
                </c:pt>
                <c:pt idx="11">
                  <c:v>3.2290483633677112</c:v>
                </c:pt>
                <c:pt idx="12">
                  <c:v>3.3839695135752312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3-44CC-9374-8485D8B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8031496062991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'15L_20241211_08-08-25'!$P$6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'15L_20241211_08-08-25'!$A$7:$A$19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'15L_20241211_08-08-25'!$P$7:$P$19</c:f>
              <c:numCache>
                <c:formatCode>0.000</c:formatCode>
                <c:ptCount val="13"/>
                <c:pt idx="0">
                  <c:v>1.0490789826765192</c:v>
                </c:pt>
                <c:pt idx="1">
                  <c:v>1.0492470502650735</c:v>
                </c:pt>
                <c:pt idx="2">
                  <c:v>1.0440176898210494</c:v>
                </c:pt>
                <c:pt idx="3">
                  <c:v>1.0483304147862031</c:v>
                </c:pt>
                <c:pt idx="4">
                  <c:v>1.0520911791625103</c:v>
                </c:pt>
                <c:pt idx="5">
                  <c:v>1.0385142161876812</c:v>
                </c:pt>
                <c:pt idx="6">
                  <c:v>1.0413170223192842</c:v>
                </c:pt>
                <c:pt idx="7">
                  <c:v>1.0240219641930517</c:v>
                </c:pt>
                <c:pt idx="8">
                  <c:v>1.0373274664949226</c:v>
                </c:pt>
                <c:pt idx="9">
                  <c:v>1.041489579710579</c:v>
                </c:pt>
                <c:pt idx="10">
                  <c:v>1.0270189308130544</c:v>
                </c:pt>
                <c:pt idx="11">
                  <c:v>1.0179178012593604</c:v>
                </c:pt>
                <c:pt idx="12">
                  <c:v>1.0128790183718235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E-4DA7-9813-ADEB5F09CA3F}"/>
            </c:ext>
          </c:extLst>
        </c:ser>
        <c:ser>
          <c:idx val="1"/>
          <c:order val="1"/>
          <c:tx>
            <c:strRef>
              <c:f>'15L_20241211_08-08-25'!$AE$6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'15L_20241211_08-08-25'!$A$7:$A$19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'15L_20241211_08-08-25'!$AE$7:$AE$19</c:f>
              <c:numCache>
                <c:formatCode>General</c:formatCode>
                <c:ptCount val="13"/>
                <c:pt idx="0">
                  <c:v>1.1803118260288326</c:v>
                </c:pt>
                <c:pt idx="1">
                  <c:v>1.2163288824417091</c:v>
                </c:pt>
                <c:pt idx="2">
                  <c:v>1.2298099619231584</c:v>
                </c:pt>
                <c:pt idx="3">
                  <c:v>1.2370925686422103</c:v>
                </c:pt>
                <c:pt idx="4">
                  <c:v>1.2510348604681008</c:v>
                </c:pt>
                <c:pt idx="5">
                  <c:v>1.2687680124062239</c:v>
                </c:pt>
                <c:pt idx="6">
                  <c:v>1.2769355826761239</c:v>
                </c:pt>
                <c:pt idx="7">
                  <c:v>1.2946877466143112</c:v>
                </c:pt>
                <c:pt idx="8">
                  <c:v>1.2921645600420888</c:v>
                </c:pt>
                <c:pt idx="9">
                  <c:v>1.3026761439250754</c:v>
                </c:pt>
                <c:pt idx="10">
                  <c:v>1.298060834631616</c:v>
                </c:pt>
                <c:pt idx="11">
                  <c:v>1.2944204325815605</c:v>
                </c:pt>
                <c:pt idx="12">
                  <c:v>1.3124731362162314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E-4DA7-9813-ADEB5F09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'15L_20241211_08-08-25 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'15L_20241211_08-08-25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 _duration'!$G$7:$G$19</c:f>
              <c:numCache>
                <c:formatCode>General</c:formatCode>
                <c:ptCount val="13"/>
                <c:pt idx="0">
                  <c:v>3613.8303489684999</c:v>
                </c:pt>
                <c:pt idx="1">
                  <c:v>3621.4697575569098</c:v>
                </c:pt>
                <c:pt idx="2">
                  <c:v>3623.3842155933298</c:v>
                </c:pt>
                <c:pt idx="3">
                  <c:v>3628.3964912891302</c:v>
                </c:pt>
                <c:pt idx="4">
                  <c:v>3631.78471899032</c:v>
                </c:pt>
                <c:pt idx="5">
                  <c:v>3635.71155071258</c:v>
                </c:pt>
                <c:pt idx="6">
                  <c:v>3642.0714950561501</c:v>
                </c:pt>
                <c:pt idx="7">
                  <c:v>3645.7578413486399</c:v>
                </c:pt>
                <c:pt idx="8">
                  <c:v>3647.5322880744902</c:v>
                </c:pt>
                <c:pt idx="9">
                  <c:v>3651.7674350738498</c:v>
                </c:pt>
                <c:pt idx="10">
                  <c:v>3654.73723268508</c:v>
                </c:pt>
                <c:pt idx="11">
                  <c:v>3659.9149649143201</c:v>
                </c:pt>
                <c:pt idx="12">
                  <c:v>3663.4071445465001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F7-9B2F-6F2CF47CD973}"/>
            </c:ext>
          </c:extLst>
        </c:ser>
        <c:ser>
          <c:idx val="1"/>
          <c:order val="1"/>
          <c:tx>
            <c:strRef>
              <c:f>'15L_20241211_08-08-25 _duration'!$AN$6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'15L_20241211_08-08-25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 _duration'!$AN$7:$AN$19</c:f>
              <c:numCache>
                <c:formatCode>General</c:formatCode>
                <c:ptCount val="13"/>
                <c:pt idx="0">
                  <c:v>5.2216335773468021</c:v>
                </c:pt>
                <c:pt idx="1">
                  <c:v>5.2718959331512449</c:v>
                </c:pt>
                <c:pt idx="2">
                  <c:v>5.4781375885009762</c:v>
                </c:pt>
                <c:pt idx="3">
                  <c:v>5.6474428176879883</c:v>
                </c:pt>
                <c:pt idx="4">
                  <c:v>5.8156508922576906</c:v>
                </c:pt>
                <c:pt idx="5">
                  <c:v>5.978456974029541</c:v>
                </c:pt>
                <c:pt idx="6">
                  <c:v>6.2168298244476317</c:v>
                </c:pt>
                <c:pt idx="7">
                  <c:v>6.4207821846008297</c:v>
                </c:pt>
                <c:pt idx="8">
                  <c:v>6.6334158897399904</c:v>
                </c:pt>
                <c:pt idx="9">
                  <c:v>6.8088287830352785</c:v>
                </c:pt>
                <c:pt idx="10">
                  <c:v>7.0610928058624269</c:v>
                </c:pt>
                <c:pt idx="11">
                  <c:v>7.1553529739379886</c:v>
                </c:pt>
                <c:pt idx="12">
                  <c:v>7.4205457687377931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F7-9B2F-6F2CF47C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'15L_20241211_08-08-25 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'15L_20241211_08-08-25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 _duration'!$P$7:$P$19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7-4086-AF04-FBC1D635EA44}"/>
            </c:ext>
          </c:extLst>
        </c:ser>
        <c:ser>
          <c:idx val="1"/>
          <c:order val="1"/>
          <c:tx>
            <c:strRef>
              <c:f>'15L_20241211_08-08-25 _duration'!$AV$6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'15L_20241211_08-08-25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 _duration'!$AV$7:$AV$19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7-4086-AF04-FBC1D635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'15L_20250114_15-27-59'!$G$6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'15L_20250114_15-27-59'!$A$7:$A$19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'15L_20250114_15-27-59'!$G$7:$G$19</c:f>
              <c:numCache>
                <c:formatCode>General</c:formatCode>
                <c:ptCount val="13"/>
                <c:pt idx="0">
                  <c:v>700.05358815193097</c:v>
                </c:pt>
                <c:pt idx="1">
                  <c:v>85.829156637191701</c:v>
                </c:pt>
                <c:pt idx="2">
                  <c:v>40735.963983774098</c:v>
                </c:pt>
                <c:pt idx="3">
                  <c:v>141.95963454246501</c:v>
                </c:pt>
                <c:pt idx="4">
                  <c:v>52518.732925176599</c:v>
                </c:pt>
                <c:pt idx="5">
                  <c:v>232.92068195343001</c:v>
                </c:pt>
                <c:pt idx="6">
                  <c:v>45876.2582588195</c:v>
                </c:pt>
                <c:pt idx="7">
                  <c:v>3739.8302512168798</c:v>
                </c:pt>
                <c:pt idx="8">
                  <c:v>99.352906465530396</c:v>
                </c:pt>
                <c:pt idx="9">
                  <c:v>227.99787569046001</c:v>
                </c:pt>
                <c:pt idx="10">
                  <c:v>11.9673821926116</c:v>
                </c:pt>
                <c:pt idx="11">
                  <c:v>5.1689414978027299</c:v>
                </c:pt>
                <c:pt idx="12">
                  <c:v>4.1310062408447203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6-4B74-AAC7-CABF240F229E}"/>
            </c:ext>
          </c:extLst>
        </c:ser>
        <c:ser>
          <c:idx val="1"/>
          <c:order val="1"/>
          <c:tx>
            <c:strRef>
              <c:f>'15L_20250114_15-27-59'!$W$6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'15L_20250114_15-27-59'!$A$7:$A$19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'15L_20250114_15-27-59'!$W$7:$W$19</c:f>
              <c:numCache>
                <c:formatCode>General</c:formatCode>
                <c:ptCount val="13"/>
                <c:pt idx="0">
                  <c:v>1.4072451114654501</c:v>
                </c:pt>
                <c:pt idx="1">
                  <c:v>1.58150424957275</c:v>
                </c:pt>
                <c:pt idx="2">
                  <c:v>1.7155086040496759</c:v>
                </c:pt>
                <c:pt idx="3">
                  <c:v>1.87047924995422</c:v>
                </c:pt>
                <c:pt idx="4">
                  <c:v>2.0420710086822456</c:v>
                </c:pt>
                <c:pt idx="5">
                  <c:v>2.179681921005244</c:v>
                </c:pt>
                <c:pt idx="6">
                  <c:v>2.3460973262786822</c:v>
                </c:pt>
                <c:pt idx="7">
                  <c:v>2.4962058067321742</c:v>
                </c:pt>
                <c:pt idx="8">
                  <c:v>2.6911413192748959</c:v>
                </c:pt>
                <c:pt idx="9">
                  <c:v>2.8547786235809278</c:v>
                </c:pt>
                <c:pt idx="10">
                  <c:v>3.018341827392574</c:v>
                </c:pt>
                <c:pt idx="11">
                  <c:v>3.2141618728637624</c:v>
                </c:pt>
                <c:pt idx="12">
                  <c:v>3.33427410125732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6-4B74-AAC7-CABF240F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'15L_20250114_15-27-59'!$P$6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'15L_20250114_15-27-59'!$A$7:$A$19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'15L_20250114_15-27-59'!$P$7:$P$19</c:f>
              <c:numCache>
                <c:formatCode>0.000</c:formatCode>
                <c:ptCount val="13"/>
                <c:pt idx="0">
                  <c:v>1.0501123192012138</c:v>
                </c:pt>
                <c:pt idx="1">
                  <c:v>1.0519096302037378</c:v>
                </c:pt>
                <c:pt idx="2">
                  <c:v>1.0520935293785891</c:v>
                </c:pt>
                <c:pt idx="3">
                  <c:v>1.0469037273411543</c:v>
                </c:pt>
                <c:pt idx="4">
                  <c:v>1.0469723063934966</c:v>
                </c:pt>
                <c:pt idx="5">
                  <c:v>1.0439969944780818</c:v>
                </c:pt>
                <c:pt idx="6">
                  <c:v>1.0420074156605852</c:v>
                </c:pt>
                <c:pt idx="7">
                  <c:v>1.0506964352719819</c:v>
                </c:pt>
                <c:pt idx="8">
                  <c:v>1.0454828511661212</c:v>
                </c:pt>
                <c:pt idx="9">
                  <c:v>1.0264827139911274</c:v>
                </c:pt>
                <c:pt idx="10">
                  <c:v>1.0423723116659975</c:v>
                </c:pt>
                <c:pt idx="11">
                  <c:v>1.0456663521808414</c:v>
                </c:pt>
                <c:pt idx="12">
                  <c:v>1.0229736411701829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1-4FC1-B789-E0B3ABFB5E08}"/>
            </c:ext>
          </c:extLst>
        </c:ser>
        <c:ser>
          <c:idx val="1"/>
          <c:order val="1"/>
          <c:tx>
            <c:strRef>
              <c:f>'15L_20250114_15-27-59'!$AE$6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'15L_20250114_15-27-59'!$A$7:$A$19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'15L_20250114_15-27-59'!$AE$7:$AE$19</c:f>
              <c:numCache>
                <c:formatCode>General</c:formatCode>
                <c:ptCount val="13"/>
                <c:pt idx="0">
                  <c:v>1.13760350629923</c:v>
                </c:pt>
                <c:pt idx="1">
                  <c:v>1.1752469204547151</c:v>
                </c:pt>
                <c:pt idx="2">
                  <c:v>1.1794100634023539</c:v>
                </c:pt>
                <c:pt idx="3">
                  <c:v>1.1805271974657821</c:v>
                </c:pt>
                <c:pt idx="4">
                  <c:v>1.2022938497872204</c:v>
                </c:pt>
                <c:pt idx="5">
                  <c:v>1.2030143055497737</c:v>
                </c:pt>
                <c:pt idx="6">
                  <c:v>1.1917640018929121</c:v>
                </c:pt>
                <c:pt idx="7">
                  <c:v>1.2059542153518572</c:v>
                </c:pt>
                <c:pt idx="8">
                  <c:v>1.2274986218373058</c:v>
                </c:pt>
                <c:pt idx="9">
                  <c:v>1.2211835790767827</c:v>
                </c:pt>
                <c:pt idx="10">
                  <c:v>1.2148277230579765</c:v>
                </c:pt>
                <c:pt idx="11">
                  <c:v>1.2228943129838787</c:v>
                </c:pt>
                <c:pt idx="12">
                  <c:v>1.211186393481833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1-4FC1-B789-E0B3ABFB5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'15L_20250114_15-27-59_duration'!$G$6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'15L_20250114_15-27-59_duration'!$A$7:$A$19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'15L_20250114_15-27-59_duration'!$G$7:$G$19</c:f>
              <c:numCache>
                <c:formatCode>General</c:formatCode>
                <c:ptCount val="13"/>
                <c:pt idx="0">
                  <c:v>3613.8485088348302</c:v>
                </c:pt>
                <c:pt idx="1">
                  <c:v>3617.0536310672701</c:v>
                </c:pt>
                <c:pt idx="2">
                  <c:v>3624.3607213497098</c:v>
                </c:pt>
                <c:pt idx="3">
                  <c:v>3623.77843403816</c:v>
                </c:pt>
                <c:pt idx="4">
                  <c:v>3627.1839957237198</c:v>
                </c:pt>
                <c:pt idx="5">
                  <c:v>3635.9407129287702</c:v>
                </c:pt>
                <c:pt idx="6">
                  <c:v>3642.2520265579201</c:v>
                </c:pt>
                <c:pt idx="7">
                  <c:v>3640.6724421977901</c:v>
                </c:pt>
                <c:pt idx="8">
                  <c:v>3644.4087622165598</c:v>
                </c:pt>
                <c:pt idx="9">
                  <c:v>3650.93489003181</c:v>
                </c:pt>
                <c:pt idx="10">
                  <c:v>3664.5989365577698</c:v>
                </c:pt>
                <c:pt idx="11">
                  <c:v>3660.83629703521</c:v>
                </c:pt>
                <c:pt idx="12">
                  <c:v>3664.2982025146398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0-4EEB-92FC-3AE9F08E2148}"/>
            </c:ext>
          </c:extLst>
        </c:ser>
        <c:ser>
          <c:idx val="1"/>
          <c:order val="1"/>
          <c:tx>
            <c:strRef>
              <c:f>'15L_20250114_15-27-59_duration'!$W$6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'15L_20250114_15-27-59_duration'!$A$7:$A$19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'15L_20250114_15-27-59_duration'!$W$7:$W$19</c:f>
              <c:numCache>
                <c:formatCode>General</c:formatCode>
                <c:ptCount val="13"/>
                <c:pt idx="0">
                  <c:v>5.1668524742126465</c:v>
                </c:pt>
                <c:pt idx="1">
                  <c:v>5.3171442985534672</c:v>
                </c:pt>
                <c:pt idx="2">
                  <c:v>5.539077949523926</c:v>
                </c:pt>
                <c:pt idx="3">
                  <c:v>5.7486381530761719</c:v>
                </c:pt>
                <c:pt idx="4">
                  <c:v>5.9364104747772215</c:v>
                </c:pt>
                <c:pt idx="5">
                  <c:v>6.1299482822418216</c:v>
                </c:pt>
                <c:pt idx="6">
                  <c:v>6.439668130874634</c:v>
                </c:pt>
                <c:pt idx="7">
                  <c:v>6.6117793083190914</c:v>
                </c:pt>
                <c:pt idx="8">
                  <c:v>6.8379534721374515</c:v>
                </c:pt>
                <c:pt idx="9">
                  <c:v>6.8886252880096439</c:v>
                </c:pt>
                <c:pt idx="10">
                  <c:v>7.033901262283325</c:v>
                </c:pt>
                <c:pt idx="11">
                  <c:v>7.3958605289459225</c:v>
                </c:pt>
                <c:pt idx="12">
                  <c:v>7.6375159740448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0-4EEB-92FC-3AE9F08E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'15L_20250114_15-27-59_duration'!$P$6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'15L_20250114_15-27-59_duration'!$A$7:$A$19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'15L_20250114_15-27-59_duration'!$P$7:$P$19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18.900031205068359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5-4929-8726-4F6C02B56AAF}"/>
            </c:ext>
          </c:extLst>
        </c:ser>
        <c:ser>
          <c:idx val="1"/>
          <c:order val="1"/>
          <c:tx>
            <c:strRef>
              <c:f>'15L_20250114_15-27-59_duration'!$AE$6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'15L_20250114_15-27-59_duration'!$A$7:$A$19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'15L_20250114_15-27-59_duration'!$AE$7:$AE$19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12.097256149755339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5-4929-8726-4F6C02B5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'15L_20250121_09-00-07'!$G$6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'15L_20250121_09-00-07'!$A$7:$A$19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'15L_20250121_09-00-07'!$G$7:$G$19</c:f>
              <c:numCache>
                <c:formatCode>General</c:formatCode>
                <c:ptCount val="13"/>
                <c:pt idx="0">
                  <c:v>316.76236772537197</c:v>
                </c:pt>
                <c:pt idx="1">
                  <c:v>11.459974288940399</c:v>
                </c:pt>
                <c:pt idx="2">
                  <c:v>126.810544252395</c:v>
                </c:pt>
                <c:pt idx="3">
                  <c:v>156.35251784324601</c:v>
                </c:pt>
                <c:pt idx="4">
                  <c:v>4.1371197700500399</c:v>
                </c:pt>
                <c:pt idx="5">
                  <c:v>415.17625832557599</c:v>
                </c:pt>
                <c:pt idx="6">
                  <c:v>2047.1402764320301</c:v>
                </c:pt>
                <c:pt idx="7">
                  <c:v>3.6454713344573899</c:v>
                </c:pt>
                <c:pt idx="8">
                  <c:v>11.3737797737121</c:v>
                </c:pt>
                <c:pt idx="9">
                  <c:v>6.0737495422363201</c:v>
                </c:pt>
                <c:pt idx="10">
                  <c:v>5.7406678199768004</c:v>
                </c:pt>
                <c:pt idx="11">
                  <c:v>57.351005554199197</c:v>
                </c:pt>
                <c:pt idx="12">
                  <c:v>5.6035642623901296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4-474C-B460-7610CC1F8520}"/>
            </c:ext>
          </c:extLst>
        </c:ser>
        <c:ser>
          <c:idx val="1"/>
          <c:order val="1"/>
          <c:tx>
            <c:strRef>
              <c:f>'15L_20250121_09-00-07'!$W$6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'15L_20250121_09-00-07'!$A$7:$A$19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'15L_20250121_09-00-07'!$W$7:$W$19</c:f>
              <c:numCache>
                <c:formatCode>General</c:formatCode>
                <c:ptCount val="13"/>
                <c:pt idx="0">
                  <c:v>1.3955557346343939</c:v>
                </c:pt>
                <c:pt idx="1">
                  <c:v>1.5838172912597639</c:v>
                </c:pt>
                <c:pt idx="2">
                  <c:v>1.7419405937194778</c:v>
                </c:pt>
                <c:pt idx="3">
                  <c:v>1.927192354202266</c:v>
                </c:pt>
                <c:pt idx="4">
                  <c:v>2.0775841236114441</c:v>
                </c:pt>
                <c:pt idx="5">
                  <c:v>2.215031957626338</c:v>
                </c:pt>
                <c:pt idx="6">
                  <c:v>2.3802637100219664</c:v>
                </c:pt>
                <c:pt idx="7">
                  <c:v>2.5448321342468203</c:v>
                </c:pt>
                <c:pt idx="8">
                  <c:v>2.7225967407226523</c:v>
                </c:pt>
                <c:pt idx="9">
                  <c:v>2.8972727775573697</c:v>
                </c:pt>
                <c:pt idx="10">
                  <c:v>3.0337182998657175</c:v>
                </c:pt>
                <c:pt idx="11">
                  <c:v>3.2389299869537318</c:v>
                </c:pt>
                <c:pt idx="12">
                  <c:v>3.407889032363888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4-474C-B460-7610CC1F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'15L_20250121_09-00-07'!$P$6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'15L_20250121_09-00-07'!$A$7:$A$19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'15L_20250121_09-00-07'!$P$7:$P$19</c:f>
              <c:numCache>
                <c:formatCode>0.000</c:formatCode>
                <c:ptCount val="13"/>
                <c:pt idx="0">
                  <c:v>1.0514484869765224</c:v>
                </c:pt>
                <c:pt idx="1">
                  <c:v>1.0404127450376268</c:v>
                </c:pt>
                <c:pt idx="2">
                  <c:v>1.0361124214891204</c:v>
                </c:pt>
                <c:pt idx="3">
                  <c:v>1.0471794896047149</c:v>
                </c:pt>
                <c:pt idx="4">
                  <c:v>1.0222714061989342</c:v>
                </c:pt>
                <c:pt idx="5">
                  <c:v>1.0161860366432953</c:v>
                </c:pt>
                <c:pt idx="6">
                  <c:v>1.0471271054964557</c:v>
                </c:pt>
                <c:pt idx="7">
                  <c:v>1.028051669599801</c:v>
                </c:pt>
                <c:pt idx="8">
                  <c:v>1.0416098567984753</c:v>
                </c:pt>
                <c:pt idx="9">
                  <c:v>1.0130953308130723</c:v>
                </c:pt>
                <c:pt idx="10">
                  <c:v>1.0022716871911845</c:v>
                </c:pt>
                <c:pt idx="11">
                  <c:v>1.0042459009283009</c:v>
                </c:pt>
                <c:pt idx="12">
                  <c:v>1.0022789348037917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49FF-BE45-49222F400385}"/>
            </c:ext>
          </c:extLst>
        </c:ser>
        <c:ser>
          <c:idx val="1"/>
          <c:order val="1"/>
          <c:tx>
            <c:strRef>
              <c:f>'15L_20250121_09-00-07'!$AE$6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'15L_20250121_09-00-07'!$A$7:$A$19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'15L_20250121_09-00-07'!$AE$7:$AE$19</c:f>
              <c:numCache>
                <c:formatCode>General</c:formatCode>
                <c:ptCount val="13"/>
                <c:pt idx="0">
                  <c:v>1.1895331429946112</c:v>
                </c:pt>
                <c:pt idx="1">
                  <c:v>1.2291779800689904</c:v>
                </c:pt>
                <c:pt idx="2">
                  <c:v>1.2203952198081309</c:v>
                </c:pt>
                <c:pt idx="3">
                  <c:v>1.2523554417908818</c:v>
                </c:pt>
                <c:pt idx="4">
                  <c:v>1.2812877072886077</c:v>
                </c:pt>
                <c:pt idx="5">
                  <c:v>1.2891311258914824</c:v>
                </c:pt>
                <c:pt idx="6">
                  <c:v>1.2944888363726157</c:v>
                </c:pt>
                <c:pt idx="7">
                  <c:v>1.3043941435013153</c:v>
                </c:pt>
                <c:pt idx="8">
                  <c:v>1.2964419717946805</c:v>
                </c:pt>
                <c:pt idx="9">
                  <c:v>1.3043532635684347</c:v>
                </c:pt>
                <c:pt idx="10">
                  <c:v>1.3091277282511327</c:v>
                </c:pt>
                <c:pt idx="11">
                  <c:v>1.3284659086931352</c:v>
                </c:pt>
                <c:pt idx="12">
                  <c:v>1.3338602011035201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B-49FF-BE45-49222F40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'15L_20250121_09-00-07_duration'!$G$6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'15L_20250121_09-00-07_duration'!$A$7:$A$19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'15L_20250121_09-00-07_duration'!$G$7:$G$19</c:f>
              <c:numCache>
                <c:formatCode>General</c:formatCode>
                <c:ptCount val="13"/>
                <c:pt idx="0">
                  <c:v>3613.7305095195702</c:v>
                </c:pt>
                <c:pt idx="1">
                  <c:v>3616.5170714855099</c:v>
                </c:pt>
                <c:pt idx="2">
                  <c:v>3619.2272698879201</c:v>
                </c:pt>
                <c:pt idx="3">
                  <c:v>3623.9728398323</c:v>
                </c:pt>
                <c:pt idx="4">
                  <c:v>3626.7686579227402</c:v>
                </c:pt>
                <c:pt idx="5">
                  <c:v>3631.77261042594</c:v>
                </c:pt>
                <c:pt idx="6">
                  <c:v>3635.4198637008599</c:v>
                </c:pt>
                <c:pt idx="7">
                  <c:v>3639.78400182724</c:v>
                </c:pt>
                <c:pt idx="8">
                  <c:v>3647.8269221782598</c:v>
                </c:pt>
                <c:pt idx="9">
                  <c:v>3649.2110238075202</c:v>
                </c:pt>
                <c:pt idx="10">
                  <c:v>3653.9237275123501</c:v>
                </c:pt>
                <c:pt idx="11">
                  <c:v>3658.3202314376799</c:v>
                </c:pt>
                <c:pt idx="12">
                  <c:v>3672.4402055740302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BF0-8C2F-7549E57D9D10}"/>
            </c:ext>
          </c:extLst>
        </c:ser>
        <c:ser>
          <c:idx val="1"/>
          <c:order val="1"/>
          <c:tx>
            <c:strRef>
              <c:f>'15L_20250121_09-00-07_duration'!$W$6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'15L_20250121_09-00-07_duration'!$A$7:$A$19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'15L_20250121_09-00-07_duration'!$W$7:$W$19</c:f>
              <c:numCache>
                <c:formatCode>General</c:formatCode>
                <c:ptCount val="13"/>
                <c:pt idx="0">
                  <c:v>5.3206356525421139</c:v>
                </c:pt>
                <c:pt idx="1">
                  <c:v>5.5360753536224365</c:v>
                </c:pt>
                <c:pt idx="2">
                  <c:v>5.7135155200958252</c:v>
                </c:pt>
                <c:pt idx="3">
                  <c:v>5.8932018280029297</c:v>
                </c:pt>
                <c:pt idx="4">
                  <c:v>6.0497911453247069</c:v>
                </c:pt>
                <c:pt idx="5">
                  <c:v>6.2939503669738768</c:v>
                </c:pt>
                <c:pt idx="6">
                  <c:v>6.4907844066619873</c:v>
                </c:pt>
                <c:pt idx="7">
                  <c:v>6.7713450431823734</c:v>
                </c:pt>
                <c:pt idx="8">
                  <c:v>6.8348672866821287</c:v>
                </c:pt>
                <c:pt idx="9">
                  <c:v>7.044007730484009</c:v>
                </c:pt>
                <c:pt idx="10">
                  <c:v>7.2561714172363283</c:v>
                </c:pt>
                <c:pt idx="11">
                  <c:v>7.4891696929931637</c:v>
                </c:pt>
                <c:pt idx="12">
                  <c:v>7.7057907104492189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E-4BF0-8C2F-7549E57D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15 deliveries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Graphs!$L$7:$L$19</c:f>
                <c:numCache>
                  <c:formatCode>General</c:formatCode>
                  <c:ptCount val="13"/>
                  <c:pt idx="0">
                    <c:v>2.2621819427818889E-2</c:v>
                  </c:pt>
                  <c:pt idx="1">
                    <c:v>2.3000932593785398E-2</c:v>
                  </c:pt>
                  <c:pt idx="2">
                    <c:v>2.187989992259733E-2</c:v>
                  </c:pt>
                  <c:pt idx="3">
                    <c:v>3.089748856371799E-2</c:v>
                  </c:pt>
                  <c:pt idx="4">
                    <c:v>3.2542195490177291E-2</c:v>
                  </c:pt>
                  <c:pt idx="5">
                    <c:v>3.6748867105657716E-2</c:v>
                  </c:pt>
                  <c:pt idx="6">
                    <c:v>4.4863628559009661E-2</c:v>
                  </c:pt>
                  <c:pt idx="7">
                    <c:v>4.4294811791630126E-2</c:v>
                  </c:pt>
                  <c:pt idx="8">
                    <c:v>3.1540389130536597E-2</c:v>
                  </c:pt>
                  <c:pt idx="9">
                    <c:v>3.8817303235502081E-2</c:v>
                  </c:pt>
                  <c:pt idx="10">
                    <c:v>4.208815876763243E-2</c:v>
                  </c:pt>
                  <c:pt idx="11">
                    <c:v>4.3995507408224672E-2</c:v>
                  </c:pt>
                  <c:pt idx="12">
                    <c:v>5.3505216645606944E-2</c:v>
                  </c:pt>
                </c:numCache>
              </c:numRef>
            </c:plus>
            <c:minus>
              <c:numRef>
                <c:f>Graphs!$L$7:$L$19</c:f>
                <c:numCache>
                  <c:formatCode>General</c:formatCode>
                  <c:ptCount val="13"/>
                  <c:pt idx="0">
                    <c:v>2.2621819427818889E-2</c:v>
                  </c:pt>
                  <c:pt idx="1">
                    <c:v>2.3000932593785398E-2</c:v>
                  </c:pt>
                  <c:pt idx="2">
                    <c:v>2.187989992259733E-2</c:v>
                  </c:pt>
                  <c:pt idx="3">
                    <c:v>3.089748856371799E-2</c:v>
                  </c:pt>
                  <c:pt idx="4">
                    <c:v>3.2542195490177291E-2</c:v>
                  </c:pt>
                  <c:pt idx="5">
                    <c:v>3.6748867105657716E-2</c:v>
                  </c:pt>
                  <c:pt idx="6">
                    <c:v>4.4863628559009661E-2</c:v>
                  </c:pt>
                  <c:pt idx="7">
                    <c:v>4.4294811791630126E-2</c:v>
                  </c:pt>
                  <c:pt idx="8">
                    <c:v>3.1540389130536597E-2</c:v>
                  </c:pt>
                  <c:pt idx="9">
                    <c:v>3.8817303235502081E-2</c:v>
                  </c:pt>
                  <c:pt idx="10">
                    <c:v>4.208815876763243E-2</c:v>
                  </c:pt>
                  <c:pt idx="11">
                    <c:v>4.3995507408224672E-2</c:v>
                  </c:pt>
                  <c:pt idx="12">
                    <c:v>5.3505216645606944E-2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Graphs!$K$7:$K$19</c:f>
              <c:numCache>
                <c:formatCode>0.00</c:formatCode>
                <c:ptCount val="13"/>
                <c:pt idx="0">
                  <c:v>1.1132458141960646</c:v>
                </c:pt>
                <c:pt idx="1">
                  <c:v>1.1703363863964091</c:v>
                </c:pt>
                <c:pt idx="2">
                  <c:v>1.1589437807063014</c:v>
                </c:pt>
                <c:pt idx="3">
                  <c:v>1.1678761993451892</c:v>
                </c:pt>
                <c:pt idx="4">
                  <c:v>1.1969399843647592</c:v>
                </c:pt>
                <c:pt idx="5">
                  <c:v>1.2142093536184912</c:v>
                </c:pt>
                <c:pt idx="6">
                  <c:v>1.2020726737597278</c:v>
                </c:pt>
                <c:pt idx="7">
                  <c:v>1.22696168409939</c:v>
                </c:pt>
                <c:pt idx="8">
                  <c:v>1.2214721563194555</c:v>
                </c:pt>
                <c:pt idx="9">
                  <c:v>1.2426508453050495</c:v>
                </c:pt>
                <c:pt idx="10">
                  <c:v>1.2451723206372345</c:v>
                </c:pt>
                <c:pt idx="11">
                  <c:v>1.2546576004682739</c:v>
                </c:pt>
                <c:pt idx="12">
                  <c:v>1.2701993197652515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7-481C-8004-1979961D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'15L_20250121_09-00-07_duration'!$P$6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'15L_20250121_09-00-07_duration'!$A$7:$A$19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'15L_20250121_09-00-07_duration'!$P$7:$P$19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3-478A-B218-1992878B56B5}"/>
            </c:ext>
          </c:extLst>
        </c:ser>
        <c:ser>
          <c:idx val="1"/>
          <c:order val="1"/>
          <c:tx>
            <c:strRef>
              <c:f>'15L_20250121_09-00-07_duration'!$AE$6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'15L_20250121_09-00-07_duration'!$A$7:$A$19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'15L_20250121_09-00-07_duration'!$AE$7:$AE$19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3-478A-B218-1992878B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15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5.1877563882624739E-2</c:v>
                  </c:pt>
                  <c:pt idx="1">
                    <c:v>2.21908811800192</c:v>
                  </c:pt>
                  <c:pt idx="2">
                    <c:v>2.2257604193852645</c:v>
                  </c:pt>
                  <c:pt idx="3">
                    <c:v>2.1326284928736596</c:v>
                  </c:pt>
                  <c:pt idx="4">
                    <c:v>2.2730309842549907</c:v>
                  </c:pt>
                  <c:pt idx="5">
                    <c:v>1.9131371669806201</c:v>
                  </c:pt>
                  <c:pt idx="6">
                    <c:v>3.1790152321330254</c:v>
                  </c:pt>
                  <c:pt idx="7">
                    <c:v>2.6318005970337746</c:v>
                  </c:pt>
                  <c:pt idx="8">
                    <c:v>1.5465747301710493</c:v>
                  </c:pt>
                  <c:pt idx="9">
                    <c:v>1.0645857080933432</c:v>
                  </c:pt>
                  <c:pt idx="10">
                    <c:v>4.8519764827461263</c:v>
                  </c:pt>
                  <c:pt idx="11">
                    <c:v>1.0393702061865677</c:v>
                  </c:pt>
                  <c:pt idx="12">
                    <c:v>4.0645129494851151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5.1877563882624739E-2</c:v>
                  </c:pt>
                  <c:pt idx="1">
                    <c:v>2.21908811800192</c:v>
                  </c:pt>
                  <c:pt idx="2">
                    <c:v>2.2257604193852645</c:v>
                  </c:pt>
                  <c:pt idx="3">
                    <c:v>2.1326284928736596</c:v>
                  </c:pt>
                  <c:pt idx="4">
                    <c:v>2.2730309842549907</c:v>
                  </c:pt>
                  <c:pt idx="5">
                    <c:v>1.9131371669806201</c:v>
                  </c:pt>
                  <c:pt idx="6">
                    <c:v>3.1790152321330254</c:v>
                  </c:pt>
                  <c:pt idx="7">
                    <c:v>2.6318005970337746</c:v>
                  </c:pt>
                  <c:pt idx="8">
                    <c:v>1.5465747301710493</c:v>
                  </c:pt>
                  <c:pt idx="9">
                    <c:v>1.0645857080933432</c:v>
                  </c:pt>
                  <c:pt idx="10">
                    <c:v>4.8519764827461263</c:v>
                  </c:pt>
                  <c:pt idx="11">
                    <c:v>1.0393702061865677</c:v>
                  </c:pt>
                  <c:pt idx="12">
                    <c:v>4.0645129494851151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3613.8031224409665</c:v>
                </c:pt>
                <c:pt idx="1">
                  <c:v>3618.3468200365637</c:v>
                </c:pt>
                <c:pt idx="2">
                  <c:v>3622.3240689436534</c:v>
                </c:pt>
                <c:pt idx="3">
                  <c:v>3625.3825883865302</c:v>
                </c:pt>
                <c:pt idx="4">
                  <c:v>3628.57912421226</c:v>
                </c:pt>
                <c:pt idx="5">
                  <c:v>3634.4749580224302</c:v>
                </c:pt>
                <c:pt idx="6">
                  <c:v>3639.9144617716433</c:v>
                </c:pt>
                <c:pt idx="7">
                  <c:v>3642.0714284578899</c:v>
                </c:pt>
                <c:pt idx="8">
                  <c:v>3646.5893241564368</c:v>
                </c:pt>
                <c:pt idx="9">
                  <c:v>3650.63778297106</c:v>
                </c:pt>
                <c:pt idx="10">
                  <c:v>3657.7532989184001</c:v>
                </c:pt>
                <c:pt idx="11">
                  <c:v>3659.6904977957365</c:v>
                </c:pt>
                <c:pt idx="12">
                  <c:v>3666.7151842117237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9-4650-B33E-45B02714F10C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plus>
            <c:minus>
              <c:numRef>
                <c:f>[1]Graphs!$J$45:$J$57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5.2363739013671875</c:v>
                </c:pt>
                <c:pt idx="1">
                  <c:v>5.3750385284423823</c:v>
                </c:pt>
                <c:pt idx="2">
                  <c:v>5.5769103527069097</c:v>
                </c:pt>
                <c:pt idx="3">
                  <c:v>5.7630942662556963</c:v>
                </c:pt>
                <c:pt idx="4">
                  <c:v>5.9339508374532066</c:v>
                </c:pt>
                <c:pt idx="5">
                  <c:v>6.1341185410817465</c:v>
                </c:pt>
                <c:pt idx="6">
                  <c:v>6.382427453994751</c:v>
                </c:pt>
                <c:pt idx="7">
                  <c:v>6.6013021787007657</c:v>
                </c:pt>
                <c:pt idx="8">
                  <c:v>6.7687455495198572</c:v>
                </c:pt>
                <c:pt idx="9">
                  <c:v>6.9138206005096441</c:v>
                </c:pt>
                <c:pt idx="10">
                  <c:v>7.1170551617940268</c:v>
                </c:pt>
                <c:pt idx="11">
                  <c:v>7.3467943986256925</c:v>
                </c:pt>
                <c:pt idx="12">
                  <c:v>7.5879508177439376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9-4650-B33E-45B02714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50947261959383"/>
          <c:y val="0.1341406250000000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5.1877563882624739E-2</c:v>
                  </c:pt>
                  <c:pt idx="1">
                    <c:v>2.21908811800192</c:v>
                  </c:pt>
                  <c:pt idx="2">
                    <c:v>2.2257604193852645</c:v>
                  </c:pt>
                  <c:pt idx="3">
                    <c:v>2.1326284928736596</c:v>
                  </c:pt>
                  <c:pt idx="4">
                    <c:v>2.2730309842549907</c:v>
                  </c:pt>
                  <c:pt idx="5">
                    <c:v>1.9131371669806201</c:v>
                  </c:pt>
                  <c:pt idx="6">
                    <c:v>3.1790152321330254</c:v>
                  </c:pt>
                  <c:pt idx="7">
                    <c:v>2.6318005970337746</c:v>
                  </c:pt>
                  <c:pt idx="8">
                    <c:v>1.5465747301710493</c:v>
                  </c:pt>
                  <c:pt idx="9">
                    <c:v>1.0645857080933432</c:v>
                  </c:pt>
                  <c:pt idx="10">
                    <c:v>4.8519764827461263</c:v>
                  </c:pt>
                  <c:pt idx="11">
                    <c:v>1.0393702061865677</c:v>
                  </c:pt>
                  <c:pt idx="12">
                    <c:v>4.0645129494851151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5.1877563882624739E-2</c:v>
                  </c:pt>
                  <c:pt idx="1">
                    <c:v>2.21908811800192</c:v>
                  </c:pt>
                  <c:pt idx="2">
                    <c:v>2.2257604193852645</c:v>
                  </c:pt>
                  <c:pt idx="3">
                    <c:v>2.1326284928736596</c:v>
                  </c:pt>
                  <c:pt idx="4">
                    <c:v>2.2730309842549907</c:v>
                  </c:pt>
                  <c:pt idx="5">
                    <c:v>1.9131371669806201</c:v>
                  </c:pt>
                  <c:pt idx="6">
                    <c:v>3.1790152321330254</c:v>
                  </c:pt>
                  <c:pt idx="7">
                    <c:v>2.6318005970337746</c:v>
                  </c:pt>
                  <c:pt idx="8">
                    <c:v>1.5465747301710493</c:v>
                  </c:pt>
                  <c:pt idx="9">
                    <c:v>1.0645857080933432</c:v>
                  </c:pt>
                  <c:pt idx="10">
                    <c:v>4.8519764827461263</c:v>
                  </c:pt>
                  <c:pt idx="11">
                    <c:v>1.0393702061865677</c:v>
                  </c:pt>
                  <c:pt idx="12">
                    <c:v>4.0645129494851151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3613.8031224409665</c:v>
                </c:pt>
                <c:pt idx="1">
                  <c:v>3618.3468200365637</c:v>
                </c:pt>
                <c:pt idx="2">
                  <c:v>3622.3240689436534</c:v>
                </c:pt>
                <c:pt idx="3">
                  <c:v>3625.3825883865302</c:v>
                </c:pt>
                <c:pt idx="4">
                  <c:v>3628.57912421226</c:v>
                </c:pt>
                <c:pt idx="5">
                  <c:v>3634.4749580224302</c:v>
                </c:pt>
                <c:pt idx="6">
                  <c:v>3639.9144617716433</c:v>
                </c:pt>
                <c:pt idx="7">
                  <c:v>3642.0714284578899</c:v>
                </c:pt>
                <c:pt idx="8">
                  <c:v>3646.5893241564368</c:v>
                </c:pt>
                <c:pt idx="9">
                  <c:v>3650.63778297106</c:v>
                </c:pt>
                <c:pt idx="10">
                  <c:v>3657.7532989184001</c:v>
                </c:pt>
                <c:pt idx="11">
                  <c:v>3659.6904977957365</c:v>
                </c:pt>
                <c:pt idx="12">
                  <c:v>3666.7151842117237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9-4650-B33E-45B02714F10C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plus>
            <c:minus>
              <c:numRef>
                <c:f>[1]Graphs!$J$45:$J$57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5.2363739013671875</c:v>
                </c:pt>
                <c:pt idx="1">
                  <c:v>5.3750385284423823</c:v>
                </c:pt>
                <c:pt idx="2">
                  <c:v>5.5769103527069097</c:v>
                </c:pt>
                <c:pt idx="3">
                  <c:v>5.7630942662556963</c:v>
                </c:pt>
                <c:pt idx="4">
                  <c:v>5.9339508374532066</c:v>
                </c:pt>
                <c:pt idx="5">
                  <c:v>6.1341185410817465</c:v>
                </c:pt>
                <c:pt idx="6">
                  <c:v>6.382427453994751</c:v>
                </c:pt>
                <c:pt idx="7">
                  <c:v>6.6013021787007657</c:v>
                </c:pt>
                <c:pt idx="8">
                  <c:v>6.7687455495198572</c:v>
                </c:pt>
                <c:pt idx="9">
                  <c:v>6.9138206005096441</c:v>
                </c:pt>
                <c:pt idx="10">
                  <c:v>7.1170551617940268</c:v>
                </c:pt>
                <c:pt idx="11">
                  <c:v>7.3467943986256925</c:v>
                </c:pt>
                <c:pt idx="12">
                  <c:v>7.5879508177439376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9-4650-B33E-45B02714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2543730444072"/>
          <c:y val="0.32375868055555557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4713.712767379433</c:v>
                  </c:pt>
                  <c:pt idx="1">
                    <c:v>12004.599266977473</c:v>
                  </c:pt>
                  <c:pt idx="2">
                    <c:v>18080.703037590443</c:v>
                  </c:pt>
                  <c:pt idx="3">
                    <c:v>38902.199289071265</c:v>
                  </c:pt>
                  <c:pt idx="4">
                    <c:v>24070.100966026748</c:v>
                  </c:pt>
                  <c:pt idx="5">
                    <c:v>5752.4406672876694</c:v>
                  </c:pt>
                  <c:pt idx="6">
                    <c:v>21156.662748191775</c:v>
                  </c:pt>
                  <c:pt idx="7">
                    <c:v>1649.3498078241689</c:v>
                  </c:pt>
                  <c:pt idx="8">
                    <c:v>367.42683364261762</c:v>
                  </c:pt>
                  <c:pt idx="9">
                    <c:v>99.844308801199261</c:v>
                  </c:pt>
                  <c:pt idx="10">
                    <c:v>2.7381796607825248</c:v>
                  </c:pt>
                  <c:pt idx="11">
                    <c:v>24.314394317059577</c:v>
                  </c:pt>
                  <c:pt idx="12">
                    <c:v>2.0160875138473981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4713.712767379433</c:v>
                  </c:pt>
                  <c:pt idx="1">
                    <c:v>12004.599266977473</c:v>
                  </c:pt>
                  <c:pt idx="2">
                    <c:v>18080.703037590443</c:v>
                  </c:pt>
                  <c:pt idx="3">
                    <c:v>38902.199289071265</c:v>
                  </c:pt>
                  <c:pt idx="4">
                    <c:v>24070.100966026748</c:v>
                  </c:pt>
                  <c:pt idx="5">
                    <c:v>5752.4406672876694</c:v>
                  </c:pt>
                  <c:pt idx="6">
                    <c:v>21156.662748191775</c:v>
                  </c:pt>
                  <c:pt idx="7">
                    <c:v>1649.3498078241689</c:v>
                  </c:pt>
                  <c:pt idx="8">
                    <c:v>367.42683364261762</c:v>
                  </c:pt>
                  <c:pt idx="9">
                    <c:v>99.844308801199261</c:v>
                  </c:pt>
                  <c:pt idx="10">
                    <c:v>2.7381796607825248</c:v>
                  </c:pt>
                  <c:pt idx="11">
                    <c:v>24.314394317059577</c:v>
                  </c:pt>
                  <c:pt idx="12">
                    <c:v>2.0160875138473981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3839.6692025661346</c:v>
                </c:pt>
                <c:pt idx="1">
                  <c:v>8537.1509642600777</c:v>
                </c:pt>
                <c:pt idx="2">
                  <c:v>25533.409664710332</c:v>
                </c:pt>
                <c:pt idx="3">
                  <c:v>27657.164682785671</c:v>
                </c:pt>
                <c:pt idx="4">
                  <c:v>18523.887012481679</c:v>
                </c:pt>
                <c:pt idx="5">
                  <c:v>4391.2979982693687</c:v>
                </c:pt>
                <c:pt idx="6">
                  <c:v>15979.246173858613</c:v>
                </c:pt>
                <c:pt idx="7">
                  <c:v>1427.9800423781046</c:v>
                </c:pt>
                <c:pt idx="8">
                  <c:v>313.92902493476851</c:v>
                </c:pt>
                <c:pt idx="9">
                  <c:v>87.36680769920342</c:v>
                </c:pt>
                <c:pt idx="10">
                  <c:v>8.1344304879506062</c:v>
                </c:pt>
                <c:pt idx="11">
                  <c:v>22.97257939974466</c:v>
                </c:pt>
                <c:pt idx="12">
                  <c:v>6.2280211448669363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3-44CC-9374-8485D8BBA3AC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6.4006516491208598E-3</c:v>
                  </c:pt>
                  <c:pt idx="1">
                    <c:v>5.8250697942402521E-3</c:v>
                  </c:pt>
                  <c:pt idx="2">
                    <c:v>1.8432074641189101E-2</c:v>
                  </c:pt>
                  <c:pt idx="3">
                    <c:v>2.6963997831008665E-2</c:v>
                  </c:pt>
                  <c:pt idx="4">
                    <c:v>1.4649985256137451E-2</c:v>
                  </c:pt>
                  <c:pt idx="5">
                    <c:v>3.0801121194750623E-2</c:v>
                  </c:pt>
                  <c:pt idx="6">
                    <c:v>2.9325433820309662E-2</c:v>
                  </c:pt>
                  <c:pt idx="7">
                    <c:v>3.7961305054220483E-2</c:v>
                  </c:pt>
                  <c:pt idx="8">
                    <c:v>2.5720570934689161E-2</c:v>
                  </c:pt>
                  <c:pt idx="9">
                    <c:v>1.9817299769424014E-2</c:v>
                  </c:pt>
                  <c:pt idx="10">
                    <c:v>4.1597014880810274E-2</c:v>
                  </c:pt>
                  <c:pt idx="11">
                    <c:v>1.0712963752484357E-2</c:v>
                  </c:pt>
                  <c:pt idx="12">
                    <c:v>3.5148134477567983E-2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6.4006516491208598E-3</c:v>
                  </c:pt>
                  <c:pt idx="1">
                    <c:v>5.8250697942402521E-3</c:v>
                  </c:pt>
                  <c:pt idx="2">
                    <c:v>1.8432074641189101E-2</c:v>
                  </c:pt>
                  <c:pt idx="3">
                    <c:v>2.6963997831008665E-2</c:v>
                  </c:pt>
                  <c:pt idx="4">
                    <c:v>1.4649985256137451E-2</c:v>
                  </c:pt>
                  <c:pt idx="5">
                    <c:v>3.0801121194750623E-2</c:v>
                  </c:pt>
                  <c:pt idx="6">
                    <c:v>2.9325433820309662E-2</c:v>
                  </c:pt>
                  <c:pt idx="7">
                    <c:v>3.7961305054220483E-2</c:v>
                  </c:pt>
                  <c:pt idx="8">
                    <c:v>2.5720570934689161E-2</c:v>
                  </c:pt>
                  <c:pt idx="9">
                    <c:v>1.9817299769424014E-2</c:v>
                  </c:pt>
                  <c:pt idx="10">
                    <c:v>4.1597014880810274E-2</c:v>
                  </c:pt>
                  <c:pt idx="11">
                    <c:v>1.0712963752484357E-2</c:v>
                  </c:pt>
                  <c:pt idx="12">
                    <c:v>3.5148134477567983E-2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0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1.4044166088104193</c:v>
                </c:pt>
                <c:pt idx="1">
                  <c:v>1.586725234985348</c:v>
                </c:pt>
                <c:pt idx="2">
                  <c:v>1.7392910480499211</c:v>
                </c:pt>
                <c:pt idx="3">
                  <c:v>1.9086080710093138</c:v>
                </c:pt>
                <c:pt idx="4">
                  <c:v>2.0613150437672871</c:v>
                </c:pt>
                <c:pt idx="5">
                  <c:v>2.2165980180104521</c:v>
                </c:pt>
                <c:pt idx="6">
                  <c:v>2.3814209143320659</c:v>
                </c:pt>
                <c:pt idx="7">
                  <c:v>2.5433988094329787</c:v>
                </c:pt>
                <c:pt idx="8">
                  <c:v>2.7226272106170604</c:v>
                </c:pt>
                <c:pt idx="9">
                  <c:v>2.8827994187672892</c:v>
                </c:pt>
                <c:pt idx="10">
                  <c:v>3.0551067352294865</c:v>
                </c:pt>
                <c:pt idx="11">
                  <c:v>3.2290483633677112</c:v>
                </c:pt>
                <c:pt idx="12">
                  <c:v>3.3839695135752312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3-44CC-9374-8485D8B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8031496062991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4713.712767379433</c:v>
                  </c:pt>
                  <c:pt idx="1">
                    <c:v>12004.599266977473</c:v>
                  </c:pt>
                  <c:pt idx="2">
                    <c:v>18080.703037590443</c:v>
                  </c:pt>
                  <c:pt idx="3">
                    <c:v>38902.199289071265</c:v>
                  </c:pt>
                  <c:pt idx="4">
                    <c:v>24070.100966026748</c:v>
                  </c:pt>
                  <c:pt idx="5">
                    <c:v>5752.4406672876694</c:v>
                  </c:pt>
                  <c:pt idx="6">
                    <c:v>21156.662748191775</c:v>
                  </c:pt>
                  <c:pt idx="7">
                    <c:v>1649.3498078241689</c:v>
                  </c:pt>
                  <c:pt idx="8">
                    <c:v>367.42683364261762</c:v>
                  </c:pt>
                  <c:pt idx="9">
                    <c:v>99.844308801199261</c:v>
                  </c:pt>
                  <c:pt idx="10">
                    <c:v>2.7381796607825248</c:v>
                  </c:pt>
                  <c:pt idx="11">
                    <c:v>24.314394317059577</c:v>
                  </c:pt>
                  <c:pt idx="12">
                    <c:v>2.0160875138473981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4713.712767379433</c:v>
                  </c:pt>
                  <c:pt idx="1">
                    <c:v>12004.599266977473</c:v>
                  </c:pt>
                  <c:pt idx="2">
                    <c:v>18080.703037590443</c:v>
                  </c:pt>
                  <c:pt idx="3">
                    <c:v>38902.199289071265</c:v>
                  </c:pt>
                  <c:pt idx="4">
                    <c:v>24070.100966026748</c:v>
                  </c:pt>
                  <c:pt idx="5">
                    <c:v>5752.4406672876694</c:v>
                  </c:pt>
                  <c:pt idx="6">
                    <c:v>21156.662748191775</c:v>
                  </c:pt>
                  <c:pt idx="7">
                    <c:v>1649.3498078241689</c:v>
                  </c:pt>
                  <c:pt idx="8">
                    <c:v>367.42683364261762</c:v>
                  </c:pt>
                  <c:pt idx="9">
                    <c:v>99.844308801199261</c:v>
                  </c:pt>
                  <c:pt idx="10">
                    <c:v>2.7381796607825248</c:v>
                  </c:pt>
                  <c:pt idx="11">
                    <c:v>24.314394317059577</c:v>
                  </c:pt>
                  <c:pt idx="12">
                    <c:v>2.0160875138473981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Graphs!$B$7:$B$19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3839.6692025661346</c:v>
                </c:pt>
                <c:pt idx="1">
                  <c:v>8537.1509642600777</c:v>
                </c:pt>
                <c:pt idx="2">
                  <c:v>25533.409664710332</c:v>
                </c:pt>
                <c:pt idx="3">
                  <c:v>27657.164682785671</c:v>
                </c:pt>
                <c:pt idx="4">
                  <c:v>18523.887012481679</c:v>
                </c:pt>
                <c:pt idx="5">
                  <c:v>4391.2979982693687</c:v>
                </c:pt>
                <c:pt idx="6">
                  <c:v>15979.246173858613</c:v>
                </c:pt>
                <c:pt idx="7">
                  <c:v>1427.9800423781046</c:v>
                </c:pt>
                <c:pt idx="8">
                  <c:v>313.92902493476851</c:v>
                </c:pt>
                <c:pt idx="9">
                  <c:v>87.36680769920342</c:v>
                </c:pt>
                <c:pt idx="10">
                  <c:v>8.1344304879506062</c:v>
                </c:pt>
                <c:pt idx="11">
                  <c:v>22.97257939974466</c:v>
                </c:pt>
                <c:pt idx="12">
                  <c:v>6.2280211448669363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3-44CC-9374-8485D8BBA3AC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SMGA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6.4006516491208598E-3</c:v>
                  </c:pt>
                  <c:pt idx="1">
                    <c:v>5.8250697942402521E-3</c:v>
                  </c:pt>
                  <c:pt idx="2">
                    <c:v>1.8432074641189101E-2</c:v>
                  </c:pt>
                  <c:pt idx="3">
                    <c:v>2.6963997831008665E-2</c:v>
                  </c:pt>
                  <c:pt idx="4">
                    <c:v>1.4649985256137451E-2</c:v>
                  </c:pt>
                  <c:pt idx="5">
                    <c:v>3.0801121194750623E-2</c:v>
                  </c:pt>
                  <c:pt idx="6">
                    <c:v>2.9325433820309662E-2</c:v>
                  </c:pt>
                  <c:pt idx="7">
                    <c:v>3.7961305054220483E-2</c:v>
                  </c:pt>
                  <c:pt idx="8">
                    <c:v>2.5720570934689161E-2</c:v>
                  </c:pt>
                  <c:pt idx="9">
                    <c:v>1.9817299769424014E-2</c:v>
                  </c:pt>
                  <c:pt idx="10">
                    <c:v>4.1597014880810274E-2</c:v>
                  </c:pt>
                  <c:pt idx="11">
                    <c:v>1.0712963752484357E-2</c:v>
                  </c:pt>
                  <c:pt idx="12">
                    <c:v>3.5148134477567983E-2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6.4006516491208598E-3</c:v>
                  </c:pt>
                  <c:pt idx="1">
                    <c:v>5.8250697942402521E-3</c:v>
                  </c:pt>
                  <c:pt idx="2">
                    <c:v>1.8432074641189101E-2</c:v>
                  </c:pt>
                  <c:pt idx="3">
                    <c:v>2.6963997831008665E-2</c:v>
                  </c:pt>
                  <c:pt idx="4">
                    <c:v>1.4649985256137451E-2</c:v>
                  </c:pt>
                  <c:pt idx="5">
                    <c:v>3.0801121194750623E-2</c:v>
                  </c:pt>
                  <c:pt idx="6">
                    <c:v>2.9325433820309662E-2</c:v>
                  </c:pt>
                  <c:pt idx="7">
                    <c:v>3.7961305054220483E-2</c:v>
                  </c:pt>
                  <c:pt idx="8">
                    <c:v>2.5720570934689161E-2</c:v>
                  </c:pt>
                  <c:pt idx="9">
                    <c:v>1.9817299769424014E-2</c:v>
                  </c:pt>
                  <c:pt idx="10">
                    <c:v>4.1597014880810274E-2</c:v>
                  </c:pt>
                  <c:pt idx="11">
                    <c:v>1.0712963752484357E-2</c:v>
                  </c:pt>
                  <c:pt idx="12">
                    <c:v>3.5148134477567983E-2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Graphs!$C$7:$C$19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1.4044166088104193</c:v>
                </c:pt>
                <c:pt idx="1">
                  <c:v>1.586725234985348</c:v>
                </c:pt>
                <c:pt idx="2">
                  <c:v>1.7392910480499211</c:v>
                </c:pt>
                <c:pt idx="3">
                  <c:v>1.9086080710093138</c:v>
                </c:pt>
                <c:pt idx="4">
                  <c:v>2.0613150437672871</c:v>
                </c:pt>
                <c:pt idx="5">
                  <c:v>2.2165980180104521</c:v>
                </c:pt>
                <c:pt idx="6">
                  <c:v>2.3814209143320659</c:v>
                </c:pt>
                <c:pt idx="7">
                  <c:v>2.5433988094329787</c:v>
                </c:pt>
                <c:pt idx="8">
                  <c:v>2.7226272106170604</c:v>
                </c:pt>
                <c:pt idx="9">
                  <c:v>2.8827994187672892</c:v>
                </c:pt>
                <c:pt idx="10">
                  <c:v>3.0551067352294865</c:v>
                </c:pt>
                <c:pt idx="11">
                  <c:v>3.2290483633677112</c:v>
                </c:pt>
                <c:pt idx="12">
                  <c:v>3.3839695135752312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3-44CC-9374-8485D8B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46911111111113"/>
          <c:y val="0.16500868055555554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15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Graphs!$K$44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Graphs!$L$45:$L$57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Graphs!$L$45:$L$57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Graphs!$K$45:$K$57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0.64006540616246477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A-466D-B5F0-7E0CB9FF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15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5.1877563882624739E-2</c:v>
                  </c:pt>
                  <c:pt idx="1">
                    <c:v>2.21908811800192</c:v>
                  </c:pt>
                  <c:pt idx="2">
                    <c:v>2.2257604193852645</c:v>
                  </c:pt>
                  <c:pt idx="3">
                    <c:v>2.1326284928736596</c:v>
                  </c:pt>
                  <c:pt idx="4">
                    <c:v>2.2730309842549907</c:v>
                  </c:pt>
                  <c:pt idx="5">
                    <c:v>1.9131371669806201</c:v>
                  </c:pt>
                  <c:pt idx="6">
                    <c:v>3.1790152321330254</c:v>
                  </c:pt>
                  <c:pt idx="7">
                    <c:v>2.6318005970337746</c:v>
                  </c:pt>
                  <c:pt idx="8">
                    <c:v>1.5465747301710493</c:v>
                  </c:pt>
                  <c:pt idx="9">
                    <c:v>1.0645857080933432</c:v>
                  </c:pt>
                  <c:pt idx="10">
                    <c:v>4.8519764827461263</c:v>
                  </c:pt>
                  <c:pt idx="11">
                    <c:v>1.0393702061865677</c:v>
                  </c:pt>
                  <c:pt idx="12">
                    <c:v>4.0645129494851151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5.1877563882624739E-2</c:v>
                  </c:pt>
                  <c:pt idx="1">
                    <c:v>2.21908811800192</c:v>
                  </c:pt>
                  <c:pt idx="2">
                    <c:v>2.2257604193852645</c:v>
                  </c:pt>
                  <c:pt idx="3">
                    <c:v>2.1326284928736596</c:v>
                  </c:pt>
                  <c:pt idx="4">
                    <c:v>2.2730309842549907</c:v>
                  </c:pt>
                  <c:pt idx="5">
                    <c:v>1.9131371669806201</c:v>
                  </c:pt>
                  <c:pt idx="6">
                    <c:v>3.1790152321330254</c:v>
                  </c:pt>
                  <c:pt idx="7">
                    <c:v>2.6318005970337746</c:v>
                  </c:pt>
                  <c:pt idx="8">
                    <c:v>1.5465747301710493</c:v>
                  </c:pt>
                  <c:pt idx="9">
                    <c:v>1.0645857080933432</c:v>
                  </c:pt>
                  <c:pt idx="10">
                    <c:v>4.8519764827461263</c:v>
                  </c:pt>
                  <c:pt idx="11">
                    <c:v>1.0393702061865677</c:v>
                  </c:pt>
                  <c:pt idx="12">
                    <c:v>4.0645129494851151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Graphs!$B$45:$B$57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3613.8031224409665</c:v>
                </c:pt>
                <c:pt idx="1">
                  <c:v>3618.3468200365637</c:v>
                </c:pt>
                <c:pt idx="2">
                  <c:v>3622.3240689436534</c:v>
                </c:pt>
                <c:pt idx="3">
                  <c:v>3625.3825883865302</c:v>
                </c:pt>
                <c:pt idx="4">
                  <c:v>3628.57912421226</c:v>
                </c:pt>
                <c:pt idx="5">
                  <c:v>3634.4749580224302</c:v>
                </c:pt>
                <c:pt idx="6">
                  <c:v>3639.9144617716433</c:v>
                </c:pt>
                <c:pt idx="7">
                  <c:v>3642.0714284578899</c:v>
                </c:pt>
                <c:pt idx="8">
                  <c:v>3646.5893241564368</c:v>
                </c:pt>
                <c:pt idx="9">
                  <c:v>3650.63778297106</c:v>
                </c:pt>
                <c:pt idx="10">
                  <c:v>3657.7532989184001</c:v>
                </c:pt>
                <c:pt idx="11">
                  <c:v>3659.6904977957365</c:v>
                </c:pt>
                <c:pt idx="12">
                  <c:v>3666.7151842117237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9-4650-B33E-45B02714F10C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plus>
            <c:minus>
              <c:numRef>
                <c:f>[1]Graphs!$J$45:$J$57</c:f>
                <c:numCache>
                  <c:formatCode>General</c:formatCode>
                  <c:ptCount val="13"/>
                  <c:pt idx="0">
                    <c:v>0.17084933330296448</c:v>
                  </c:pt>
                  <c:pt idx="1">
                    <c:v>0.15401782977091358</c:v>
                  </c:pt>
                  <c:pt idx="2">
                    <c:v>0.16295063173363356</c:v>
                  </c:pt>
                  <c:pt idx="3">
                    <c:v>0.16024105696255117</c:v>
                  </c:pt>
                  <c:pt idx="4">
                    <c:v>0.15109234646021044</c:v>
                  </c:pt>
                  <c:pt idx="5">
                    <c:v>0.15719178473165843</c:v>
                  </c:pt>
                  <c:pt idx="6">
                    <c:v>0.18276971271200254</c:v>
                  </c:pt>
                  <c:pt idx="7">
                    <c:v>0.15374183168258027</c:v>
                  </c:pt>
                  <c:pt idx="8">
                    <c:v>0.16359948693865636</c:v>
                  </c:pt>
                  <c:pt idx="9">
                    <c:v>0.13285770937796559</c:v>
                  </c:pt>
                  <c:pt idx="10">
                    <c:v>0.16747738275176777</c:v>
                  </c:pt>
                  <c:pt idx="11">
                    <c:v>0.16259700958770928</c:v>
                  </c:pt>
                  <c:pt idx="12">
                    <c:v>0.12465535777351588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Graphs!$C$45:$C$57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5.2363739013671875</c:v>
                </c:pt>
                <c:pt idx="1">
                  <c:v>5.3750385284423823</c:v>
                </c:pt>
                <c:pt idx="2">
                  <c:v>5.5769103527069097</c:v>
                </c:pt>
                <c:pt idx="3">
                  <c:v>5.7630942662556963</c:v>
                </c:pt>
                <c:pt idx="4">
                  <c:v>5.9339508374532066</c:v>
                </c:pt>
                <c:pt idx="5">
                  <c:v>6.1341185410817465</c:v>
                </c:pt>
                <c:pt idx="6">
                  <c:v>6.382427453994751</c:v>
                </c:pt>
                <c:pt idx="7">
                  <c:v>6.6013021787007657</c:v>
                </c:pt>
                <c:pt idx="8">
                  <c:v>6.7687455495198572</c:v>
                </c:pt>
                <c:pt idx="9">
                  <c:v>6.9138206005096441</c:v>
                </c:pt>
                <c:pt idx="10">
                  <c:v>7.1170551617940268</c:v>
                </c:pt>
                <c:pt idx="11">
                  <c:v>7.3467943986256925</c:v>
                </c:pt>
                <c:pt idx="12">
                  <c:v>7.5879508177439376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9-4650-B33E-45B02714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46977777777778"/>
          <c:y val="0.32375868055555557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'15L_20241211_08-08-25'!$G$6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'15L_20241211_08-08-25'!$A$7:$A$19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'15L_20241211_08-08-25'!$G$7:$G$19</c:f>
              <c:numCache>
                <c:formatCode>General</c:formatCode>
                <c:ptCount val="13"/>
                <c:pt idx="0">
                  <c:v>10502.1916518211</c:v>
                </c:pt>
                <c:pt idx="1">
                  <c:v>25514.163761854099</c:v>
                </c:pt>
                <c:pt idx="2">
                  <c:v>35737.4544661045</c:v>
                </c:pt>
                <c:pt idx="3">
                  <c:v>82673.181895971298</c:v>
                </c:pt>
                <c:pt idx="4">
                  <c:v>3048.7909924983901</c:v>
                </c:pt>
                <c:pt idx="5">
                  <c:v>12525.797054529099</c:v>
                </c:pt>
                <c:pt idx="6">
                  <c:v>14.339986324310299</c:v>
                </c:pt>
                <c:pt idx="7">
                  <c:v>540.46440458297695</c:v>
                </c:pt>
                <c:pt idx="8">
                  <c:v>831.06038856506302</c:v>
                </c:pt>
                <c:pt idx="9">
                  <c:v>28.028797864913901</c:v>
                </c:pt>
                <c:pt idx="10">
                  <c:v>6.6952414512634197</c:v>
                </c:pt>
                <c:pt idx="11">
                  <c:v>6.3977911472320503</c:v>
                </c:pt>
                <c:pt idx="12">
                  <c:v>8.9494929313659597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D-428C-9207-91EEA7A4C613}"/>
            </c:ext>
          </c:extLst>
        </c:ser>
        <c:ser>
          <c:idx val="1"/>
          <c:order val="1"/>
          <c:tx>
            <c:strRef>
              <c:f>'15L_20241211_08-08-25'!$W$6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'15L_20241211_08-08-25'!$A$7:$A$19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'15L_20241211_08-08-25'!$W$7:$W$19</c:f>
              <c:numCache>
                <c:formatCode>General</c:formatCode>
                <c:ptCount val="13"/>
                <c:pt idx="0">
                  <c:v>1.4104489803314142</c:v>
                </c:pt>
                <c:pt idx="1">
                  <c:v>1.5948541641235301</c:v>
                </c:pt>
                <c:pt idx="2">
                  <c:v>1.7604239463806099</c:v>
                </c:pt>
                <c:pt idx="3">
                  <c:v>1.928152608871456</c:v>
                </c:pt>
                <c:pt idx="4">
                  <c:v>2.0642899990081722</c:v>
                </c:pt>
                <c:pt idx="5">
                  <c:v>2.2550801753997738</c:v>
                </c:pt>
                <c:pt idx="6">
                  <c:v>2.4179017066955497</c:v>
                </c:pt>
                <c:pt idx="7">
                  <c:v>2.589158487319942</c:v>
                </c:pt>
                <c:pt idx="8">
                  <c:v>2.754143571853632</c:v>
                </c:pt>
                <c:pt idx="9">
                  <c:v>2.8963468551635683</c:v>
                </c:pt>
                <c:pt idx="10">
                  <c:v>3.1132600784301681</c:v>
                </c:pt>
                <c:pt idx="11">
                  <c:v>3.2340532302856397</c:v>
                </c:pt>
                <c:pt idx="12">
                  <c:v>3.4097454071044866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D-428C-9207-91EEA7A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185737</xdr:rowOff>
    </xdr:from>
    <xdr:to>
      <xdr:col>6</xdr:col>
      <xdr:colOff>1299600</xdr:colOff>
      <xdr:row>35</xdr:row>
      <xdr:rowOff>17737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C416BC-062A-4D83-BECF-EF7A1939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3</xdr:row>
      <xdr:rowOff>166687</xdr:rowOff>
    </xdr:from>
    <xdr:to>
      <xdr:col>18</xdr:col>
      <xdr:colOff>699524</xdr:colOff>
      <xdr:row>18</xdr:row>
      <xdr:rowOff>189187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4C8FFD-66D1-42A6-8ED4-967487EAB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1469859</xdr:colOff>
      <xdr:row>74</xdr:row>
      <xdr:rowOff>22500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69DAA40-34E8-445C-BAF7-5690DF04C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59</xdr:row>
      <xdr:rowOff>0</xdr:rowOff>
    </xdr:from>
    <xdr:to>
      <xdr:col>10</xdr:col>
      <xdr:colOff>1804425</xdr:colOff>
      <xdr:row>74</xdr:row>
      <xdr:rowOff>22500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451693F-08F2-A211-6935-2A3AC086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19</xdr:row>
      <xdr:rowOff>185737</xdr:rowOff>
    </xdr:from>
    <xdr:to>
      <xdr:col>10</xdr:col>
      <xdr:colOff>1680600</xdr:colOff>
      <xdr:row>35</xdr:row>
      <xdr:rowOff>17737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1124828-B0D7-97E2-3180-A5EBBF283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19</xdr:row>
      <xdr:rowOff>185737</xdr:rowOff>
    </xdr:from>
    <xdr:to>
      <xdr:col>18</xdr:col>
      <xdr:colOff>699525</xdr:colOff>
      <xdr:row>35</xdr:row>
      <xdr:rowOff>17737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E9C4263-BD7F-C634-532F-9401C812F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</xdr:colOff>
      <xdr:row>41</xdr:row>
      <xdr:rowOff>161925</xdr:rowOff>
    </xdr:from>
    <xdr:to>
      <xdr:col>18</xdr:col>
      <xdr:colOff>709050</xdr:colOff>
      <xdr:row>56</xdr:row>
      <xdr:rowOff>184425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E457942-7421-7347-EAF0-F7C5E2920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59</xdr:row>
      <xdr:rowOff>0</xdr:rowOff>
    </xdr:from>
    <xdr:to>
      <xdr:col>18</xdr:col>
      <xdr:colOff>699525</xdr:colOff>
      <xdr:row>74</xdr:row>
      <xdr:rowOff>22500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E4F6B33-9DF0-E55C-30A4-B0FD5C4D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</xdr:rowOff>
    </xdr:from>
    <xdr:to>
      <xdr:col>16</xdr:col>
      <xdr:colOff>47227</xdr:colOff>
      <xdr:row>46</xdr:row>
      <xdr:rowOff>54673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59244AD-7FD0-4C3D-AD2B-4CBE71C2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1"/>
          <a:ext cx="7868933" cy="5007672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D0FCC7-B96D-42EC-BD60-C0F23D2D0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8A5F25-F27D-4C4B-94CE-77C38D243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</xdr:rowOff>
    </xdr:from>
    <xdr:to>
      <xdr:col>16</xdr:col>
      <xdr:colOff>53577</xdr:colOff>
      <xdr:row>46</xdr:row>
      <xdr:rowOff>54673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390E54A-5A14-4FB0-92EA-2DCA64A7A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1"/>
          <a:ext cx="7857727" cy="5007672"/>
        </a:xfrm>
        <a:prstGeom prst="rect">
          <a:avLst/>
        </a:prstGeom>
      </xdr:spPr>
    </xdr:pic>
    <xdr:clientData/>
  </xdr:twoCellAnchor>
  <xdr:twoCellAnchor>
    <xdr:from>
      <xdr:col>49</xdr:col>
      <xdr:colOff>0</xdr:colOff>
      <xdr:row>4</xdr:row>
      <xdr:rowOff>0</xdr:rowOff>
    </xdr:from>
    <xdr:to>
      <xdr:col>55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6031ECA-EFC8-4887-B982-7E8DEC70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4</xdr:row>
      <xdr:rowOff>0</xdr:rowOff>
    </xdr:from>
    <xdr:to>
      <xdr:col>62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A7DA35-4C05-4294-9CE0-B70F22ADC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16</xdr:col>
      <xdr:colOff>28551</xdr:colOff>
      <xdr:row>46</xdr:row>
      <xdr:rowOff>48323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78577D4-419C-093C-B570-B41A90D56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0"/>
          <a:ext cx="7859222" cy="5001323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A2E9EF-85AB-48FB-BD3F-C000E4860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1411AD-53B0-4D51-B2CE-69E6C105C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15DC98-A147-4A08-ACF2-1E2FFEEC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E92EA2-CD19-417B-88AC-6EE7485B4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37516</xdr:colOff>
      <xdr:row>46</xdr:row>
      <xdr:rowOff>54673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9B266CA-9CBC-4385-B958-7C83CB8BD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68000"/>
          <a:ext cx="7859222" cy="50013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86</xdr:rowOff>
    </xdr:from>
    <xdr:to>
      <xdr:col>16</xdr:col>
      <xdr:colOff>56191</xdr:colOff>
      <xdr:row>46</xdr:row>
      <xdr:rowOff>54588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91DD8E6-6E5B-4400-B6E3-46C987F03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86"/>
          <a:ext cx="7868933" cy="5007502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BDBD51-CBE2-415E-9580-91009D201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B7516B-CBE0-4319-893B-03238CB4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4F4D8E-AAA4-448C-B097-17654D879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489EBD-16B3-4285-9F87-5ED8EBEF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53577</xdr:colOff>
      <xdr:row>46</xdr:row>
      <xdr:rowOff>54502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814673B-B019-4D99-8573-14EE5FF9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0"/>
          <a:ext cx="7868933" cy="50075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phhannover-my.sharepoint.com/personal/mente_iph-hannover_de/Documents/Dokumente/01%20Forschungsprojekte/ZellFTF/Dokumentation/Ver&#246;ffentlichungen/Annals_of_OR_Springer/Random_Factories/10_Lieferungen_new_Constraints.xlsx" TargetMode="External"/><Relationship Id="rId2" Type="http://schemas.microsoft.com/office/2019/04/relationships/externalLinkLongPath" Target="10_Lieferungen_new_Constraints.xlsx?7972E2F3" TargetMode="External"/><Relationship Id="rId1" Type="http://schemas.openxmlformats.org/officeDocument/2006/relationships/externalLinkPath" Target="file:///\\7972E2F3\10_Lieferungen_new_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raphs"/>
      <sheetName val="10L_20241209_11-49-04"/>
      <sheetName val="10L_20241209_11-49-04_duration"/>
      <sheetName val="10L_20250114_12-15-19"/>
      <sheetName val="10L_20250114_12-15-19_duration"/>
      <sheetName val="10L_20250114_14-27-37"/>
      <sheetName val="10L_20250114_14-27-37_duration"/>
    </sheetNames>
    <sheetDataSet>
      <sheetData sheetId="0">
        <row r="45">
          <cell r="J45">
            <v>0.17084933330296448</v>
          </cell>
        </row>
        <row r="46">
          <cell r="J46">
            <v>0.15401782977091358</v>
          </cell>
        </row>
        <row r="47">
          <cell r="J47">
            <v>0.16295063173363356</v>
          </cell>
        </row>
        <row r="48">
          <cell r="J48">
            <v>0.16024105696255117</v>
          </cell>
        </row>
        <row r="49">
          <cell r="J49">
            <v>0.15109234646021044</v>
          </cell>
        </row>
        <row r="50">
          <cell r="J50">
            <v>0.15719178473165843</v>
          </cell>
        </row>
        <row r="51">
          <cell r="J51">
            <v>0.18276971271200254</v>
          </cell>
        </row>
        <row r="52">
          <cell r="J52">
            <v>0.15374183168258027</v>
          </cell>
        </row>
        <row r="53">
          <cell r="J53">
            <v>0.16359948693865636</v>
          </cell>
        </row>
        <row r="54">
          <cell r="J54">
            <v>0.13285770937796559</v>
          </cell>
        </row>
        <row r="55">
          <cell r="J55">
            <v>0.16747738275176777</v>
          </cell>
        </row>
        <row r="56">
          <cell r="J56">
            <v>0.16259700958770928</v>
          </cell>
        </row>
        <row r="57">
          <cell r="J57">
            <v>0.12465535777351588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0643-CD93-4F55-B456-CD6ECA05E9E2}">
  <sheetPr codeName="Tabelle1"/>
  <dimension ref="A4:L57"/>
  <sheetViews>
    <sheetView zoomScale="70" zoomScaleNormal="70" workbookViewId="0">
      <selection activeCell="U27" sqref="U27"/>
    </sheetView>
  </sheetViews>
  <sheetFormatPr baseColWidth="10" defaultRowHeight="14.4" x14ac:dyDescent="0.3"/>
  <cols>
    <col min="1" max="1" width="9.5546875" bestFit="1" customWidth="1"/>
    <col min="2" max="3" width="5.5546875" customWidth="1"/>
    <col min="4" max="4" width="6.6640625" bestFit="1" customWidth="1"/>
    <col min="5" max="5" width="26.109375" customWidth="1"/>
    <col min="6" max="6" width="10.44140625" bestFit="1" customWidth="1"/>
    <col min="7" max="7" width="27" customWidth="1"/>
    <col min="8" max="8" width="8.33203125" bestFit="1" customWidth="1"/>
    <col min="9" max="9" width="27.44140625" customWidth="1"/>
    <col min="10" max="10" width="6.88671875" customWidth="1"/>
    <col min="11" max="11" width="29.6640625" bestFit="1" customWidth="1"/>
    <col min="12" max="12" width="8.33203125" bestFit="1" customWidth="1"/>
  </cols>
  <sheetData>
    <row r="4" spans="1:12" x14ac:dyDescent="0.3">
      <c r="A4" s="1"/>
      <c r="B4" s="1"/>
      <c r="C4" s="1"/>
      <c r="D4" s="1"/>
      <c r="E4" s="1" t="s">
        <v>80</v>
      </c>
      <c r="F4" s="18" t="s">
        <v>85</v>
      </c>
      <c r="G4" s="1" t="s">
        <v>81</v>
      </c>
      <c r="H4" s="18" t="s">
        <v>85</v>
      </c>
      <c r="I4" s="1" t="s">
        <v>80</v>
      </c>
      <c r="J4" s="18" t="s">
        <v>85</v>
      </c>
      <c r="K4" s="1" t="s">
        <v>81</v>
      </c>
      <c r="L4" s="18" t="s">
        <v>85</v>
      </c>
    </row>
    <row r="5" spans="1:12" x14ac:dyDescent="0.3">
      <c r="A5" s="1"/>
      <c r="B5" s="1"/>
      <c r="C5" s="1"/>
      <c r="D5" s="1"/>
      <c r="E5" s="1"/>
      <c r="F5" s="1"/>
      <c r="G5" s="1" t="s">
        <v>82</v>
      </c>
      <c r="H5" s="1"/>
      <c r="I5" s="1"/>
      <c r="J5" s="1"/>
      <c r="K5" s="1" t="s">
        <v>83</v>
      </c>
      <c r="L5" s="1"/>
    </row>
    <row r="6" spans="1:12" x14ac:dyDescent="0.3">
      <c r="A6" s="3" t="s">
        <v>0</v>
      </c>
      <c r="B6" s="3"/>
      <c r="C6" s="3"/>
      <c r="D6" s="3" t="s">
        <v>84</v>
      </c>
      <c r="E6" s="2" t="s">
        <v>64</v>
      </c>
      <c r="F6" s="2"/>
      <c r="G6" s="2" t="s">
        <v>64</v>
      </c>
      <c r="H6" s="2"/>
      <c r="I6" s="2" t="s">
        <v>90</v>
      </c>
      <c r="J6" s="2"/>
      <c r="K6" s="2" t="s">
        <v>90</v>
      </c>
      <c r="L6" s="2"/>
    </row>
    <row r="7" spans="1:12" x14ac:dyDescent="0.3">
      <c r="A7" s="21">
        <v>6</v>
      </c>
      <c r="B7" s="21">
        <f>A7+0.15</f>
        <v>6.15</v>
      </c>
      <c r="C7" s="21">
        <f>A7+0.45</f>
        <v>6.45</v>
      </c>
      <c r="D7" s="3">
        <v>26</v>
      </c>
      <c r="E7" s="3">
        <f>AVERAGE('15L_20241211_08-08-25'!G7,'15L_20250114_15-27-59'!G7,'15L_20250121_09-00-07'!G7)</f>
        <v>3839.6692025661346</v>
      </c>
      <c r="F7" s="19">
        <f>_xlfn.STDEV.P('15L_20241211_08-08-25'!G7,'15L_20250114_15-27-59'!G7,'15L_20250121_09-00-07'!G7)</f>
        <v>4713.712767379433</v>
      </c>
      <c r="G7" s="17">
        <f>AVERAGE('15L_20241211_08-08-25'!P7,'15L_20250114_15-27-59'!P7,'15L_20250121_09-00-07'!P7)</f>
        <v>1.0502132629514185</v>
      </c>
      <c r="H7" s="19">
        <f>_xlfn.STDEV.P('15L_20241211_08-08-25'!P7,'15L_20250114_15-27-59'!P7,'15L_20250121_09-00-07'!P7)</f>
        <v>9.6997590604522884E-4</v>
      </c>
      <c r="I7" s="15">
        <f>AVERAGE('15L_20241211_08-08-25'!W7,'15L_20250114_15-27-59'!W7,'15L_20250121_09-00-07'!W7)</f>
        <v>1.4044166088104193</v>
      </c>
      <c r="J7" s="19">
        <f>_xlfn.STDEV.P('15L_20241211_08-08-25'!W7,'15L_20250114_15-27-59'!W7,'15L_20250121_09-00-07'!W7)</f>
        <v>6.4006516491208598E-3</v>
      </c>
      <c r="K7" s="15">
        <f>AVERAGE('15L_20241211_08-08-25'!AD7,'15L_20250114_15-27-59'!AD7,'15L_20250121_09-00-07'!AD7)</f>
        <v>1.1132458141960646</v>
      </c>
      <c r="L7" s="19">
        <f>_xlfn.STDEV.P('15L_20241211_08-08-25'!AE7,'15L_20250114_15-27-59'!AE7,'15L_20250121_09-00-07'!AE7)</f>
        <v>2.2621819427818889E-2</v>
      </c>
    </row>
    <row r="8" spans="1:12" x14ac:dyDescent="0.3">
      <c r="A8" s="21">
        <v>7</v>
      </c>
      <c r="B8" s="21">
        <f t="shared" ref="B8:B19" si="0">A8+0.15</f>
        <v>7.15</v>
      </c>
      <c r="C8" s="21">
        <f t="shared" ref="C8:C19" si="1">A8+0.45</f>
        <v>7.45</v>
      </c>
      <c r="D8" s="3">
        <v>27</v>
      </c>
      <c r="E8" s="3">
        <f>AVERAGE('15L_20241211_08-08-25'!G8,'15L_20250114_15-27-59'!G8,'15L_20250121_09-00-07'!G8)</f>
        <v>8537.1509642600777</v>
      </c>
      <c r="F8" s="19">
        <f>_xlfn.STDEV.P('15L_20241211_08-08-25'!G8,'15L_20250114_15-27-59'!G8,'15L_20250121_09-00-07'!G8)</f>
        <v>12004.599266977473</v>
      </c>
      <c r="G8" s="17">
        <f>AVERAGE('15L_20241211_08-08-25'!P8,'15L_20250114_15-27-59'!P8,'15L_20250121_09-00-07'!P8)</f>
        <v>1.0471898085021463</v>
      </c>
      <c r="H8" s="19">
        <f>_xlfn.STDEV.P('15L_20241211_08-08-25'!P8,'15L_20250114_15-27-59'!P8,'15L_20250121_09-00-07'!P8)</f>
        <v>4.9138426839582831E-3</v>
      </c>
      <c r="I8" s="15">
        <f>AVERAGE('15L_20241211_08-08-25'!W8,'15L_20250114_15-27-59'!W8,'15L_20250121_09-00-07'!W8)</f>
        <v>1.586725234985348</v>
      </c>
      <c r="J8" s="19">
        <f>_xlfn.STDEV.P('15L_20241211_08-08-25'!W8,'15L_20250114_15-27-59'!W8,'15L_20250121_09-00-07'!W8)</f>
        <v>5.8250697942402521E-3</v>
      </c>
      <c r="K8" s="15">
        <f>AVERAGE('15L_20241211_08-08-25'!AD8,'15L_20250121_09-00-07'!AD8)</f>
        <v>1.1703363863964091</v>
      </c>
      <c r="L8" s="19">
        <f>_xlfn.STDEV.P('15L_20241211_08-08-25'!AE8,'15L_20250114_15-27-59'!AE8,'15L_20250121_09-00-07'!AE8)</f>
        <v>2.3000932593785398E-2</v>
      </c>
    </row>
    <row r="9" spans="1:12" x14ac:dyDescent="0.3">
      <c r="A9" s="21">
        <v>8</v>
      </c>
      <c r="B9" s="21">
        <f t="shared" si="0"/>
        <v>8.15</v>
      </c>
      <c r="C9" s="21">
        <f t="shared" si="1"/>
        <v>8.4499999999999993</v>
      </c>
      <c r="D9" s="3">
        <v>28</v>
      </c>
      <c r="E9" s="3">
        <f>AVERAGE('15L_20241211_08-08-25'!G9,'15L_20250114_15-27-59'!G9,'15L_20250121_09-00-07'!G9)</f>
        <v>25533.409664710332</v>
      </c>
      <c r="F9" s="19">
        <f>_xlfn.STDEV.P('15L_20241211_08-08-25'!G9,'15L_20250114_15-27-59'!G9,'15L_20250121_09-00-07'!G9)</f>
        <v>18080.703037590443</v>
      </c>
      <c r="G9" s="17">
        <f>AVERAGE('15L_20241211_08-08-25'!P9,'15L_20250114_15-27-59'!P9,'15L_20250121_09-00-07'!P9)</f>
        <v>1.0440745468962529</v>
      </c>
      <c r="H9" s="19">
        <f>_xlfn.STDEV.P('15L_20241211_08-08-25'!P9,'15L_20250114_15-27-59'!P9,'15L_20250121_09-00-07'!P9)</f>
        <v>6.5243838477392043E-3</v>
      </c>
      <c r="I9" s="15">
        <f>AVERAGE('15L_20241211_08-08-25'!W9,'15L_20250114_15-27-59'!W9,'15L_20250121_09-00-07'!W9)</f>
        <v>1.7392910480499211</v>
      </c>
      <c r="J9" s="19">
        <f>_xlfn.STDEV.P('15L_20241211_08-08-25'!W9,'15L_20250114_15-27-59'!W9,'15L_20250121_09-00-07'!W9)</f>
        <v>1.8432074641189101E-2</v>
      </c>
      <c r="K9" s="15">
        <f>AVERAGE('15L_20241211_08-08-25'!AD9,'15L_20250114_15-27-59'!AD9,'15L_20250121_09-00-07'!AD9)</f>
        <v>1.1589437807063014</v>
      </c>
      <c r="L9" s="19">
        <f>_xlfn.STDEV.P('15L_20241211_08-08-25'!AE9,'15L_20250114_15-27-59'!AE9,'15L_20250121_09-00-07'!AE9)</f>
        <v>2.187989992259733E-2</v>
      </c>
    </row>
    <row r="10" spans="1:12" x14ac:dyDescent="0.3">
      <c r="A10" s="21">
        <v>9</v>
      </c>
      <c r="B10" s="21">
        <f t="shared" si="0"/>
        <v>9.15</v>
      </c>
      <c r="C10" s="21">
        <f t="shared" si="1"/>
        <v>9.4499999999999993</v>
      </c>
      <c r="D10" s="3">
        <v>29</v>
      </c>
      <c r="E10" s="3">
        <f>AVERAGE('15L_20241211_08-08-25'!G10,'15L_20250114_15-27-59'!G10,'15L_20250121_09-00-07'!G10)</f>
        <v>27657.164682785671</v>
      </c>
      <c r="F10" s="19">
        <f>_xlfn.STDEV.P('15L_20241211_08-08-25'!G10,'15L_20250114_15-27-59'!G10,'15L_20250121_09-00-07'!G10)</f>
        <v>38902.199289071265</v>
      </c>
      <c r="G10" s="17">
        <f>AVERAGE('15L_20241211_08-08-25'!P10,'15L_20250114_15-27-59'!P10,'15L_20250121_09-00-07'!P10)</f>
        <v>1.0474712105773574</v>
      </c>
      <c r="H10" s="19">
        <f>_xlfn.STDEV.P('15L_20241211_08-08-25'!P10,'15L_20250114_15-27-59'!P10,'15L_20250121_09-00-07'!P10)</f>
        <v>6.1789163606284679E-4</v>
      </c>
      <c r="I10" s="15">
        <f>AVERAGE('15L_20241211_08-08-25'!W10,'15L_20250114_15-27-59'!W10,'15L_20250121_09-00-07'!W10)</f>
        <v>1.9086080710093138</v>
      </c>
      <c r="J10" s="19">
        <f>_xlfn.STDEV.P('15L_20241211_08-08-25'!W10,'15L_20250114_15-27-59'!W10,'15L_20250121_09-00-07'!W10)</f>
        <v>2.6963997831008665E-2</v>
      </c>
      <c r="K10" s="15">
        <f>AVERAGE('15L_20241211_08-08-25'!AD10,'15L_20250114_15-27-59'!AD10,'15L_20250121_09-00-07'!AD10)</f>
        <v>1.1678761993451892</v>
      </c>
      <c r="L10" s="19">
        <f>_xlfn.STDEV.P('15L_20241211_08-08-25'!AE10,'15L_20250114_15-27-59'!AE10,'15L_20250121_09-00-07'!AE10)</f>
        <v>3.089748856371799E-2</v>
      </c>
    </row>
    <row r="11" spans="1:12" x14ac:dyDescent="0.3">
      <c r="A11" s="21">
        <v>10</v>
      </c>
      <c r="B11" s="21">
        <f t="shared" si="0"/>
        <v>10.15</v>
      </c>
      <c r="C11" s="21">
        <f t="shared" si="1"/>
        <v>10.45</v>
      </c>
      <c r="D11" s="3">
        <v>30</v>
      </c>
      <c r="E11" s="3">
        <f>AVERAGE('15L_20241211_08-08-25'!G11,'15L_20250114_15-27-59'!G11,'15L_20250121_09-00-07'!G11)</f>
        <v>18523.887012481679</v>
      </c>
      <c r="F11" s="19">
        <f>_xlfn.STDEV.P('15L_20241211_08-08-25'!G11,'15L_20250114_15-27-59'!G11,'15L_20250121_09-00-07'!G11)</f>
        <v>24070.100966026748</v>
      </c>
      <c r="G11" s="17">
        <f>AVERAGE('15L_20241211_08-08-25'!P11,'15L_20250114_15-27-59'!P11,'15L_20250121_09-00-07'!P11)</f>
        <v>1.0404449639183138</v>
      </c>
      <c r="H11" s="19">
        <f>_xlfn.STDEV.P('15L_20241211_08-08-25'!P11,'15L_20250114_15-27-59'!P11,'15L_20250121_09-00-07'!P11)</f>
        <v>1.301945633122599E-2</v>
      </c>
      <c r="I11" s="15">
        <f>AVERAGE('15L_20241211_08-08-25'!W11,'15L_20250114_15-27-59'!W11,'15L_20250121_09-00-07'!W11)</f>
        <v>2.0613150437672871</v>
      </c>
      <c r="J11" s="19">
        <f>_xlfn.STDEV.P('15L_20241211_08-08-25'!W11,'15L_20250114_15-27-59'!W11,'15L_20250121_09-00-07'!W11)</f>
        <v>1.4649985256137451E-2</v>
      </c>
      <c r="K11" s="15">
        <f>AVERAGE('15L_20241211_08-08-25'!AD11,'15L_20250114_15-27-59'!AD11,'15L_20250121_09-00-07'!AD11)</f>
        <v>1.1969399843647592</v>
      </c>
      <c r="L11" s="19">
        <f>_xlfn.STDEV.P('15L_20241211_08-08-25'!AE11,'15L_20250114_15-27-59'!AE11,'15L_20250121_09-00-07'!AE11)</f>
        <v>3.2542195490177291E-2</v>
      </c>
    </row>
    <row r="12" spans="1:12" x14ac:dyDescent="0.3">
      <c r="A12" s="21">
        <v>11</v>
      </c>
      <c r="B12" s="21">
        <f t="shared" si="0"/>
        <v>11.15</v>
      </c>
      <c r="C12" s="21">
        <f t="shared" si="1"/>
        <v>11.45</v>
      </c>
      <c r="D12" s="3">
        <v>31</v>
      </c>
      <c r="E12" s="3">
        <f>AVERAGE('15L_20241211_08-08-25'!G12,'15L_20250114_15-27-59'!G12,'15L_20250121_09-00-07'!G12)</f>
        <v>4391.2979982693687</v>
      </c>
      <c r="F12" s="19">
        <f>_xlfn.STDEV.P('15L_20241211_08-08-25'!G12,'15L_20250114_15-27-59'!G12,'15L_20250121_09-00-07'!G12)</f>
        <v>5752.4406672876694</v>
      </c>
      <c r="G12" s="17">
        <f>AVERAGE('15L_20241211_08-08-25'!P12,'15L_20250114_15-27-59'!P12,'15L_20250121_09-00-07'!P12)</f>
        <v>1.0328990824363529</v>
      </c>
      <c r="H12" s="19">
        <f>_xlfn.STDEV.P('15L_20241211_08-08-25'!P12,'15L_20250114_15-27-59'!P12,'15L_20250121_09-00-07'!P12)</f>
        <v>1.2028012836875119E-2</v>
      </c>
      <c r="I12" s="15">
        <f>AVERAGE('15L_20241211_08-08-25'!W12,'15L_20250114_15-27-59'!W12,'15L_20250121_09-00-07'!W12)</f>
        <v>2.2165980180104521</v>
      </c>
      <c r="J12" s="19">
        <f>_xlfn.STDEV.P('15L_20241211_08-08-25'!W12,'15L_20250114_15-27-59'!W12,'15L_20250121_09-00-07'!W12)</f>
        <v>3.0801121194750623E-2</v>
      </c>
      <c r="K12" s="15">
        <f>AVERAGE('15L_20241211_08-08-25'!AD12,'15L_20250114_15-27-59'!AD12,'15L_20250121_09-00-07'!AD12)</f>
        <v>1.2142093536184912</v>
      </c>
      <c r="L12" s="19">
        <f>_xlfn.STDEV.P('15L_20241211_08-08-25'!AE12,'15L_20250114_15-27-59'!AE12,'15L_20250121_09-00-07'!AE12)</f>
        <v>3.6748867105657716E-2</v>
      </c>
    </row>
    <row r="13" spans="1:12" x14ac:dyDescent="0.3">
      <c r="A13" s="21">
        <v>12</v>
      </c>
      <c r="B13" s="21">
        <f t="shared" si="0"/>
        <v>12.15</v>
      </c>
      <c r="C13" s="21">
        <f t="shared" si="1"/>
        <v>12.45</v>
      </c>
      <c r="D13" s="3">
        <v>32</v>
      </c>
      <c r="E13" s="3">
        <f>AVERAGE('15L_20241211_08-08-25'!G13,'15L_20250114_15-27-59'!G13,'15L_20250121_09-00-07'!G13)</f>
        <v>15979.246173858613</v>
      </c>
      <c r="F13" s="19">
        <f>_xlfn.STDEV.P('15L_20241211_08-08-25'!G13,'15L_20250114_15-27-59'!G13,'15L_20250121_09-00-07'!G13)</f>
        <v>21156.662748191775</v>
      </c>
      <c r="G13" s="17">
        <f>AVERAGE('15L_20241211_08-08-25'!P13,'15L_20250114_15-27-59'!P13,'15L_20250121_09-00-07'!P13)</f>
        <v>1.0434838478254418</v>
      </c>
      <c r="H13" s="19">
        <f>_xlfn.STDEV.P('15L_20241211_08-08-25'!P13,'15L_20250114_15-27-59'!P13,'15L_20250121_09-00-07'!P13)</f>
        <v>2.5915446596550501E-3</v>
      </c>
      <c r="I13" s="15">
        <f>AVERAGE('15L_20241211_08-08-25'!W13,'15L_20250114_15-27-59'!W13,'15L_20250121_09-00-07'!W13)</f>
        <v>2.3814209143320659</v>
      </c>
      <c r="J13" s="19">
        <f>_xlfn.STDEV.P('15L_20241211_08-08-25'!W13,'15L_20250114_15-27-59'!W13,'15L_20250121_09-00-07'!W13)</f>
        <v>2.9325433820309662E-2</v>
      </c>
      <c r="K13" s="15">
        <f>AVERAGE('15L_20241211_08-08-25'!AD13,'15L_20250114_15-27-59'!AD13,'15L_20250121_09-00-07'!AD13)</f>
        <v>1.2020726737597278</v>
      </c>
      <c r="L13" s="19">
        <f>_xlfn.STDEV.P('15L_20241211_08-08-25'!AE13,'15L_20250114_15-27-59'!AE13,'15L_20250121_09-00-07'!AE13)</f>
        <v>4.4863628559009661E-2</v>
      </c>
    </row>
    <row r="14" spans="1:12" x14ac:dyDescent="0.3">
      <c r="A14" s="21">
        <v>13</v>
      </c>
      <c r="B14" s="21">
        <f t="shared" si="0"/>
        <v>13.15</v>
      </c>
      <c r="C14" s="21">
        <f t="shared" si="1"/>
        <v>13.45</v>
      </c>
      <c r="D14" s="3">
        <v>33</v>
      </c>
      <c r="E14" s="3">
        <f>AVERAGE('15L_20241211_08-08-25'!G14,'15L_20250114_15-27-59'!G14,'15L_20250121_09-00-07'!G14)</f>
        <v>1427.9800423781046</v>
      </c>
      <c r="F14" s="19">
        <f>_xlfn.STDEV.P('15L_20241211_08-08-25'!G14,'15L_20250114_15-27-59'!G14,'15L_20250121_09-00-07'!G14)</f>
        <v>1649.3498078241689</v>
      </c>
      <c r="G14" s="17">
        <f>AVERAGE('15L_20241211_08-08-25'!P14,'15L_20250114_15-27-59'!P14,'15L_20250121_09-00-07'!P14)</f>
        <v>1.0342566896882781</v>
      </c>
      <c r="H14" s="19">
        <f>_xlfn.STDEV.P('15L_20241211_08-08-25'!P14,'15L_20250114_15-27-59'!P14,'15L_20250121_09-00-07'!P14)</f>
        <v>1.1740487143753866E-2</v>
      </c>
      <c r="I14" s="15">
        <f>AVERAGE('15L_20241211_08-08-25'!W14,'15L_20250114_15-27-59'!W14,'15L_20250121_09-00-07'!W14)</f>
        <v>2.5433988094329787</v>
      </c>
      <c r="J14" s="19">
        <f>_xlfn.STDEV.P('15L_20241211_08-08-25'!W14,'15L_20250114_15-27-59'!W14,'15L_20250121_09-00-07'!W14)</f>
        <v>3.7961305054220483E-2</v>
      </c>
      <c r="K14" s="15">
        <f>AVERAGE('15L_20241211_08-08-25'!AD14,'15L_20250114_15-27-59'!AD14,'15L_20250121_09-00-07'!AD14)</f>
        <v>1.22696168409939</v>
      </c>
      <c r="L14" s="19">
        <f>_xlfn.STDEV.P('15L_20241211_08-08-25'!AE14,'15L_20250114_15-27-59'!AE14,'15L_20250121_09-00-07'!AE14)</f>
        <v>4.4294811791630126E-2</v>
      </c>
    </row>
    <row r="15" spans="1:12" x14ac:dyDescent="0.3">
      <c r="A15" s="21">
        <v>14</v>
      </c>
      <c r="B15" s="21">
        <f t="shared" si="0"/>
        <v>14.15</v>
      </c>
      <c r="C15" s="21">
        <f t="shared" si="1"/>
        <v>14.45</v>
      </c>
      <c r="D15" s="3">
        <v>34</v>
      </c>
      <c r="E15" s="3">
        <f>AVERAGE('15L_20241211_08-08-25'!G15,'15L_20250114_15-27-59'!G15,'15L_20250121_09-00-07'!G15)</f>
        <v>313.92902493476851</v>
      </c>
      <c r="F15" s="19">
        <f>_xlfn.STDEV.P('15L_20241211_08-08-25'!G15,'15L_20250114_15-27-59'!G15,'15L_20250121_09-00-07'!G15)</f>
        <v>367.42683364261762</v>
      </c>
      <c r="G15" s="17">
        <f>AVERAGE('15L_20241211_08-08-25'!P15,'15L_20250114_15-27-59'!P15,'15L_20250121_09-00-07'!P15)</f>
        <v>1.0414733914865062</v>
      </c>
      <c r="H15" s="19">
        <f>_xlfn.STDEV.P('15L_20241211_08-08-25'!P15,'15L_20250114_15-27-59'!P15,'15L_20250121_09-00-07'!P15)</f>
        <v>3.3308199060524918E-3</v>
      </c>
      <c r="I15" s="15">
        <f>AVERAGE('15L_20241211_08-08-25'!W15,'15L_20250114_15-27-59'!W15,'15L_20250121_09-00-07'!W15)</f>
        <v>2.7226272106170604</v>
      </c>
      <c r="J15" s="19">
        <f>_xlfn.STDEV.P('15L_20241211_08-08-25'!W15,'15L_20250114_15-27-59'!W15,'15L_20250121_09-00-07'!W15)</f>
        <v>2.5720570934689161E-2</v>
      </c>
      <c r="K15" s="15">
        <f>AVERAGE('15L_20241211_08-08-25'!AD15,'15L_20250114_15-27-59'!AD15,'15L_20250121_09-00-07'!AD15)</f>
        <v>1.2214721563194555</v>
      </c>
      <c r="L15" s="19">
        <f>_xlfn.STDEV.P('15L_20241211_08-08-25'!AE15,'15L_20250114_15-27-59'!AE15,'15L_20250121_09-00-07'!AE15)</f>
        <v>3.1540389130536597E-2</v>
      </c>
    </row>
    <row r="16" spans="1:12" x14ac:dyDescent="0.3">
      <c r="A16" s="21">
        <v>15</v>
      </c>
      <c r="B16" s="21">
        <f t="shared" si="0"/>
        <v>15.15</v>
      </c>
      <c r="C16" s="21">
        <f t="shared" si="1"/>
        <v>15.45</v>
      </c>
      <c r="D16" s="3">
        <v>35</v>
      </c>
      <c r="E16" s="3">
        <f>AVERAGE('15L_20241211_08-08-25'!G16,'15L_20250114_15-27-59'!G16,'15L_20250121_09-00-07'!G16)</f>
        <v>87.36680769920342</v>
      </c>
      <c r="F16" s="19">
        <f>_xlfn.STDEV.P('15L_20241211_08-08-25'!G16,'15L_20250114_15-27-59'!G16,'15L_20250121_09-00-07'!G16)</f>
        <v>99.844308801199261</v>
      </c>
      <c r="G16" s="17">
        <f>AVERAGE('15L_20241211_08-08-25'!P16,'15L_20250114_15-27-59'!P16,'15L_20250121_09-00-07'!P16)</f>
        <v>1.0270225415049263</v>
      </c>
      <c r="H16" s="19">
        <f>_xlfn.STDEV.P('15L_20241211_08-08-25'!P16,'15L_20250114_15-27-59'!P16,'15L_20250121_09-00-07'!P16)</f>
        <v>1.1598186723848398E-2</v>
      </c>
      <c r="I16" s="15">
        <f>AVERAGE('15L_20241211_08-08-25'!W16,'15L_20250114_15-27-59'!W16,'15L_20250121_09-00-07'!W16)</f>
        <v>2.8827994187672892</v>
      </c>
      <c r="J16" s="19">
        <f>_xlfn.STDEV.P('15L_20241211_08-08-25'!W16,'15L_20250114_15-27-59'!W16,'15L_20250121_09-00-07'!W16)</f>
        <v>1.9817299769424014E-2</v>
      </c>
      <c r="K16" s="15">
        <f>AVERAGE('15L_20241211_08-08-25'!AD16,'15L_20250114_15-27-59'!AD16,'15L_20250121_09-00-07'!AD16)</f>
        <v>1.2426508453050495</v>
      </c>
      <c r="L16" s="19">
        <f>_xlfn.STDEV.P('15L_20241211_08-08-25'!AE16,'15L_20250114_15-27-59'!AE16,'15L_20250121_09-00-07'!AE16)</f>
        <v>3.8817303235502081E-2</v>
      </c>
    </row>
    <row r="17" spans="1:12" x14ac:dyDescent="0.3">
      <c r="A17" s="21">
        <v>16</v>
      </c>
      <c r="B17" s="21">
        <f t="shared" si="0"/>
        <v>16.149999999999999</v>
      </c>
      <c r="C17" s="21">
        <f t="shared" si="1"/>
        <v>16.45</v>
      </c>
      <c r="D17" s="3">
        <v>36</v>
      </c>
      <c r="E17" s="3">
        <f>AVERAGE('15L_20241211_08-08-25'!G17,'15L_20250114_15-27-59'!G17,'15L_20250121_09-00-07'!G17)</f>
        <v>8.1344304879506062</v>
      </c>
      <c r="F17" s="19">
        <f>_xlfn.STDEV.P('15L_20241211_08-08-25'!G17,'15L_20250114_15-27-59'!G17,'15L_20250121_09-00-07'!G17)</f>
        <v>2.7381796607825248</v>
      </c>
      <c r="G17" s="17">
        <f>AVERAGE('15L_20241211_08-08-25'!P17,'15L_20250114_15-27-59'!P17,'15L_20250121_09-00-07'!P17)</f>
        <v>1.0238876432234123</v>
      </c>
      <c r="H17" s="19">
        <f>_xlfn.STDEV.P('15L_20241211_08-08-25'!P17,'15L_20250114_15-27-59'!P17,'15L_20250121_09-00-07'!P17)</f>
        <v>1.6520063403717682E-2</v>
      </c>
      <c r="I17" s="15">
        <f>AVERAGE('15L_20241211_08-08-25'!W17,'15L_20250114_15-27-59'!W17,'15L_20250121_09-00-07'!W17)</f>
        <v>3.0551067352294865</v>
      </c>
      <c r="J17" s="19">
        <f>_xlfn.STDEV.P('15L_20241211_08-08-25'!W17,'15L_20250114_15-27-59'!W17,'15L_20250121_09-00-07'!W17)</f>
        <v>4.1597014880810274E-2</v>
      </c>
      <c r="K17" s="15">
        <f>AVERAGE('15L_20241211_08-08-25'!AD17,'15L_20250114_15-27-59'!AD17,'15L_20250121_09-00-07'!AD17)</f>
        <v>1.2451723206372345</v>
      </c>
      <c r="L17" s="19">
        <f>_xlfn.STDEV.P('15L_20241211_08-08-25'!AE17,'15L_20250114_15-27-59'!AE17,'15L_20250121_09-00-07'!AE17)</f>
        <v>4.208815876763243E-2</v>
      </c>
    </row>
    <row r="18" spans="1:12" x14ac:dyDescent="0.3">
      <c r="A18" s="21">
        <v>17</v>
      </c>
      <c r="B18" s="21">
        <f t="shared" si="0"/>
        <v>17.149999999999999</v>
      </c>
      <c r="C18" s="21">
        <f t="shared" si="1"/>
        <v>17.45</v>
      </c>
      <c r="D18" s="3">
        <v>37</v>
      </c>
      <c r="E18" s="3">
        <f>AVERAGE('15L_20241211_08-08-25'!G18,'15L_20250114_15-27-59'!G18,'15L_20250121_09-00-07'!G18)</f>
        <v>22.97257939974466</v>
      </c>
      <c r="F18" s="19">
        <f>_xlfn.STDEV.P('15L_20241211_08-08-25'!G18,'15L_20250114_15-27-59'!G18,'15L_20250121_09-00-07'!G18)</f>
        <v>24.314394317059577</v>
      </c>
      <c r="G18" s="17">
        <f>AVERAGE('15L_20241211_08-08-25'!P18,'15L_20250114_15-27-59'!P18,'15L_20250121_09-00-07'!P18)</f>
        <v>1.0226100181228341</v>
      </c>
      <c r="H18" s="19">
        <f>_xlfn.STDEV.P('15L_20241211_08-08-25'!P18,'15L_20250114_15-27-59'!P18,'15L_20250121_09-00-07'!P18)</f>
        <v>1.7232258892581308E-2</v>
      </c>
      <c r="I18" s="15">
        <f>AVERAGE('15L_20241211_08-08-25'!W18,'15L_20250114_15-27-59'!W18,'15L_20250121_09-00-07'!W18)</f>
        <v>3.2290483633677112</v>
      </c>
      <c r="J18" s="19">
        <f>_xlfn.STDEV.P('15L_20241211_08-08-25'!W18,'15L_20250114_15-27-59'!W18,'15L_20250121_09-00-07'!W18)</f>
        <v>1.0712963752484357E-2</v>
      </c>
      <c r="K18" s="15">
        <f>AVERAGE('15L_20241211_08-08-25'!AD18,'15L_20250114_15-27-59'!AD18,'15L_20250121_09-00-07'!AD18)</f>
        <v>1.2546576004682739</v>
      </c>
      <c r="L18" s="19">
        <f>_xlfn.STDEV.P('15L_20241211_08-08-25'!AE18,'15L_20250114_15-27-59'!AE18,'15L_20250121_09-00-07'!AE18)</f>
        <v>4.3995507408224672E-2</v>
      </c>
    </row>
    <row r="19" spans="1:12" x14ac:dyDescent="0.3">
      <c r="A19" s="21">
        <v>18</v>
      </c>
      <c r="B19" s="21">
        <f t="shared" si="0"/>
        <v>18.149999999999999</v>
      </c>
      <c r="C19" s="21">
        <f t="shared" si="1"/>
        <v>18.45</v>
      </c>
      <c r="D19" s="3">
        <v>38</v>
      </c>
      <c r="E19" s="3">
        <f>AVERAGE('15L_20241211_08-08-25'!G19,'15L_20250114_15-27-59'!G19,'15L_20250121_09-00-07'!G19)</f>
        <v>6.2280211448669363</v>
      </c>
      <c r="F19" s="19">
        <f>_xlfn.STDEV.P('15L_20241211_08-08-25'!G19,'15L_20250114_15-27-59'!G19,'15L_20250121_09-00-07'!G19)</f>
        <v>2.0160875138473981</v>
      </c>
      <c r="G19" s="17">
        <f>AVERAGE('15L_20241211_08-08-25'!P19,'15L_20250114_15-27-59'!P19,'15L_20250121_09-00-07'!P19)</f>
        <v>1.0127105314485993</v>
      </c>
      <c r="H19" s="19">
        <f>_xlfn.STDEV.P('15L_20241211_08-08-25'!P19,'15L_20250114_15-27-59'!P19,'15L_20250121_09-00-07'!P19)</f>
        <v>8.4494184723076533E-3</v>
      </c>
      <c r="I19" s="15">
        <f>AVERAGE('15L_20241211_08-08-25'!W19,'15L_20250114_15-27-59'!W19,'15L_20250121_09-00-07'!W19)</f>
        <v>3.3839695135752312</v>
      </c>
      <c r="J19" s="19">
        <f>_xlfn.STDEV.P('15L_20241211_08-08-25'!W19,'15L_20250114_15-27-59'!W19,'15L_20250121_09-00-07'!W19)</f>
        <v>3.5148134477567983E-2</v>
      </c>
      <c r="K19" s="15">
        <f>AVERAGE('15L_20241211_08-08-25'!AD19,'15L_20250114_15-27-59'!AD19,'15L_20250121_09-00-07'!AD19)</f>
        <v>1.2701993197652515</v>
      </c>
      <c r="L19" s="19">
        <f>_xlfn.STDEV.P('15L_20241211_08-08-25'!AE19,'15L_20250114_15-27-59'!AE19,'15L_20250121_09-00-07'!AE19)</f>
        <v>5.3505216645606944E-2</v>
      </c>
    </row>
    <row r="40" spans="1:12" s="20" customFormat="1" x14ac:dyDescent="0.3">
      <c r="A40" s="20" t="s">
        <v>89</v>
      </c>
    </row>
    <row r="42" spans="1:12" x14ac:dyDescent="0.3">
      <c r="A42" s="1"/>
      <c r="B42" s="1"/>
      <c r="C42" s="1"/>
      <c r="D42" s="1"/>
      <c r="E42" s="1" t="s">
        <v>80</v>
      </c>
      <c r="F42" s="18" t="s">
        <v>85</v>
      </c>
      <c r="G42" s="1" t="s">
        <v>81</v>
      </c>
      <c r="H42" s="18" t="s">
        <v>85</v>
      </c>
      <c r="I42" s="1" t="s">
        <v>80</v>
      </c>
      <c r="J42" s="18" t="s">
        <v>85</v>
      </c>
      <c r="K42" s="1" t="s">
        <v>81</v>
      </c>
      <c r="L42" s="18" t="s">
        <v>85</v>
      </c>
    </row>
    <row r="43" spans="1:12" x14ac:dyDescent="0.3">
      <c r="A43" s="1"/>
      <c r="B43" s="1"/>
      <c r="C43" s="1"/>
      <c r="D43" s="1"/>
      <c r="E43" s="1"/>
      <c r="F43" s="1"/>
      <c r="G43" s="1" t="s">
        <v>82</v>
      </c>
      <c r="H43" s="1"/>
      <c r="I43" s="1"/>
      <c r="J43" s="1"/>
      <c r="K43" s="1" t="s">
        <v>83</v>
      </c>
      <c r="L43" s="1"/>
    </row>
    <row r="44" spans="1:12" x14ac:dyDescent="0.3">
      <c r="A44" s="3" t="s">
        <v>0</v>
      </c>
      <c r="B44" s="3"/>
      <c r="C44" s="3"/>
      <c r="D44" s="3" t="s">
        <v>84</v>
      </c>
      <c r="E44" s="2" t="s">
        <v>64</v>
      </c>
      <c r="F44" s="2"/>
      <c r="G44" s="2" t="s">
        <v>64</v>
      </c>
      <c r="H44" s="2"/>
      <c r="I44" s="2" t="s">
        <v>90</v>
      </c>
      <c r="J44" s="2"/>
      <c r="K44" s="2" t="s">
        <v>90</v>
      </c>
      <c r="L44" s="2"/>
    </row>
    <row r="45" spans="1:12" x14ac:dyDescent="0.3">
      <c r="A45" s="3">
        <v>6</v>
      </c>
      <c r="B45" s="21">
        <f>A45+0.15</f>
        <v>6.15</v>
      </c>
      <c r="C45" s="21">
        <f>A45+0.45</f>
        <v>6.45</v>
      </c>
      <c r="D45" s="3">
        <v>26</v>
      </c>
      <c r="E45" s="3">
        <f>AVERAGE('15L_20241211_08-08-25 _duration'!G7,'15L_20250114_15-27-59_duration'!G7,'15L_20250121_09-00-07_duration'!G7)</f>
        <v>3613.8031224409665</v>
      </c>
      <c r="F45" s="19">
        <f>_xlfn.STDEV.P('15L_20241211_08-08-25 _duration'!G7,'15L_20250114_15-27-59_duration'!G7,'15L_20250121_09-00-07_duration'!G7)</f>
        <v>5.1877563882624739E-2</v>
      </c>
      <c r="G45" s="17" t="e">
        <f>AVERAGE('15L_20241211_08-08-25 _duration'!P7,'15L_20250114_15-27-59_duration'!P7,'15L_20250121_09-00-07_duration'!P7)</f>
        <v>#DIV/0!</v>
      </c>
      <c r="H45" s="19" t="e">
        <f>_xlfn.STDEV.P('15L_20241211_08-08-25 _duration'!P7,'15L_20250114_15-27-59_duration'!P7,'15L_20250121_09-00-07_duration'!P7)</f>
        <v>#DIV/0!</v>
      </c>
      <c r="I45" s="15">
        <f>AVERAGE('15L_20241211_08-08-25 _duration'!AN7,'15L_20250114_15-27-59_duration'!W7,'15L_20250121_09-00-07_duration'!W7)</f>
        <v>5.2363739013671875</v>
      </c>
      <c r="J45" s="19">
        <f>_xlfn.STDEV.P('15L_20241211_08-08-25 _duration'!AN7,'15L_20250114_15-27-59_duration'!W7,'15L_20250121_09-00-07_duration'!W7)</f>
        <v>6.3641047280549243E-2</v>
      </c>
      <c r="K45" s="15" t="e">
        <f>AVERAGE('15L_20241211_08-08-25 _duration'!AU7,'15L_20250114_15-27-59_duration'!AD7,'15L_20250121_09-00-07_duration'!AD7)</f>
        <v>#DIV/0!</v>
      </c>
      <c r="L45" s="19" t="e">
        <f>_xlfn.STDEV.P('15L_20241211_08-08-25 _duration'!AU7,'15L_20250114_15-27-59_duration'!AD7,'15L_20250121_09-00-07_duration'!AD7)</f>
        <v>#DIV/0!</v>
      </c>
    </row>
    <row r="46" spans="1:12" x14ac:dyDescent="0.3">
      <c r="A46" s="3">
        <v>7</v>
      </c>
      <c r="B46" s="21">
        <f t="shared" ref="B46:B57" si="2">A46+0.15</f>
        <v>7.15</v>
      </c>
      <c r="C46" s="21">
        <f t="shared" ref="C46:C57" si="3">A46+0.45</f>
        <v>7.45</v>
      </c>
      <c r="D46" s="3">
        <v>27</v>
      </c>
      <c r="E46" s="3">
        <f>AVERAGE('15L_20241211_08-08-25 _duration'!G8,'15L_20250114_15-27-59_duration'!G8,'15L_20250121_09-00-07_duration'!G8)</f>
        <v>3618.3468200365637</v>
      </c>
      <c r="F46" s="19">
        <f>_xlfn.STDEV.P('15L_20241211_08-08-25 _duration'!G8,'15L_20250114_15-27-59_duration'!G8,'15L_20250121_09-00-07_duration'!G8)</f>
        <v>2.21908811800192</v>
      </c>
      <c r="G46" s="17" t="e">
        <f>AVERAGE('15L_20241211_08-08-25 _duration'!P8,'15L_20250114_15-27-59_duration'!P8,'15L_20250121_09-00-07_duration'!P8)</f>
        <v>#DIV/0!</v>
      </c>
      <c r="H46" s="19" t="e">
        <f>_xlfn.STDEV.P('15L_20241211_08-08-25 _duration'!P8,'15L_20250114_15-27-59_duration'!P8,'15L_20250121_09-00-07_duration'!P8)</f>
        <v>#DIV/0!</v>
      </c>
      <c r="I46" s="15">
        <f>AVERAGE('15L_20241211_08-08-25 _duration'!AN8,'15L_20250114_15-27-59_duration'!W8,'15L_20250121_09-00-07_duration'!W8)</f>
        <v>5.3750385284423823</v>
      </c>
      <c r="J46" s="19">
        <f>_xlfn.STDEV.P('15L_20241211_08-08-25 _duration'!AN8,'15L_20250114_15-27-59_duration'!W8,'15L_20250121_09-00-07_duration'!W8)</f>
        <v>0.11535885442376939</v>
      </c>
      <c r="K46" s="15" t="e">
        <f>AVERAGE('15L_20241211_08-08-25 _duration'!AU8,'15L_20250114_15-27-59_duration'!AD8,'15L_20250121_09-00-07_duration'!AD8)</f>
        <v>#DIV/0!</v>
      </c>
      <c r="L46" s="19" t="e">
        <f>_xlfn.STDEV.P('15L_20241211_08-08-25 _duration'!AU8,'15L_20250114_15-27-59_duration'!AD8,'15L_20250121_09-00-07_duration'!AD8)</f>
        <v>#DIV/0!</v>
      </c>
    </row>
    <row r="47" spans="1:12" x14ac:dyDescent="0.3">
      <c r="A47" s="3">
        <v>8</v>
      </c>
      <c r="B47" s="21">
        <f t="shared" si="2"/>
        <v>8.15</v>
      </c>
      <c r="C47" s="21">
        <f t="shared" si="3"/>
        <v>8.4499999999999993</v>
      </c>
      <c r="D47" s="3">
        <v>28</v>
      </c>
      <c r="E47" s="3">
        <f>AVERAGE('15L_20241211_08-08-25 _duration'!G9,'15L_20250114_15-27-59_duration'!G9,'15L_20250121_09-00-07_duration'!G9)</f>
        <v>3622.3240689436534</v>
      </c>
      <c r="F47" s="19">
        <f>_xlfn.STDEV.P('15L_20241211_08-08-25 _duration'!G9,'15L_20250114_15-27-59_duration'!G9,'15L_20250121_09-00-07_duration'!G9)</f>
        <v>2.2257604193852645</v>
      </c>
      <c r="G47" s="17" t="e">
        <f>AVERAGE('15L_20241211_08-08-25 _duration'!P9,'15L_20250114_15-27-59_duration'!P9,'15L_20250121_09-00-07_duration'!P9)</f>
        <v>#DIV/0!</v>
      </c>
      <c r="H47" s="19" t="e">
        <f>_xlfn.STDEV.P('15L_20241211_08-08-25 _duration'!P9,'15L_20250114_15-27-59_duration'!P9,'15L_20250121_09-00-07_duration'!P9)</f>
        <v>#DIV/0!</v>
      </c>
      <c r="I47" s="15">
        <f>AVERAGE('15L_20241211_08-08-25 _duration'!AN9,'15L_20250114_15-27-59_duration'!W9,'15L_20250121_09-00-07_duration'!W9)</f>
        <v>5.5769103527069097</v>
      </c>
      <c r="J47" s="19">
        <f>_xlfn.STDEV.P('15L_20241211_08-08-25 _duration'!AN9,'15L_20250114_15-27-59_duration'!W9,'15L_20250121_09-00-07_duration'!W9)</f>
        <v>9.9746882051244087E-2</v>
      </c>
      <c r="K47" s="15" t="e">
        <f>AVERAGE('15L_20241211_08-08-25 _duration'!AU9,'15L_20250114_15-27-59_duration'!AD9,'15L_20250121_09-00-07_duration'!AD9)</f>
        <v>#DIV/0!</v>
      </c>
      <c r="L47" s="19" t="e">
        <f>_xlfn.STDEV.P('15L_20241211_08-08-25 _duration'!AU9,'15L_20250114_15-27-59_duration'!AD9,'15L_20250121_09-00-07_duration'!AD9)</f>
        <v>#DIV/0!</v>
      </c>
    </row>
    <row r="48" spans="1:12" x14ac:dyDescent="0.3">
      <c r="A48" s="3">
        <v>9</v>
      </c>
      <c r="B48" s="21">
        <f t="shared" si="2"/>
        <v>9.15</v>
      </c>
      <c r="C48" s="21">
        <f t="shared" si="3"/>
        <v>9.4499999999999993</v>
      </c>
      <c r="D48" s="3">
        <v>29</v>
      </c>
      <c r="E48" s="3">
        <f>AVERAGE('15L_20241211_08-08-25 _duration'!G10,'15L_20250114_15-27-59_duration'!G10,'15L_20250121_09-00-07_duration'!G10)</f>
        <v>3625.3825883865302</v>
      </c>
      <c r="F48" s="19">
        <f>_xlfn.STDEV.P('15L_20241211_08-08-25 _duration'!G10,'15L_20250114_15-27-59_duration'!G10,'15L_20250121_09-00-07_duration'!G10)</f>
        <v>2.1326284928736596</v>
      </c>
      <c r="G48" s="17" t="e">
        <f>AVERAGE('15L_20241211_08-08-25 _duration'!P10,'15L_20250114_15-27-59_duration'!P10,'15L_20250121_09-00-07_duration'!P10)</f>
        <v>#DIV/0!</v>
      </c>
      <c r="H48" s="19" t="e">
        <f>_xlfn.STDEV.P('15L_20241211_08-08-25 _duration'!P10,'15L_20250114_15-27-59_duration'!P10,'15L_20250121_09-00-07_duration'!P10)</f>
        <v>#DIV/0!</v>
      </c>
      <c r="I48" s="15">
        <f>AVERAGE('15L_20241211_08-08-25 _duration'!AN10,'15L_20250114_15-27-59_duration'!W10,'15L_20250121_09-00-07_duration'!W10)</f>
        <v>5.7630942662556963</v>
      </c>
      <c r="J48" s="19">
        <f>_xlfn.STDEV.P('15L_20241211_08-08-25 _duration'!AN10,'15L_20250114_15-27-59_duration'!W10,'15L_20250121_09-00-07_duration'!W10)</f>
        <v>0.10085007748778808</v>
      </c>
      <c r="K48" s="15" t="e">
        <f>AVERAGE('15L_20241211_08-08-25 _duration'!AU10,'15L_20250114_15-27-59_duration'!AD10,'15L_20250121_09-00-07_duration'!AD10)</f>
        <v>#DIV/0!</v>
      </c>
      <c r="L48" s="19" t="e">
        <f>_xlfn.STDEV.P('15L_20241211_08-08-25 _duration'!AU10,'15L_20250114_15-27-59_duration'!AD10,'15L_20250121_09-00-07_duration'!AD10)</f>
        <v>#DIV/0!</v>
      </c>
    </row>
    <row r="49" spans="1:12" x14ac:dyDescent="0.3">
      <c r="A49" s="3">
        <v>10</v>
      </c>
      <c r="B49" s="21">
        <f t="shared" si="2"/>
        <v>10.15</v>
      </c>
      <c r="C49" s="21">
        <f t="shared" si="3"/>
        <v>10.45</v>
      </c>
      <c r="D49" s="3">
        <v>30</v>
      </c>
      <c r="E49" s="3">
        <f>AVERAGE('15L_20241211_08-08-25 _duration'!G11,'15L_20250114_15-27-59_duration'!G11,'15L_20250121_09-00-07_duration'!G11)</f>
        <v>3628.57912421226</v>
      </c>
      <c r="F49" s="19">
        <f>_xlfn.STDEV.P('15L_20241211_08-08-25 _duration'!G11,'15L_20250114_15-27-59_duration'!G11,'15L_20250121_09-00-07_duration'!G11)</f>
        <v>2.2730309842549907</v>
      </c>
      <c r="G49" s="17" t="e">
        <f>AVERAGE('15L_20241211_08-08-25 _duration'!P11,'15L_20250114_15-27-59_duration'!P11,'15L_20250121_09-00-07_duration'!P11)</f>
        <v>#DIV/0!</v>
      </c>
      <c r="H49" s="19" t="e">
        <f>_xlfn.STDEV.P('15L_20241211_08-08-25 _duration'!P11,'15L_20250114_15-27-59_duration'!P11,'15L_20250121_09-00-07_duration'!P11)</f>
        <v>#DIV/0!</v>
      </c>
      <c r="I49" s="15">
        <f>AVERAGE('15L_20241211_08-08-25 _duration'!AN11,'15L_20250114_15-27-59_duration'!W11,'15L_20250121_09-00-07_duration'!W11)</f>
        <v>5.9339508374532066</v>
      </c>
      <c r="J49" s="19">
        <f>_xlfn.STDEV.P('15L_20241211_08-08-25 _duration'!AN11,'15L_20250114_15-27-59_duration'!W11,'15L_20250121_09-00-07_duration'!W11)</f>
        <v>9.5603179474310615E-2</v>
      </c>
      <c r="K49" s="15" t="e">
        <f>AVERAGE('15L_20241211_08-08-25 _duration'!AU11,'15L_20250114_15-27-59_duration'!AD11,'15L_20250121_09-00-07_duration'!AD11)</f>
        <v>#DIV/0!</v>
      </c>
      <c r="L49" s="19" t="e">
        <f>_xlfn.STDEV.P('15L_20241211_08-08-25 _duration'!AU11,'15L_20250114_15-27-59_duration'!AD11,'15L_20250121_09-00-07_duration'!AD11)</f>
        <v>#DIV/0!</v>
      </c>
    </row>
    <row r="50" spans="1:12" x14ac:dyDescent="0.3">
      <c r="A50" s="3">
        <v>11</v>
      </c>
      <c r="B50" s="21">
        <f t="shared" si="2"/>
        <v>11.15</v>
      </c>
      <c r="C50" s="21">
        <f t="shared" si="3"/>
        <v>11.45</v>
      </c>
      <c r="D50" s="3">
        <v>31</v>
      </c>
      <c r="E50" s="3">
        <f>AVERAGE('15L_20241211_08-08-25 _duration'!G12,'15L_20250114_15-27-59_duration'!G12,'15L_20250121_09-00-07_duration'!G12)</f>
        <v>3634.4749580224302</v>
      </c>
      <c r="F50" s="19">
        <f>_xlfn.STDEV.P('15L_20241211_08-08-25 _duration'!G12,'15L_20250114_15-27-59_duration'!G12,'15L_20250121_09-00-07_duration'!G12)</f>
        <v>1.9131371669806201</v>
      </c>
      <c r="G50" s="17">
        <f>AVERAGE('15L_20241211_08-08-25 _duration'!P12,'15L_20250114_15-27-59_duration'!P12,'15L_20250121_09-00-07_duration'!P12)</f>
        <v>18.900031205068359</v>
      </c>
      <c r="H50" s="19">
        <f>_xlfn.STDEV.P('15L_20241211_08-08-25 _duration'!P12,'15L_20250114_15-27-59_duration'!P12,'15L_20250121_09-00-07_duration'!P12)</f>
        <v>0</v>
      </c>
      <c r="I50" s="15">
        <f>AVERAGE('15L_20241211_08-08-25 _duration'!AN12,'15L_20250114_15-27-59_duration'!W12,'15L_20250121_09-00-07_duration'!W12)</f>
        <v>6.1341185410817465</v>
      </c>
      <c r="J50" s="19">
        <f>_xlfn.STDEV.P('15L_20241211_08-08-25 _duration'!AN12,'15L_20250114_15-27-59_duration'!W12,'15L_20250121_09-00-07_duration'!W12)</f>
        <v>0.12883338993179327</v>
      </c>
      <c r="K50" s="15">
        <f>AVERAGE('15L_20241211_08-08-25 _duration'!AU12,'15L_20250114_15-27-59_duration'!AD12,'15L_20250121_09-00-07_duration'!AD12)</f>
        <v>0.64006540616246477</v>
      </c>
      <c r="L50" s="19">
        <f>_xlfn.STDEV.P('15L_20241211_08-08-25 _duration'!AU12,'15L_20250114_15-27-59_duration'!AD12,'15L_20250121_09-00-07_duration'!AD12)</f>
        <v>0</v>
      </c>
    </row>
    <row r="51" spans="1:12" x14ac:dyDescent="0.3">
      <c r="A51" s="3">
        <v>12</v>
      </c>
      <c r="B51" s="21">
        <f t="shared" si="2"/>
        <v>12.15</v>
      </c>
      <c r="C51" s="21">
        <f t="shared" si="3"/>
        <v>12.45</v>
      </c>
      <c r="D51" s="3">
        <v>32</v>
      </c>
      <c r="E51" s="3">
        <f>AVERAGE('15L_20241211_08-08-25 _duration'!G13,'15L_20250114_15-27-59_duration'!G13,'15L_20250121_09-00-07_duration'!G13)</f>
        <v>3639.9144617716433</v>
      </c>
      <c r="F51" s="19">
        <f>_xlfn.STDEV.P('15L_20241211_08-08-25 _duration'!G13,'15L_20250114_15-27-59_duration'!G13,'15L_20250121_09-00-07_duration'!G13)</f>
        <v>3.1790152321330254</v>
      </c>
      <c r="G51" s="17" t="e">
        <f>AVERAGE('15L_20241211_08-08-25 _duration'!P13,'15L_20250114_15-27-59_duration'!P13,'15L_20250121_09-00-07_duration'!P13)</f>
        <v>#DIV/0!</v>
      </c>
      <c r="H51" s="19" t="e">
        <f>_xlfn.STDEV.P('15L_20241211_08-08-25 _duration'!P13,'15L_20250114_15-27-59_duration'!P13,'15L_20250121_09-00-07_duration'!P13)</f>
        <v>#DIV/0!</v>
      </c>
      <c r="I51" s="15">
        <f>AVERAGE('15L_20241211_08-08-25 _duration'!AN13,'15L_20250114_15-27-59_duration'!W13,'15L_20250121_09-00-07_duration'!W13)</f>
        <v>6.382427453994751</v>
      </c>
      <c r="J51" s="19">
        <f>_xlfn.STDEV.P('15L_20241211_08-08-25 _duration'!AN13,'15L_20250114_15-27-59_duration'!W13,'15L_20250121_09-00-07_duration'!W13)</f>
        <v>0.11894017991217522</v>
      </c>
      <c r="K51" s="15" t="e">
        <f>AVERAGE('15L_20241211_08-08-25 _duration'!AU13,'15L_20250114_15-27-59_duration'!AD13,'15L_20250121_09-00-07_duration'!AD13)</f>
        <v>#DIV/0!</v>
      </c>
      <c r="L51" s="19" t="e">
        <f>_xlfn.STDEV.P('15L_20241211_08-08-25 _duration'!AU13,'15L_20250114_15-27-59_duration'!AD13,'15L_20250121_09-00-07_duration'!AD13)</f>
        <v>#DIV/0!</v>
      </c>
    </row>
    <row r="52" spans="1:12" x14ac:dyDescent="0.3">
      <c r="A52" s="3">
        <v>13</v>
      </c>
      <c r="B52" s="21">
        <f t="shared" si="2"/>
        <v>13.15</v>
      </c>
      <c r="C52" s="21">
        <f t="shared" si="3"/>
        <v>13.45</v>
      </c>
      <c r="D52" s="3">
        <v>33</v>
      </c>
      <c r="E52" s="3">
        <f>AVERAGE('15L_20241211_08-08-25 _duration'!G14,'15L_20250114_15-27-59_duration'!G14,'15L_20250121_09-00-07_duration'!G14)</f>
        <v>3642.0714284578899</v>
      </c>
      <c r="F52" s="19">
        <f>_xlfn.STDEV.P('15L_20241211_08-08-25 _duration'!G14,'15L_20250114_15-27-59_duration'!G14,'15L_20250121_09-00-07_duration'!G14)</f>
        <v>2.6318005970337746</v>
      </c>
      <c r="G52" s="17" t="e">
        <f>AVERAGE('15L_20241211_08-08-25 _duration'!P14,'15L_20250114_15-27-59_duration'!P14,'15L_20250121_09-00-07_duration'!P14)</f>
        <v>#DIV/0!</v>
      </c>
      <c r="H52" s="19" t="e">
        <f>_xlfn.STDEV.P('15L_20241211_08-08-25 _duration'!P14,'15L_20250114_15-27-59_duration'!P14,'15L_20250121_09-00-07_duration'!P14)</f>
        <v>#DIV/0!</v>
      </c>
      <c r="I52" s="15">
        <f>AVERAGE('15L_20241211_08-08-25 _duration'!AN14,'15L_20250114_15-27-59_duration'!W14,'15L_20250121_09-00-07_duration'!W14)</f>
        <v>6.6013021787007657</v>
      </c>
      <c r="J52" s="19">
        <f>_xlfn.STDEV.P('15L_20241211_08-08-25 _duration'!AN14,'15L_20250114_15-27-59_duration'!W14,'15L_20250121_09-00-07_duration'!W14)</f>
        <v>0.14330830898915167</v>
      </c>
      <c r="K52" s="15" t="e">
        <f>AVERAGE('15L_20241211_08-08-25 _duration'!AU14,'15L_20250114_15-27-59_duration'!AD14,'15L_20250121_09-00-07_duration'!AD14)</f>
        <v>#DIV/0!</v>
      </c>
      <c r="L52" s="19" t="e">
        <f>_xlfn.STDEV.P('15L_20241211_08-08-25 _duration'!AU14,'15L_20250114_15-27-59_duration'!AD14,'15L_20250121_09-00-07_duration'!AD14)</f>
        <v>#DIV/0!</v>
      </c>
    </row>
    <row r="53" spans="1:12" x14ac:dyDescent="0.3">
      <c r="A53" s="3">
        <v>14</v>
      </c>
      <c r="B53" s="21">
        <f t="shared" si="2"/>
        <v>14.15</v>
      </c>
      <c r="C53" s="21">
        <f t="shared" si="3"/>
        <v>14.45</v>
      </c>
      <c r="D53" s="3">
        <v>34</v>
      </c>
      <c r="E53" s="3">
        <f>AVERAGE('15L_20241211_08-08-25 _duration'!G15,'15L_20250114_15-27-59_duration'!G15,'15L_20250121_09-00-07_duration'!G15)</f>
        <v>3646.5893241564368</v>
      </c>
      <c r="F53" s="19">
        <f>_xlfn.STDEV.P('15L_20241211_08-08-25 _duration'!G15,'15L_20250114_15-27-59_duration'!G15,'15L_20250121_09-00-07_duration'!G15)</f>
        <v>1.5465747301710493</v>
      </c>
      <c r="G53" s="17" t="e">
        <f>AVERAGE('15L_20241211_08-08-25 _duration'!P15,'15L_20250114_15-27-59_duration'!P15,'15L_20250121_09-00-07_duration'!P15)</f>
        <v>#DIV/0!</v>
      </c>
      <c r="H53" s="19" t="e">
        <f>_xlfn.STDEV.P('15L_20241211_08-08-25 _duration'!P15,'15L_20250114_15-27-59_duration'!P15,'15L_20250121_09-00-07_duration'!P15)</f>
        <v>#DIV/0!</v>
      </c>
      <c r="I53" s="15">
        <f>AVERAGE('15L_20241211_08-08-25 _duration'!AN15,'15L_20250114_15-27-59_duration'!W15,'15L_20250121_09-00-07_duration'!W15)</f>
        <v>6.7687455495198572</v>
      </c>
      <c r="J53" s="19">
        <f>_xlfn.STDEV.P('15L_20241211_08-08-25 _duration'!AN15,'15L_20250114_15-27-59_duration'!W15,'15L_20250121_09-00-07_duration'!W15)</f>
        <v>9.5700814163262551E-2</v>
      </c>
      <c r="K53" s="15" t="e">
        <f>AVERAGE('15L_20241211_08-08-25 _duration'!AU15,'15L_20250114_15-27-59_duration'!AD15,'15L_20250121_09-00-07_duration'!AD15)</f>
        <v>#DIV/0!</v>
      </c>
      <c r="L53" s="19" t="e">
        <f>_xlfn.STDEV.P('15L_20241211_08-08-25 _duration'!AU15,'15L_20250114_15-27-59_duration'!AD15,'15L_20250121_09-00-07_duration'!AD15)</f>
        <v>#DIV/0!</v>
      </c>
    </row>
    <row r="54" spans="1:12" x14ac:dyDescent="0.3">
      <c r="A54" s="3">
        <v>15</v>
      </c>
      <c r="B54" s="21">
        <f t="shared" si="2"/>
        <v>15.15</v>
      </c>
      <c r="C54" s="21">
        <f t="shared" si="3"/>
        <v>15.45</v>
      </c>
      <c r="D54" s="3">
        <v>35</v>
      </c>
      <c r="E54" s="3">
        <f>AVERAGE('15L_20241211_08-08-25 _duration'!G16,'15L_20250114_15-27-59_duration'!G16,'15L_20250121_09-00-07_duration'!G16)</f>
        <v>3650.63778297106</v>
      </c>
      <c r="F54" s="19">
        <f>_xlfn.STDEV.P('15L_20241211_08-08-25 _duration'!G16,'15L_20250114_15-27-59_duration'!G16,'15L_20250121_09-00-07_duration'!G16)</f>
        <v>1.0645857080933432</v>
      </c>
      <c r="G54" s="17" t="e">
        <f>AVERAGE('15L_20241211_08-08-25 _duration'!P16,'15L_20250114_15-27-59_duration'!P16,'15L_20250121_09-00-07_duration'!P16)</f>
        <v>#DIV/0!</v>
      </c>
      <c r="H54" s="19" t="e">
        <f>_xlfn.STDEV.P('15L_20241211_08-08-25 _duration'!P16,'15L_20250114_15-27-59_duration'!P16,'15L_20250121_09-00-07_duration'!P16)</f>
        <v>#DIV/0!</v>
      </c>
      <c r="I54" s="15">
        <f>AVERAGE('15L_20241211_08-08-25 _duration'!AN16,'15L_20250114_15-27-59_duration'!W16,'15L_20250121_09-00-07_duration'!W16)</f>
        <v>6.9138206005096441</v>
      </c>
      <c r="J54" s="19">
        <f>_xlfn.STDEV.P('15L_20241211_08-08-25 _duration'!AN16,'15L_20250114_15-27-59_duration'!W16,'15L_20250121_09-00-07_duration'!W16)</f>
        <v>9.7650352993909423E-2</v>
      </c>
      <c r="K54" s="15" t="e">
        <f>AVERAGE('15L_20241211_08-08-25 _duration'!AU16,'15L_20250114_15-27-59_duration'!AD16,'15L_20250121_09-00-07_duration'!AD16)</f>
        <v>#DIV/0!</v>
      </c>
      <c r="L54" s="19" t="e">
        <f>_xlfn.STDEV.P('15L_20241211_08-08-25 _duration'!AU16,'15L_20250114_15-27-59_duration'!AD16,'15L_20250121_09-00-07_duration'!AD16)</f>
        <v>#DIV/0!</v>
      </c>
    </row>
    <row r="55" spans="1:12" x14ac:dyDescent="0.3">
      <c r="A55" s="3">
        <v>16</v>
      </c>
      <c r="B55" s="21">
        <f t="shared" si="2"/>
        <v>16.149999999999999</v>
      </c>
      <c r="C55" s="21">
        <f t="shared" si="3"/>
        <v>16.45</v>
      </c>
      <c r="D55" s="3">
        <v>36</v>
      </c>
      <c r="E55" s="3">
        <f>AVERAGE('15L_20241211_08-08-25 _duration'!G17,'15L_20250114_15-27-59_duration'!G17,'15L_20250121_09-00-07_duration'!G17)</f>
        <v>3657.7532989184001</v>
      </c>
      <c r="F55" s="19">
        <f>_xlfn.STDEV.P('15L_20241211_08-08-25 _duration'!G17,'15L_20250114_15-27-59_duration'!G17,'15L_20250121_09-00-07_duration'!G17)</f>
        <v>4.8519764827461263</v>
      </c>
      <c r="G55" s="17" t="e">
        <f>AVERAGE('15L_20241211_08-08-25 _duration'!P17,'15L_20250114_15-27-59_duration'!P17,'15L_20250121_09-00-07_duration'!P17)</f>
        <v>#DIV/0!</v>
      </c>
      <c r="H55" s="19" t="e">
        <f>_xlfn.STDEV.P('15L_20241211_08-08-25 _duration'!P17,'15L_20250114_15-27-59_duration'!P17,'15L_20250121_09-00-07_duration'!P17)</f>
        <v>#DIV/0!</v>
      </c>
      <c r="I55" s="15">
        <f>AVERAGE('15L_20241211_08-08-25 _duration'!AN17,'15L_20250114_15-27-59_duration'!W17,'15L_20250121_09-00-07_duration'!W17)</f>
        <v>7.1170551617940268</v>
      </c>
      <c r="J55" s="19">
        <f>_xlfn.STDEV.P('15L_20241211_08-08-25 _duration'!AN17,'15L_20250114_15-27-59_duration'!W17,'15L_20250121_09-00-07_duration'!W17)</f>
        <v>9.8994425455070686E-2</v>
      </c>
      <c r="K55" s="15" t="e">
        <f>AVERAGE('15L_20241211_08-08-25 _duration'!AU17,'15L_20250114_15-27-59_duration'!AD17,'15L_20250121_09-00-07_duration'!AD17)</f>
        <v>#DIV/0!</v>
      </c>
      <c r="L55" s="19" t="e">
        <f>_xlfn.STDEV.P('15L_20241211_08-08-25 _duration'!AU17,'15L_20250114_15-27-59_duration'!AD17,'15L_20250121_09-00-07_duration'!AD17)</f>
        <v>#DIV/0!</v>
      </c>
    </row>
    <row r="56" spans="1:12" x14ac:dyDescent="0.3">
      <c r="A56" s="3">
        <v>17</v>
      </c>
      <c r="B56" s="21">
        <f t="shared" si="2"/>
        <v>17.149999999999999</v>
      </c>
      <c r="C56" s="21">
        <f t="shared" si="3"/>
        <v>17.45</v>
      </c>
      <c r="D56" s="3">
        <v>37</v>
      </c>
      <c r="E56" s="3">
        <f>AVERAGE('15L_20241211_08-08-25 _duration'!G18,'15L_20250114_15-27-59_duration'!G18,'15L_20250121_09-00-07_duration'!G18)</f>
        <v>3659.6904977957365</v>
      </c>
      <c r="F56" s="19">
        <f>_xlfn.STDEV.P('15L_20241211_08-08-25 _duration'!G18,'15L_20250114_15-27-59_duration'!G18,'15L_20250121_09-00-07_duration'!G18)</f>
        <v>1.0393702061865677</v>
      </c>
      <c r="G56" s="17" t="e">
        <f>AVERAGE('15L_20241211_08-08-25 _duration'!P18,'15L_20250114_15-27-59_duration'!P18,'15L_20250121_09-00-07_duration'!P18)</f>
        <v>#DIV/0!</v>
      </c>
      <c r="H56" s="19" t="e">
        <f>_xlfn.STDEV.P('15L_20241211_08-08-25 _duration'!P18,'15L_20250114_15-27-59_duration'!P18,'15L_20250121_09-00-07_duration'!P18)</f>
        <v>#DIV/0!</v>
      </c>
      <c r="I56" s="15">
        <f>AVERAGE('15L_20241211_08-08-25 _duration'!AN18,'15L_20250114_15-27-59_duration'!W18,'15L_20250121_09-00-07_duration'!W18)</f>
        <v>7.3467943986256925</v>
      </c>
      <c r="J56" s="19">
        <f>_xlfn.STDEV.P('15L_20241211_08-08-25 _duration'!AN18,'15L_20250114_15-27-59_duration'!W18,'15L_20250121_09-00-07_duration'!W18)</f>
        <v>0.14062720063733955</v>
      </c>
      <c r="K56" s="15" t="e">
        <f>AVERAGE('15L_20241211_08-08-25 _duration'!AU18,'15L_20250114_15-27-59_duration'!AD18,'15L_20250121_09-00-07_duration'!AD18)</f>
        <v>#DIV/0!</v>
      </c>
      <c r="L56" s="19" t="e">
        <f>_xlfn.STDEV.P('15L_20241211_08-08-25 _duration'!AU18,'15L_20250114_15-27-59_duration'!AD18,'15L_20250121_09-00-07_duration'!AD18)</f>
        <v>#DIV/0!</v>
      </c>
    </row>
    <row r="57" spans="1:12" x14ac:dyDescent="0.3">
      <c r="A57" s="3">
        <v>18</v>
      </c>
      <c r="B57" s="21">
        <f t="shared" si="2"/>
        <v>18.149999999999999</v>
      </c>
      <c r="C57" s="21">
        <f t="shared" si="3"/>
        <v>18.45</v>
      </c>
      <c r="D57" s="3">
        <v>38</v>
      </c>
      <c r="E57" s="3">
        <f>AVERAGE('15L_20241211_08-08-25 _duration'!G19,'15L_20250114_15-27-59_duration'!G19,'15L_20250121_09-00-07_duration'!G19)</f>
        <v>3666.7151842117237</v>
      </c>
      <c r="F57" s="19">
        <f>_xlfn.STDEV.P('15L_20241211_08-08-25 _duration'!G19,'15L_20250114_15-27-59_duration'!G19,'15L_20250121_09-00-07_duration'!G19)</f>
        <v>4.0645129494851151</v>
      </c>
      <c r="G57" s="17" t="e">
        <f>AVERAGE('15L_20241211_08-08-25 _duration'!P19,'15L_20250114_15-27-59_duration'!P19,'15L_20250121_09-00-07_duration'!P19)</f>
        <v>#DIV/0!</v>
      </c>
      <c r="H57" s="19" t="e">
        <f>_xlfn.STDEV.P('15L_20241211_08-08-25 _duration'!P19,'15L_20250114_15-27-59_duration'!P19,'15L_20250121_09-00-07_duration'!P19)</f>
        <v>#DIV/0!</v>
      </c>
      <c r="I57" s="15">
        <f>AVERAGE('15L_20241211_08-08-25 _duration'!AN19,'15L_20250114_15-27-59_duration'!W19,'15L_20250121_09-00-07_duration'!W19)</f>
        <v>7.5879508177439376</v>
      </c>
      <c r="J57" s="19">
        <f>_xlfn.STDEV.P('15L_20241211_08-08-25 _duration'!AN19,'15L_20250114_15-27-59_duration'!W19,'15L_20250121_09-00-07_duration'!W19)</f>
        <v>0.12161057446438167</v>
      </c>
      <c r="K57" s="15" t="e">
        <f>AVERAGE('15L_20241211_08-08-25 _duration'!AU19,'15L_20250114_15-27-59_duration'!AD19,'15L_20250121_09-00-07_duration'!AD19)</f>
        <v>#DIV/0!</v>
      </c>
      <c r="L57" s="19" t="e">
        <f>_xlfn.STDEV.P('15L_20241211_08-08-25 _duration'!AU19,'15L_20250114_15-27-59_duration'!AD19,'15L_20250121_09-00-07_duration'!AD19)</f>
        <v>#DIV/0!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0DBB-A0EC-445D-B1D2-27B3818E10CC}">
  <sheetPr codeName="Tabelle2">
    <tabColor rgb="FF00B050"/>
  </sheetPr>
  <dimension ref="A2:AE155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.44140625" bestFit="1" customWidth="1"/>
    <col min="14" max="14" width="9" customWidth="1"/>
    <col min="15" max="31" width="6.6640625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63</v>
      </c>
      <c r="R4" s="8" t="s">
        <v>3</v>
      </c>
    </row>
    <row r="5" spans="1:31" x14ac:dyDescent="0.3">
      <c r="B5" t="s">
        <v>1</v>
      </c>
      <c r="H5" t="s">
        <v>2</v>
      </c>
      <c r="M5" s="13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64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31</v>
      </c>
      <c r="N6" s="1" t="s">
        <v>62</v>
      </c>
      <c r="O6" s="2" t="s">
        <v>64</v>
      </c>
      <c r="P6" s="2" t="s">
        <v>64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2" t="s">
        <v>3</v>
      </c>
    </row>
    <row r="7" spans="1:31" x14ac:dyDescent="0.3">
      <c r="A7" s="1">
        <v>6</v>
      </c>
      <c r="B7" s="1">
        <v>10502.1916518211</v>
      </c>
      <c r="C7" s="1"/>
      <c r="D7" s="1"/>
      <c r="E7" s="1"/>
      <c r="F7" s="1"/>
      <c r="G7" s="3">
        <f>AVERAGE(B7:F7)</f>
        <v>10502.1916518211</v>
      </c>
      <c r="H7" s="1">
        <v>1573.23001999999</v>
      </c>
      <c r="I7" s="1"/>
      <c r="J7" s="1"/>
      <c r="K7" s="1"/>
      <c r="L7" s="1"/>
      <c r="M7" s="1">
        <v>4.67829243431261E-2</v>
      </c>
      <c r="N7" s="1">
        <f>IFERROR((1-M7)*O7,"")</f>
        <v>1499.6297189999957</v>
      </c>
      <c r="O7" s="7">
        <f>IFERROR(AVERAGE(H7:L7),"")</f>
        <v>1573.23001999999</v>
      </c>
      <c r="P7" s="14">
        <f>IFERROR(O7/N7,"")</f>
        <v>1.0490789826765192</v>
      </c>
      <c r="Q7" s="11"/>
      <c r="R7" s="1">
        <v>1.4136784076690601</v>
      </c>
      <c r="S7" s="1">
        <v>1.4307072162628101</v>
      </c>
      <c r="T7" s="1">
        <v>1.3996503353118801</v>
      </c>
      <c r="U7" s="1">
        <v>1.42362236976623</v>
      </c>
      <c r="V7" s="1">
        <v>1.3845865726470901</v>
      </c>
      <c r="W7" s="3">
        <f t="shared" ref="W7:W14" si="0">AVERAGE(R7:V7)</f>
        <v>1.4104489803314142</v>
      </c>
      <c r="X7" s="1">
        <v>1755.2307499999899</v>
      </c>
      <c r="Y7" s="1">
        <v>1735.23052999999</v>
      </c>
      <c r="Z7" s="1">
        <v>1811.23073999999</v>
      </c>
      <c r="AA7" s="1">
        <v>1809.2308799999901</v>
      </c>
      <c r="AB7" s="1">
        <v>1739.23055999999</v>
      </c>
      <c r="AC7" s="3">
        <f>AVERAGE(X7:AB7)</f>
        <v>1770.03069199999</v>
      </c>
      <c r="AD7" s="3">
        <f t="shared" ref="AD7:AD19" si="1">IFERROR(AC7/O7,"")</f>
        <v>1.1250933871704287</v>
      </c>
      <c r="AE7" s="3">
        <f t="shared" ref="AE7:AE19" si="2">IFERROR(AC7/N7,"")</f>
        <v>1.1803118260288326</v>
      </c>
    </row>
    <row r="8" spans="1:31" x14ac:dyDescent="0.3">
      <c r="A8" s="1">
        <v>7</v>
      </c>
      <c r="B8" s="1">
        <v>25514.163761854099</v>
      </c>
      <c r="C8" s="1"/>
      <c r="D8" s="1"/>
      <c r="E8" s="1"/>
      <c r="F8" s="1"/>
      <c r="G8" s="3">
        <f t="shared" ref="G8:G19" si="3">AVERAGE(B8:F8)</f>
        <v>25514.163761854099</v>
      </c>
      <c r="H8" s="1">
        <v>1562.42995</v>
      </c>
      <c r="I8" s="1"/>
      <c r="J8" s="1"/>
      <c r="K8" s="1"/>
      <c r="L8" s="1"/>
      <c r="M8" s="1">
        <v>4.6935609923927701E-2</v>
      </c>
      <c r="N8" s="1">
        <f t="shared" ref="N8:N19" si="4">IFERROR((1-M8)*O8,"")</f>
        <v>1489.0963473333379</v>
      </c>
      <c r="O8" s="7">
        <f t="shared" ref="O8:O19" si="5">IFERROR(AVERAGE(H8:L8),"")</f>
        <v>1562.42995</v>
      </c>
      <c r="P8" s="14">
        <f t="shared" ref="P8:P19" si="6">IFERROR(O8/N8,"")</f>
        <v>1.0492470502650735</v>
      </c>
      <c r="Q8" s="11"/>
      <c r="R8" s="1">
        <v>1.6016254425048799</v>
      </c>
      <c r="S8" s="1">
        <v>1.57796359062194</v>
      </c>
      <c r="T8" s="1">
        <v>1.5915105342864899</v>
      </c>
      <c r="U8" s="1">
        <v>1.59324431419372</v>
      </c>
      <c r="V8" s="1">
        <v>1.6099269390106199</v>
      </c>
      <c r="W8" s="3">
        <f t="shared" si="0"/>
        <v>1.5948541641235301</v>
      </c>
      <c r="X8" s="1">
        <v>1832.43100999999</v>
      </c>
      <c r="Y8" s="1">
        <v>1772.43075999999</v>
      </c>
      <c r="Z8" s="1">
        <v>1812.43083999999</v>
      </c>
      <c r="AA8" s="1">
        <v>1816.4309599999899</v>
      </c>
      <c r="AB8" s="1">
        <v>1822.43090999999</v>
      </c>
      <c r="AC8" s="3">
        <f>AVERAGE(X8:AB8)</f>
        <v>1811.23089599999</v>
      </c>
      <c r="AD8" s="3">
        <f t="shared" si="1"/>
        <v>1.1592397444762179</v>
      </c>
      <c r="AE8" s="3">
        <f t="shared" si="2"/>
        <v>1.2163288824417091</v>
      </c>
    </row>
    <row r="9" spans="1:31" x14ac:dyDescent="0.3">
      <c r="A9" s="1">
        <v>8</v>
      </c>
      <c r="B9" s="1">
        <v>35737.4544661045</v>
      </c>
      <c r="C9" s="1"/>
      <c r="D9" s="1"/>
      <c r="E9" s="1"/>
      <c r="F9" s="1"/>
      <c r="G9" s="3">
        <f t="shared" si="3"/>
        <v>35737.4544661045</v>
      </c>
      <c r="H9" s="1">
        <v>1546.4299899999901</v>
      </c>
      <c r="I9" s="1"/>
      <c r="J9" s="1"/>
      <c r="K9" s="1"/>
      <c r="L9" s="1"/>
      <c r="M9" s="1">
        <v>4.21618237413144E-2</v>
      </c>
      <c r="N9" s="1">
        <f t="shared" si="4"/>
        <v>1481.229681333328</v>
      </c>
      <c r="O9" s="7">
        <f t="shared" si="5"/>
        <v>1546.4299899999901</v>
      </c>
      <c r="P9" s="14">
        <f t="shared" si="6"/>
        <v>1.0440176898210494</v>
      </c>
      <c r="Q9" s="11"/>
      <c r="R9" s="1">
        <v>1.73610115051269</v>
      </c>
      <c r="S9" s="1">
        <v>1.77910351753234</v>
      </c>
      <c r="T9" s="1">
        <v>1.75543141365051</v>
      </c>
      <c r="U9" s="1">
        <v>1.7931432723998999</v>
      </c>
      <c r="V9" s="1">
        <v>1.7383403778076101</v>
      </c>
      <c r="W9" s="3">
        <f t="shared" si="0"/>
        <v>1.7604239463806099</v>
      </c>
      <c r="X9" s="1">
        <v>1819.6310899999901</v>
      </c>
      <c r="Y9" s="1">
        <v>1835.63112999999</v>
      </c>
      <c r="Z9" s="1">
        <v>1817.63095999999</v>
      </c>
      <c r="AA9" s="1">
        <v>1845.63101999999</v>
      </c>
      <c r="AB9" s="1">
        <v>1789.6308899999999</v>
      </c>
      <c r="AC9" s="3">
        <f t="shared" ref="AC9:AC13" si="7">AVERAGE(X9:AB9)</f>
        <v>1821.6310179999921</v>
      </c>
      <c r="AD9" s="3">
        <f t="shared" si="1"/>
        <v>1.1779589310732417</v>
      </c>
      <c r="AE9" s="3">
        <f t="shared" si="2"/>
        <v>1.2298099619231584</v>
      </c>
    </row>
    <row r="10" spans="1:31" x14ac:dyDescent="0.3">
      <c r="A10" s="1">
        <v>9</v>
      </c>
      <c r="B10" s="1">
        <v>82673.181895971298</v>
      </c>
      <c r="C10" s="1"/>
      <c r="D10" s="1"/>
      <c r="E10" s="1"/>
      <c r="F10" s="1"/>
      <c r="G10" s="3">
        <f t="shared" si="3"/>
        <v>82673.181895971298</v>
      </c>
      <c r="H10" s="1">
        <v>1532.82996</v>
      </c>
      <c r="I10" s="1"/>
      <c r="J10" s="1"/>
      <c r="K10" s="1"/>
      <c r="L10" s="1"/>
      <c r="M10" s="1">
        <v>4.6102272818307602E-2</v>
      </c>
      <c r="N10" s="1">
        <f t="shared" si="4"/>
        <v>1462.1630150000044</v>
      </c>
      <c r="O10" s="7">
        <f t="shared" si="5"/>
        <v>1532.82996</v>
      </c>
      <c r="P10" s="14">
        <f t="shared" si="6"/>
        <v>1.0483304147862031</v>
      </c>
      <c r="Q10" s="11"/>
      <c r="R10" s="1">
        <v>1.9488706588745099</v>
      </c>
      <c r="S10" s="1">
        <v>1.9295966625213601</v>
      </c>
      <c r="T10" s="1">
        <v>1.8891901969909599</v>
      </c>
      <c r="U10" s="1">
        <v>1.9244966506957999</v>
      </c>
      <c r="V10" s="1">
        <v>1.94860887527465</v>
      </c>
      <c r="W10" s="3">
        <f t="shared" si="0"/>
        <v>1.928152608871456</v>
      </c>
      <c r="X10" s="1">
        <v>1784.83087</v>
      </c>
      <c r="Y10" s="1">
        <v>1830.8310999999901</v>
      </c>
      <c r="Z10" s="1">
        <v>1802.8308899999899</v>
      </c>
      <c r="AA10" s="1">
        <v>1850.8311799999899</v>
      </c>
      <c r="AB10" s="1">
        <v>1774.83096</v>
      </c>
      <c r="AC10" s="3">
        <f t="shared" si="7"/>
        <v>1808.830999999994</v>
      </c>
      <c r="AD10" s="3">
        <f t="shared" si="1"/>
        <v>1.180059789541166</v>
      </c>
      <c r="AE10" s="3">
        <f t="shared" si="2"/>
        <v>1.2370925686422103</v>
      </c>
    </row>
    <row r="11" spans="1:31" x14ac:dyDescent="0.3">
      <c r="A11" s="1">
        <v>10</v>
      </c>
      <c r="B11" s="1">
        <v>3048.7909924983901</v>
      </c>
      <c r="C11" s="1"/>
      <c r="D11" s="1"/>
      <c r="E11" s="1"/>
      <c r="F11" s="1"/>
      <c r="G11" s="3">
        <f t="shared" si="3"/>
        <v>3048.7909924983901</v>
      </c>
      <c r="H11" s="1">
        <v>1518.8300999999999</v>
      </c>
      <c r="I11" s="1"/>
      <c r="J11" s="1"/>
      <c r="K11" s="1"/>
      <c r="L11" s="1"/>
      <c r="M11" s="1">
        <v>4.9512038684685303E-2</v>
      </c>
      <c r="N11" s="1">
        <f t="shared" si="4"/>
        <v>1443.6297253333355</v>
      </c>
      <c r="O11" s="7">
        <f t="shared" si="5"/>
        <v>1518.8300999999999</v>
      </c>
      <c r="P11" s="14">
        <f t="shared" si="6"/>
        <v>1.0520911791625103</v>
      </c>
      <c r="Q11" s="11"/>
      <c r="R11" s="1">
        <v>2.0381660461425701</v>
      </c>
      <c r="S11" s="1">
        <v>2.05580234527587</v>
      </c>
      <c r="T11" s="1">
        <v>2.0884752273559499</v>
      </c>
      <c r="U11" s="1">
        <v>2.0742189884185702</v>
      </c>
      <c r="V11" s="1">
        <v>2.0647873878478999</v>
      </c>
      <c r="W11" s="3">
        <f t="shared" si="0"/>
        <v>2.0642899990081722</v>
      </c>
      <c r="X11" s="1">
        <v>1790.0311200000001</v>
      </c>
      <c r="Y11" s="1">
        <v>1792.0310999999899</v>
      </c>
      <c r="Z11" s="1">
        <v>1800.0310899999899</v>
      </c>
      <c r="AA11" s="1">
        <v>1810.03106999999</v>
      </c>
      <c r="AB11" s="1">
        <v>1838.0311799999899</v>
      </c>
      <c r="AC11" s="3">
        <f t="shared" si="7"/>
        <v>1806.0311119999919</v>
      </c>
      <c r="AD11" s="3">
        <f t="shared" si="1"/>
        <v>1.1890935740607143</v>
      </c>
      <c r="AE11" s="3">
        <f t="shared" si="2"/>
        <v>1.2510348604681008</v>
      </c>
    </row>
    <row r="12" spans="1:31" x14ac:dyDescent="0.3">
      <c r="A12" s="1">
        <v>11</v>
      </c>
      <c r="B12" s="1">
        <v>12525.797054529099</v>
      </c>
      <c r="C12" s="1"/>
      <c r="D12" s="1"/>
      <c r="E12" s="1"/>
      <c r="F12" s="1"/>
      <c r="G12" s="3">
        <f t="shared" si="3"/>
        <v>12525.797054529099</v>
      </c>
      <c r="H12" s="1">
        <v>1499.22998999999</v>
      </c>
      <c r="I12" s="1"/>
      <c r="J12" s="1"/>
      <c r="K12" s="1"/>
      <c r="L12" s="1"/>
      <c r="M12" s="1">
        <v>3.7085882491877997E-2</v>
      </c>
      <c r="N12" s="1">
        <f t="shared" si="4"/>
        <v>1443.629722762551</v>
      </c>
      <c r="O12" s="7">
        <f t="shared" si="5"/>
        <v>1499.22998999999</v>
      </c>
      <c r="P12" s="14">
        <f t="shared" si="6"/>
        <v>1.0385142161876812</v>
      </c>
      <c r="Q12" s="11"/>
      <c r="R12" s="1">
        <v>2.2084062099456698</v>
      </c>
      <c r="S12" s="1">
        <v>2.2595157623290998</v>
      </c>
      <c r="T12" s="1">
        <v>2.2775907516479399</v>
      </c>
      <c r="U12" s="1">
        <v>2.2755782604217498</v>
      </c>
      <c r="V12" s="1">
        <v>2.2543098926544101</v>
      </c>
      <c r="W12" s="3">
        <f t="shared" si="0"/>
        <v>2.2550801753997738</v>
      </c>
      <c r="X12" s="1">
        <v>1837.2312299999901</v>
      </c>
      <c r="Y12" s="1">
        <v>1829.23109999999</v>
      </c>
      <c r="Z12" s="1">
        <v>1829.23126999999</v>
      </c>
      <c r="AA12" s="1">
        <v>1845.23126999999</v>
      </c>
      <c r="AB12" s="1">
        <v>1817.2311999999899</v>
      </c>
      <c r="AC12" s="3">
        <f t="shared" si="7"/>
        <v>1831.63121399999</v>
      </c>
      <c r="AD12" s="3">
        <f t="shared" si="1"/>
        <v>1.2217146309886733</v>
      </c>
      <c r="AE12" s="3">
        <f t="shared" si="2"/>
        <v>1.2687680124062239</v>
      </c>
    </row>
    <row r="13" spans="1:31" x14ac:dyDescent="0.3">
      <c r="A13" s="1">
        <v>12</v>
      </c>
      <c r="B13" s="1">
        <v>14.339986324310299</v>
      </c>
      <c r="C13" s="1"/>
      <c r="D13" s="1"/>
      <c r="E13" s="1"/>
      <c r="F13" s="1"/>
      <c r="G13" s="3">
        <f t="shared" si="3"/>
        <v>14.339986324310299</v>
      </c>
      <c r="H13" s="1">
        <v>1492.0300399999901</v>
      </c>
      <c r="I13" s="1"/>
      <c r="J13" s="1"/>
      <c r="K13" s="1"/>
      <c r="L13" s="1"/>
      <c r="M13" s="1">
        <v>3.9677659573124503E-2</v>
      </c>
      <c r="N13" s="1">
        <f t="shared" si="4"/>
        <v>1432.829779999995</v>
      </c>
      <c r="O13" s="7">
        <f t="shared" si="5"/>
        <v>1492.0300399999901</v>
      </c>
      <c r="P13" s="14">
        <f t="shared" si="6"/>
        <v>1.0413170223192842</v>
      </c>
      <c r="Q13" s="11"/>
      <c r="R13" s="1">
        <v>2.3798193931579501</v>
      </c>
      <c r="S13" s="1">
        <v>2.4036569595336901</v>
      </c>
      <c r="T13" s="1">
        <v>2.4124572277068999</v>
      </c>
      <c r="U13" s="1">
        <v>2.40747642517089</v>
      </c>
      <c r="V13" s="5">
        <v>2.4860985279083199</v>
      </c>
      <c r="W13" s="3">
        <f t="shared" si="0"/>
        <v>2.4179017066955497</v>
      </c>
      <c r="X13" s="1">
        <v>1830.4313</v>
      </c>
      <c r="Y13" s="1">
        <v>1796.43127</v>
      </c>
      <c r="Z13" s="1">
        <v>1846.43137999999</v>
      </c>
      <c r="AA13" s="1">
        <v>1818.4313099999999</v>
      </c>
      <c r="AB13" s="1">
        <v>1856.43138999999</v>
      </c>
      <c r="AC13" s="3">
        <f t="shared" si="7"/>
        <v>1829.6313299999961</v>
      </c>
      <c r="AD13" s="3">
        <f t="shared" si="1"/>
        <v>1.2262697673298912</v>
      </c>
      <c r="AE13" s="3">
        <f t="shared" si="2"/>
        <v>1.2769355826761239</v>
      </c>
    </row>
    <row r="14" spans="1:31" x14ac:dyDescent="0.3">
      <c r="A14" s="1">
        <v>13</v>
      </c>
      <c r="B14" s="1">
        <v>540.46440458297695</v>
      </c>
      <c r="C14" s="1"/>
      <c r="D14" s="1"/>
      <c r="E14" s="1"/>
      <c r="F14" s="1"/>
      <c r="G14" s="3">
        <f t="shared" si="3"/>
        <v>540.46440458297695</v>
      </c>
      <c r="H14" s="1">
        <v>1466.4299599999999</v>
      </c>
      <c r="I14" s="1"/>
      <c r="J14" s="1"/>
      <c r="K14" s="1"/>
      <c r="L14" s="1"/>
      <c r="M14" s="1">
        <v>2.34584462375096E-2</v>
      </c>
      <c r="N14" s="1">
        <f t="shared" si="4"/>
        <v>1432.0297916222667</v>
      </c>
      <c r="O14" s="7">
        <f t="shared" si="5"/>
        <v>1466.4299599999999</v>
      </c>
      <c r="P14" s="14">
        <f t="shared" si="6"/>
        <v>1.0240219641930517</v>
      </c>
      <c r="Q14" s="11"/>
      <c r="R14" s="1">
        <v>2.5808844566345202</v>
      </c>
      <c r="S14" s="1">
        <v>2.6201481819152801</v>
      </c>
      <c r="T14" s="1">
        <v>2.5909361839294398</v>
      </c>
      <c r="U14" s="1">
        <v>2.56053471565246</v>
      </c>
      <c r="V14" s="1">
        <v>2.59328889846801</v>
      </c>
      <c r="W14" s="3">
        <f t="shared" si="0"/>
        <v>2.589158487319942</v>
      </c>
      <c r="X14" s="1">
        <v>1847.6313499999901</v>
      </c>
      <c r="Y14" s="1">
        <v>1849.6314499999901</v>
      </c>
      <c r="Z14" s="1">
        <v>1877.63148999999</v>
      </c>
      <c r="AA14" s="1">
        <v>1853.6314400000001</v>
      </c>
      <c r="AB14" s="1">
        <v>1841.63139</v>
      </c>
      <c r="AC14" s="3">
        <f>AVERAGE(X14:AB14)</f>
        <v>1854.0314239999941</v>
      </c>
      <c r="AD14" s="3">
        <f t="shared" si="1"/>
        <v>1.264316383715997</v>
      </c>
      <c r="AE14" s="3">
        <f t="shared" si="2"/>
        <v>1.2946877466143112</v>
      </c>
    </row>
    <row r="15" spans="1:31" x14ac:dyDescent="0.3">
      <c r="A15" s="1">
        <v>14</v>
      </c>
      <c r="B15" s="1">
        <v>831.06038856506302</v>
      </c>
      <c r="C15" s="1"/>
      <c r="D15" s="1"/>
      <c r="E15" s="1"/>
      <c r="F15" s="1"/>
      <c r="G15" s="3">
        <f t="shared" si="3"/>
        <v>831.06038856506302</v>
      </c>
      <c r="H15" s="1">
        <v>1478.43000999999</v>
      </c>
      <c r="I15" s="1"/>
      <c r="J15" s="1"/>
      <c r="K15" s="1"/>
      <c r="L15" s="1"/>
      <c r="M15" s="1">
        <v>3.5984265047034898E-2</v>
      </c>
      <c r="N15" s="1">
        <f t="shared" si="4"/>
        <v>1425.2297926666599</v>
      </c>
      <c r="O15" s="7">
        <f t="shared" si="5"/>
        <v>1478.43000999999</v>
      </c>
      <c r="P15" s="14">
        <f t="shared" si="6"/>
        <v>1.0373274664949226</v>
      </c>
      <c r="Q15" s="11"/>
      <c r="R15" s="1">
        <v>2.7596569061279199</v>
      </c>
      <c r="S15" s="1">
        <v>2.7995591163635201</v>
      </c>
      <c r="T15" s="1">
        <v>2.7253060340881299</v>
      </c>
      <c r="U15" s="1">
        <v>2.7381339073181099</v>
      </c>
      <c r="V15" s="1">
        <v>2.7480618953704798</v>
      </c>
      <c r="W15" s="3">
        <f t="shared" ref="W15:W19" si="8">AVERAGE(R15:V15)</f>
        <v>2.754143571853632</v>
      </c>
      <c r="X15" s="1">
        <v>1852.83149999999</v>
      </c>
      <c r="Y15" s="1">
        <v>1840.8314599999901</v>
      </c>
      <c r="Z15" s="1">
        <v>1846.83142999999</v>
      </c>
      <c r="AA15" s="1">
        <v>1850.83151</v>
      </c>
      <c r="AB15" s="1">
        <v>1816.83123999999</v>
      </c>
      <c r="AC15" s="3">
        <f t="shared" ref="AC15:AC19" si="9">AVERAGE(X15:AB15)</f>
        <v>1841.631427999992</v>
      </c>
      <c r="AD15" s="3">
        <f t="shared" si="1"/>
        <v>1.245666968029149</v>
      </c>
      <c r="AE15" s="3">
        <f t="shared" si="2"/>
        <v>1.2921645600420888</v>
      </c>
    </row>
    <row r="16" spans="1:31" x14ac:dyDescent="0.3">
      <c r="A16" s="1">
        <v>15</v>
      </c>
      <c r="B16" s="1">
        <v>28.028797864913901</v>
      </c>
      <c r="C16" s="1"/>
      <c r="D16" s="1"/>
      <c r="E16" s="1"/>
      <c r="F16" s="1"/>
      <c r="G16" s="3">
        <f t="shared" si="3"/>
        <v>28.028797864913901</v>
      </c>
      <c r="H16" s="1">
        <v>1476.0300999999999</v>
      </c>
      <c r="I16" s="1"/>
      <c r="J16" s="1"/>
      <c r="K16" s="1"/>
      <c r="L16" s="1"/>
      <c r="M16" s="1">
        <v>3.9836768911416701E-2</v>
      </c>
      <c r="N16" s="1">
        <f t="shared" si="4"/>
        <v>1417.2298300000045</v>
      </c>
      <c r="O16" s="7">
        <f t="shared" si="5"/>
        <v>1476.0300999999999</v>
      </c>
      <c r="P16" s="14">
        <f t="shared" si="6"/>
        <v>1.041489579710579</v>
      </c>
      <c r="Q16" s="11"/>
      <c r="R16" s="1">
        <v>2.8939893245696999</v>
      </c>
      <c r="S16" s="1">
        <v>2.9290299415588299</v>
      </c>
      <c r="T16" s="1">
        <v>2.8756465911865199</v>
      </c>
      <c r="U16" s="1">
        <v>2.8881230354309002</v>
      </c>
      <c r="V16" s="1">
        <v>2.8949453830718901</v>
      </c>
      <c r="W16" s="3">
        <f t="shared" si="8"/>
        <v>2.8963468551635683</v>
      </c>
      <c r="X16" s="1">
        <v>1864.0315000000001</v>
      </c>
      <c r="Y16" s="1">
        <v>1856.0314699999899</v>
      </c>
      <c r="Z16" s="1">
        <v>1824.8314799999901</v>
      </c>
      <c r="AA16" s="1">
        <v>1872.03162</v>
      </c>
      <c r="AB16" s="1">
        <v>1814.0313799999999</v>
      </c>
      <c r="AC16" s="3">
        <f t="shared" si="9"/>
        <v>1846.1914899999961</v>
      </c>
      <c r="AD16" s="3">
        <f t="shared" si="1"/>
        <v>1.2507817354131168</v>
      </c>
      <c r="AE16" s="3">
        <f t="shared" si="2"/>
        <v>1.3026761439250754</v>
      </c>
    </row>
    <row r="17" spans="1:31" x14ac:dyDescent="0.3">
      <c r="A17" s="1">
        <v>16</v>
      </c>
      <c r="B17" s="1">
        <v>6.6952414512634197</v>
      </c>
      <c r="C17" s="1"/>
      <c r="D17" s="1"/>
      <c r="E17" s="1"/>
      <c r="F17" s="1"/>
      <c r="G17" s="3">
        <f t="shared" si="3"/>
        <v>6.6952414512634197</v>
      </c>
      <c r="H17" s="1">
        <v>1444.4300499999999</v>
      </c>
      <c r="I17" s="1"/>
      <c r="J17" s="1"/>
      <c r="K17" s="1"/>
      <c r="L17" s="1"/>
      <c r="M17" s="1">
        <v>2.6308113708930901E-2</v>
      </c>
      <c r="N17" s="1">
        <f t="shared" si="4"/>
        <v>1406.4298200000032</v>
      </c>
      <c r="O17" s="7">
        <f t="shared" si="5"/>
        <v>1444.4300499999999</v>
      </c>
      <c r="P17" s="14">
        <f t="shared" si="6"/>
        <v>1.0270189308130544</v>
      </c>
      <c r="Q17" s="11"/>
      <c r="R17" s="1">
        <v>3.1156883239746</v>
      </c>
      <c r="S17" s="1">
        <v>3.0921635627746502</v>
      </c>
      <c r="T17" s="1">
        <v>3.1134514808654701</v>
      </c>
      <c r="U17" s="1">
        <v>3.15137362480163</v>
      </c>
      <c r="V17" s="1">
        <v>3.09362339973449</v>
      </c>
      <c r="W17" s="3">
        <f t="shared" si="8"/>
        <v>3.1132600784301681</v>
      </c>
      <c r="X17" s="1">
        <v>1855.2315799999999</v>
      </c>
      <c r="Y17" s="1">
        <v>1857.23163</v>
      </c>
      <c r="Z17" s="1">
        <v>1853.2315599999899</v>
      </c>
      <c r="AA17" s="1">
        <v>1771.23118</v>
      </c>
      <c r="AB17" s="1">
        <v>1791.2313799999999</v>
      </c>
      <c r="AC17" s="3">
        <f t="shared" si="9"/>
        <v>1825.6314659999978</v>
      </c>
      <c r="AD17" s="3">
        <f t="shared" si="1"/>
        <v>1.2639113025930178</v>
      </c>
      <c r="AE17" s="3">
        <f t="shared" si="2"/>
        <v>1.298060834631616</v>
      </c>
    </row>
    <row r="18" spans="1:31" x14ac:dyDescent="0.3">
      <c r="A18" s="1">
        <v>17</v>
      </c>
      <c r="B18" s="1">
        <v>6.3977911472320503</v>
      </c>
      <c r="C18" s="1"/>
      <c r="D18" s="1"/>
      <c r="E18" s="1"/>
      <c r="F18" s="1"/>
      <c r="G18" s="3">
        <f t="shared" si="3"/>
        <v>6.3977911472320503</v>
      </c>
      <c r="H18" s="1">
        <v>1431.62994999999</v>
      </c>
      <c r="I18" s="1"/>
      <c r="J18" s="1"/>
      <c r="K18" s="1"/>
      <c r="L18" s="1"/>
      <c r="M18" s="1">
        <v>1.76024048672619E-2</v>
      </c>
      <c r="N18" s="1">
        <f t="shared" si="4"/>
        <v>1406.4298199999921</v>
      </c>
      <c r="O18" s="7">
        <f t="shared" si="5"/>
        <v>1431.62994999999</v>
      </c>
      <c r="P18" s="14">
        <f t="shared" si="6"/>
        <v>1.0179178012593604</v>
      </c>
      <c r="Q18" s="11"/>
      <c r="R18" s="1">
        <v>3.2276253700256299</v>
      </c>
      <c r="S18" s="1">
        <v>3.2582538127899099</v>
      </c>
      <c r="T18" s="1">
        <v>3.2659873962402299</v>
      </c>
      <c r="U18" s="1">
        <v>3.2013907432556099</v>
      </c>
      <c r="V18" s="1">
        <v>3.21700882911682</v>
      </c>
      <c r="W18" s="3">
        <f t="shared" si="8"/>
        <v>3.2340532302856397</v>
      </c>
      <c r="X18" s="1">
        <v>1820.43145999999</v>
      </c>
      <c r="Y18" s="1">
        <v>1854.4316699999999</v>
      </c>
      <c r="Z18" s="1">
        <v>1770.0312699999899</v>
      </c>
      <c r="AA18" s="1">
        <v>1823.2315799999999</v>
      </c>
      <c r="AB18" s="1">
        <v>1834.4314999999999</v>
      </c>
      <c r="AC18" s="3">
        <f t="shared" si="9"/>
        <v>1820.511495999996</v>
      </c>
      <c r="AD18" s="3">
        <f t="shared" si="1"/>
        <v>1.2716355200588034</v>
      </c>
      <c r="AE18" s="3">
        <f t="shared" si="2"/>
        <v>1.2944204325815605</v>
      </c>
    </row>
    <row r="19" spans="1:31" x14ac:dyDescent="0.3">
      <c r="A19" s="1">
        <v>18</v>
      </c>
      <c r="B19" s="1">
        <v>8.9494929313659597</v>
      </c>
      <c r="C19" s="1"/>
      <c r="D19" s="1"/>
      <c r="E19" s="1"/>
      <c r="F19" s="1"/>
      <c r="G19" s="3">
        <f t="shared" si="3"/>
        <v>8.9494929313659597</v>
      </c>
      <c r="H19" s="1">
        <v>1415.6299100000001</v>
      </c>
      <c r="I19" s="1"/>
      <c r="J19" s="1"/>
      <c r="K19" s="1"/>
      <c r="L19" s="1"/>
      <c r="M19" s="1">
        <v>1.27152583262374E-2</v>
      </c>
      <c r="N19" s="1">
        <f t="shared" si="4"/>
        <v>1397.629810000002</v>
      </c>
      <c r="O19" s="7">
        <f t="shared" si="5"/>
        <v>1415.6299100000001</v>
      </c>
      <c r="P19" s="14">
        <f t="shared" si="6"/>
        <v>1.0128790183718235</v>
      </c>
      <c r="Q19" s="11"/>
      <c r="R19" s="1">
        <v>3.37638854980468</v>
      </c>
      <c r="S19" s="1">
        <v>3.3872928619384699</v>
      </c>
      <c r="T19" s="1">
        <v>3.4431061744689901</v>
      </c>
      <c r="U19" s="1">
        <v>3.4469752311706499</v>
      </c>
      <c r="V19" s="1">
        <v>3.39496421813964</v>
      </c>
      <c r="W19" s="3">
        <f t="shared" si="8"/>
        <v>3.4097454071044866</v>
      </c>
      <c r="X19" s="1">
        <v>1795.6315099999899</v>
      </c>
      <c r="Y19" s="1">
        <v>1857.6316899999999</v>
      </c>
      <c r="Z19" s="1">
        <v>1829.6315500000001</v>
      </c>
      <c r="AA19" s="1">
        <v>1856.4316200000001</v>
      </c>
      <c r="AB19" s="1">
        <v>1832.4315300000001</v>
      </c>
      <c r="AC19" s="3">
        <f t="shared" si="9"/>
        <v>1834.3515799999982</v>
      </c>
      <c r="AD19" s="3">
        <f t="shared" si="1"/>
        <v>1.2957847012429951</v>
      </c>
      <c r="AE19" s="3">
        <f t="shared" si="2"/>
        <v>1.3124731362162314</v>
      </c>
    </row>
    <row r="21" spans="1:31" x14ac:dyDescent="0.3">
      <c r="AD21" s="11"/>
      <c r="AE21" s="11"/>
    </row>
    <row r="22" spans="1:31" x14ac:dyDescent="0.3">
      <c r="AD22" s="11"/>
      <c r="AE22" s="11"/>
    </row>
    <row r="23" spans="1:31" x14ac:dyDescent="0.3">
      <c r="AD23" s="11"/>
      <c r="AE23" s="11"/>
    </row>
    <row r="52" spans="1:1" x14ac:dyDescent="0.3">
      <c r="A52" t="s">
        <v>4</v>
      </c>
    </row>
    <row r="53" spans="1:1" x14ac:dyDescent="0.3">
      <c r="A53" t="s">
        <v>23</v>
      </c>
    </row>
    <row r="54" spans="1:1" x14ac:dyDescent="0.3">
      <c r="A54" t="s">
        <v>36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24</v>
      </c>
    </row>
    <row r="61" spans="1:1" x14ac:dyDescent="0.3">
      <c r="A61" t="s">
        <v>30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37</v>
      </c>
    </row>
    <row r="68" spans="1:1" x14ac:dyDescent="0.3">
      <c r="A68" t="s">
        <v>32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38</v>
      </c>
    </row>
    <row r="75" spans="1:1" x14ac:dyDescent="0.3">
      <c r="A75" t="s">
        <v>39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40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7</v>
      </c>
    </row>
    <row r="85" spans="1:1" x14ac:dyDescent="0.3">
      <c r="A85" t="s">
        <v>8</v>
      </c>
    </row>
    <row r="86" spans="1:1" x14ac:dyDescent="0.3">
      <c r="A86" t="s">
        <v>9</v>
      </c>
    </row>
    <row r="87" spans="1:1" x14ac:dyDescent="0.3">
      <c r="A87" t="s">
        <v>27</v>
      </c>
    </row>
    <row r="88" spans="1:1" x14ac:dyDescent="0.3">
      <c r="A88" t="s">
        <v>42</v>
      </c>
    </row>
    <row r="89" spans="1:1" x14ac:dyDescent="0.3">
      <c r="A89" t="s">
        <v>25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28</v>
      </c>
    </row>
    <row r="95" spans="1:1" x14ac:dyDescent="0.3">
      <c r="A95" t="s">
        <v>43</v>
      </c>
    </row>
    <row r="96" spans="1:1" x14ac:dyDescent="0.3">
      <c r="A96" t="s">
        <v>35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29</v>
      </c>
    </row>
    <row r="102" spans="1:1" x14ac:dyDescent="0.3">
      <c r="A102" t="s">
        <v>44</v>
      </c>
    </row>
    <row r="103" spans="1:1" x14ac:dyDescent="0.3">
      <c r="A103" t="s">
        <v>45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33</v>
      </c>
    </row>
    <row r="109" spans="1:1" x14ac:dyDescent="0.3">
      <c r="A109" t="s">
        <v>46</v>
      </c>
    </row>
    <row r="110" spans="1:1" x14ac:dyDescent="0.3">
      <c r="A110" t="s">
        <v>20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34</v>
      </c>
    </row>
    <row r="116" spans="1:1" x14ac:dyDescent="0.3">
      <c r="A116" t="s">
        <v>47</v>
      </c>
    </row>
    <row r="117" spans="1:1" x14ac:dyDescent="0.3">
      <c r="A117" t="s">
        <v>5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  <row r="121" spans="1:1" x14ac:dyDescent="0.3">
      <c r="A121" t="s">
        <v>9</v>
      </c>
    </row>
    <row r="122" spans="1:1" x14ac:dyDescent="0.3">
      <c r="A122" t="s">
        <v>48</v>
      </c>
    </row>
    <row r="123" spans="1:1" x14ac:dyDescent="0.3">
      <c r="A123" t="s">
        <v>49</v>
      </c>
    </row>
    <row r="124" spans="1:1" x14ac:dyDescent="0.3">
      <c r="A124" t="s">
        <v>13</v>
      </c>
    </row>
    <row r="125" spans="1:1" x14ac:dyDescent="0.3">
      <c r="A125" t="s">
        <v>21</v>
      </c>
    </row>
    <row r="126" spans="1:1" x14ac:dyDescent="0.3">
      <c r="A126" t="s">
        <v>7</v>
      </c>
    </row>
    <row r="127" spans="1:1" x14ac:dyDescent="0.3">
      <c r="A127" t="s">
        <v>22</v>
      </c>
    </row>
    <row r="128" spans="1:1" x14ac:dyDescent="0.3">
      <c r="A128" t="s">
        <v>9</v>
      </c>
    </row>
    <row r="129" spans="1:1" x14ac:dyDescent="0.3">
      <c r="A129" t="s">
        <v>50</v>
      </c>
    </row>
    <row r="130" spans="1:1" x14ac:dyDescent="0.3">
      <c r="A130" t="s">
        <v>51</v>
      </c>
    </row>
    <row r="131" spans="1:1" x14ac:dyDescent="0.3">
      <c r="A131" t="s">
        <v>15</v>
      </c>
    </row>
    <row r="132" spans="1:1" x14ac:dyDescent="0.3">
      <c r="A132" t="s">
        <v>6</v>
      </c>
    </row>
    <row r="133" spans="1:1" x14ac:dyDescent="0.3">
      <c r="A133" t="s">
        <v>7</v>
      </c>
    </row>
    <row r="134" spans="1:1" x14ac:dyDescent="0.3">
      <c r="A134" t="s">
        <v>8</v>
      </c>
    </row>
    <row r="135" spans="1:1" x14ac:dyDescent="0.3">
      <c r="A135" t="s">
        <v>9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26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54</v>
      </c>
    </row>
    <row r="144" spans="1:1" x14ac:dyDescent="0.3">
      <c r="A144" t="s">
        <v>55</v>
      </c>
    </row>
    <row r="145" spans="1:1" x14ac:dyDescent="0.3">
      <c r="A145" t="s">
        <v>56</v>
      </c>
    </row>
    <row r="146" spans="1:1" x14ac:dyDescent="0.3">
      <c r="A146" t="s">
        <v>6</v>
      </c>
    </row>
    <row r="147" spans="1:1" x14ac:dyDescent="0.3">
      <c r="A147" t="s">
        <v>7</v>
      </c>
    </row>
    <row r="148" spans="1:1" x14ac:dyDescent="0.3">
      <c r="A148" t="s">
        <v>8</v>
      </c>
    </row>
    <row r="149" spans="1:1" x14ac:dyDescent="0.3">
      <c r="A149" t="s">
        <v>9</v>
      </c>
    </row>
    <row r="150" spans="1:1" x14ac:dyDescent="0.3">
      <c r="A150" t="s">
        <v>57</v>
      </c>
    </row>
    <row r="151" spans="1:1" x14ac:dyDescent="0.3">
      <c r="A151" t="s">
        <v>58</v>
      </c>
    </row>
    <row r="152" spans="1:1" x14ac:dyDescent="0.3">
      <c r="A152" t="s">
        <v>11</v>
      </c>
    </row>
    <row r="153" spans="1:1" x14ac:dyDescent="0.3">
      <c r="A153" t="s">
        <v>16</v>
      </c>
    </row>
    <row r="154" spans="1:1" x14ac:dyDescent="0.3">
      <c r="A154" t="s">
        <v>17</v>
      </c>
    </row>
    <row r="155" spans="1:1" x14ac:dyDescent="0.3">
      <c r="A155" t="s">
        <v>18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D1BC-9B3F-49B6-8366-B40772FC89AE}">
  <sheetPr>
    <tabColor rgb="FF92D050"/>
  </sheetPr>
  <dimension ref="A2:AX155"/>
  <sheetViews>
    <sheetView zoomScale="70" zoomScaleNormal="70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.44140625" bestFit="1" customWidth="1"/>
    <col min="14" max="14" width="9" customWidth="1"/>
    <col min="15" max="17" width="6.6640625" customWidth="1"/>
    <col min="19" max="23" width="6.6640625" customWidth="1"/>
    <col min="24" max="24" width="13.44140625" bestFit="1" customWidth="1"/>
    <col min="25" max="29" width="6.6640625" customWidth="1"/>
    <col min="30" max="30" width="9" bestFit="1" customWidth="1"/>
    <col min="31" max="31" width="9" customWidth="1"/>
    <col min="32" max="48" width="6.6640625" customWidth="1"/>
  </cols>
  <sheetData>
    <row r="2" spans="1:50" s="9" customFormat="1" x14ac:dyDescent="0.3"/>
    <row r="4" spans="1:50" s="8" customFormat="1" x14ac:dyDescent="0.3">
      <c r="A4" s="8" t="s">
        <v>0</v>
      </c>
      <c r="B4" s="8" t="s">
        <v>87</v>
      </c>
      <c r="R4" s="8" t="s">
        <v>0</v>
      </c>
      <c r="S4" s="8" t="s">
        <v>60</v>
      </c>
      <c r="AI4" s="8" t="s">
        <v>3</v>
      </c>
    </row>
    <row r="5" spans="1:50" x14ac:dyDescent="0.3">
      <c r="B5" t="s">
        <v>1</v>
      </c>
      <c r="H5" t="s">
        <v>86</v>
      </c>
      <c r="M5" s="13"/>
      <c r="R5" s="13"/>
      <c r="S5" s="13" t="s">
        <v>1</v>
      </c>
      <c r="T5" s="13"/>
      <c r="U5" s="13"/>
      <c r="V5" s="13"/>
      <c r="W5" s="13"/>
      <c r="X5" s="13"/>
      <c r="Y5" t="s">
        <v>86</v>
      </c>
      <c r="Z5" s="13"/>
      <c r="AA5" s="13"/>
      <c r="AB5" s="13"/>
      <c r="AC5" s="13"/>
      <c r="AD5" s="13"/>
      <c r="AE5" s="13"/>
      <c r="AF5" s="13"/>
      <c r="AI5" t="s">
        <v>1</v>
      </c>
      <c r="AP5" t="s">
        <v>86</v>
      </c>
      <c r="AX5" t="s">
        <v>62</v>
      </c>
    </row>
    <row r="6" spans="1:50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64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31</v>
      </c>
      <c r="N6" s="1" t="s">
        <v>62</v>
      </c>
      <c r="O6" s="2" t="s">
        <v>64</v>
      </c>
      <c r="P6" s="2" t="s">
        <v>64</v>
      </c>
      <c r="Q6" s="10"/>
      <c r="R6" s="4" t="s">
        <v>0</v>
      </c>
      <c r="S6" s="4">
        <v>1</v>
      </c>
      <c r="T6" s="4">
        <v>2</v>
      </c>
      <c r="U6" s="4">
        <v>3</v>
      </c>
      <c r="V6" s="4">
        <v>4</v>
      </c>
      <c r="W6" s="4">
        <v>5</v>
      </c>
      <c r="X6" s="12" t="s">
        <v>59</v>
      </c>
      <c r="Y6" s="4">
        <v>1</v>
      </c>
      <c r="Z6" s="4">
        <v>2</v>
      </c>
      <c r="AA6" s="4">
        <v>3</v>
      </c>
      <c r="AB6" s="4">
        <v>4</v>
      </c>
      <c r="AC6" s="4">
        <v>5</v>
      </c>
      <c r="AD6" s="4" t="s">
        <v>61</v>
      </c>
      <c r="AE6" s="4" t="s">
        <v>62</v>
      </c>
      <c r="AF6" s="12" t="s">
        <v>59</v>
      </c>
      <c r="AG6" s="12" t="s">
        <v>59</v>
      </c>
      <c r="AH6" s="10"/>
      <c r="AI6" s="1">
        <v>1</v>
      </c>
      <c r="AJ6" s="1">
        <v>2</v>
      </c>
      <c r="AK6" s="1">
        <v>3</v>
      </c>
      <c r="AL6" s="1">
        <v>4</v>
      </c>
      <c r="AM6" s="1">
        <v>5</v>
      </c>
      <c r="AN6" s="2" t="s">
        <v>3</v>
      </c>
      <c r="AO6" s="1">
        <v>1</v>
      </c>
      <c r="AP6" s="1">
        <v>2</v>
      </c>
      <c r="AQ6" s="1">
        <v>3</v>
      </c>
      <c r="AR6" s="1">
        <v>4</v>
      </c>
      <c r="AS6" s="1">
        <v>5</v>
      </c>
      <c r="AT6" s="6" t="s">
        <v>3</v>
      </c>
      <c r="AU6" s="6" t="s">
        <v>3</v>
      </c>
      <c r="AV6" s="2" t="s">
        <v>3</v>
      </c>
    </row>
    <row r="7" spans="1:50" x14ac:dyDescent="0.3">
      <c r="A7" s="1">
        <v>6</v>
      </c>
      <c r="B7" s="1">
        <v>3613.8303489684999</v>
      </c>
      <c r="C7" s="1"/>
      <c r="D7" s="1"/>
      <c r="E7" s="1"/>
      <c r="F7" s="1"/>
      <c r="G7" s="3">
        <f>AVERAGE(B7:F7)</f>
        <v>3613.8303489684999</v>
      </c>
      <c r="H7" s="1" t="s">
        <v>88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4" t="str">
        <f>IFERROR(O7/N7,"")</f>
        <v/>
      </c>
      <c r="Q7" s="11"/>
      <c r="R7" s="1">
        <v>6</v>
      </c>
      <c r="S7" s="1"/>
      <c r="T7" s="1"/>
      <c r="U7" s="1"/>
      <c r="V7" s="1"/>
      <c r="W7" s="1"/>
      <c r="X7" s="3" t="e">
        <f>AVERAGE(S7:W7)</f>
        <v>#DIV/0!</v>
      </c>
      <c r="Y7" s="1"/>
      <c r="Z7" s="1"/>
      <c r="AA7" s="1"/>
      <c r="AB7" s="1"/>
      <c r="AC7" s="1"/>
      <c r="AD7" s="1"/>
      <c r="AE7" s="1" t="str">
        <f>IFERROR((1-AD7)*AF7,"")</f>
        <v/>
      </c>
      <c r="AF7" s="7" t="str">
        <f>IFERROR(AVERAGE(Y7:AC7),"")</f>
        <v/>
      </c>
      <c r="AG7" s="14" t="str">
        <f>IFERROR(AF7/AE7,"")</f>
        <v/>
      </c>
      <c r="AH7" s="11"/>
      <c r="AI7" s="1">
        <v>5.1395156383514404</v>
      </c>
      <c r="AJ7" s="1">
        <v>5.6204819679260254</v>
      </c>
      <c r="AK7" s="1">
        <v>5.151923656463623</v>
      </c>
      <c r="AL7" s="1">
        <v>5.1643302440643311</v>
      </c>
      <c r="AM7" s="1">
        <v>5.0319163799285889</v>
      </c>
      <c r="AN7" s="3">
        <f t="shared" ref="AN7:AN19" si="0">AVERAGE(AI7:AM7)</f>
        <v>5.2216335773468021</v>
      </c>
      <c r="AO7" s="1">
        <v>377.20601999999991</v>
      </c>
      <c r="AP7" s="1">
        <v>353.20587999999992</v>
      </c>
      <c r="AQ7" s="1">
        <v>373.20594999999992</v>
      </c>
      <c r="AR7" s="1">
        <v>373.20595999999978</v>
      </c>
      <c r="AS7" s="1">
        <v>377.20638000000002</v>
      </c>
      <c r="AT7" s="3">
        <f>AVERAGE(AO7:AS7)</f>
        <v>370.80603799999989</v>
      </c>
      <c r="AU7" s="3" t="str">
        <f>IFERROR(AT7/O7,"")</f>
        <v/>
      </c>
      <c r="AV7" s="3" t="str">
        <f>IFERROR(AT7/N7,"")</f>
        <v/>
      </c>
    </row>
    <row r="8" spans="1:50" x14ac:dyDescent="0.3">
      <c r="A8" s="1">
        <v>7</v>
      </c>
      <c r="B8" s="1">
        <v>3621.4697575569098</v>
      </c>
      <c r="C8" s="1"/>
      <c r="D8" s="1"/>
      <c r="E8" s="1"/>
      <c r="F8" s="1"/>
      <c r="G8" s="3">
        <f t="shared" ref="G8:G19" si="1">AVERAGE(B8:F8)</f>
        <v>3621.4697575569098</v>
      </c>
      <c r="H8" s="1" t="s">
        <v>88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4" t="str">
        <f t="shared" ref="P8:P19" si="4">IFERROR(O8/N8,"")</f>
        <v/>
      </c>
      <c r="Q8" s="11"/>
      <c r="R8" s="1">
        <v>7</v>
      </c>
      <c r="S8" s="1"/>
      <c r="T8" s="1"/>
      <c r="U8" s="1"/>
      <c r="V8" s="1"/>
      <c r="W8" s="1"/>
      <c r="X8" s="3" t="e">
        <f t="shared" ref="X8:X19" si="5">AVERAGE(S8:W8)</f>
        <v>#DIV/0!</v>
      </c>
      <c r="Y8" s="1"/>
      <c r="Z8" s="1"/>
      <c r="AA8" s="1"/>
      <c r="AB8" s="1"/>
      <c r="AC8" s="1"/>
      <c r="AD8" s="1"/>
      <c r="AE8" s="1" t="str">
        <f t="shared" ref="AE8:AE19" si="6">IFERROR((1-AD8)*AF8,"")</f>
        <v/>
      </c>
      <c r="AF8" s="7" t="str">
        <f t="shared" ref="AF8:AF19" si="7">IFERROR(AVERAGE(Y8:AC8),"")</f>
        <v/>
      </c>
      <c r="AG8" s="14" t="str">
        <f t="shared" ref="AG8:AG19" si="8">IFERROR(AF8/AE8,"")</f>
        <v/>
      </c>
      <c r="AH8" s="11"/>
      <c r="AI8" s="1">
        <v>5.2423100471496582</v>
      </c>
      <c r="AJ8" s="1">
        <v>5.2517807483673096</v>
      </c>
      <c r="AK8" s="1">
        <v>5.3218104839324951</v>
      </c>
      <c r="AL8" s="1">
        <v>5.2516589164733887</v>
      </c>
      <c r="AM8" s="1">
        <v>5.291919469833374</v>
      </c>
      <c r="AN8" s="3">
        <f t="shared" si="0"/>
        <v>5.2718959331512449</v>
      </c>
      <c r="AO8" s="1">
        <v>349.20591999999988</v>
      </c>
      <c r="AP8" s="1">
        <v>357.20596999999998</v>
      </c>
      <c r="AQ8" s="1">
        <v>359.20593999999988</v>
      </c>
      <c r="AR8" s="1">
        <v>345.20589999999999</v>
      </c>
      <c r="AS8" s="1">
        <v>353.20593000000002</v>
      </c>
      <c r="AT8" s="3">
        <f>AVERAGE(AO8:AS8)</f>
        <v>352.80593199999993</v>
      </c>
      <c r="AU8" s="3" t="str">
        <f t="shared" ref="AU8:AU19" si="9">IFERROR(AT8/O8,"")</f>
        <v/>
      </c>
      <c r="AV8" s="3" t="str">
        <f t="shared" ref="AV8:AV19" si="10">IFERROR(AT8/N8,"")</f>
        <v/>
      </c>
    </row>
    <row r="9" spans="1:50" x14ac:dyDescent="0.3">
      <c r="A9" s="1">
        <v>8</v>
      </c>
      <c r="B9" s="1">
        <v>3623.3842155933298</v>
      </c>
      <c r="C9" s="1"/>
      <c r="D9" s="1"/>
      <c r="E9" s="1"/>
      <c r="F9" s="1"/>
      <c r="G9" s="3">
        <f t="shared" si="1"/>
        <v>3623.3842155933298</v>
      </c>
      <c r="H9" s="1" t="s">
        <v>88</v>
      </c>
      <c r="I9" s="1"/>
      <c r="J9" s="1"/>
      <c r="K9" s="1"/>
      <c r="L9" s="1"/>
      <c r="M9" s="1"/>
      <c r="N9" s="1" t="str">
        <f t="shared" si="2"/>
        <v/>
      </c>
      <c r="O9" s="7" t="str">
        <f t="shared" si="3"/>
        <v/>
      </c>
      <c r="P9" s="14" t="str">
        <f t="shared" si="4"/>
        <v/>
      </c>
      <c r="Q9" s="11"/>
      <c r="R9" s="1">
        <v>8</v>
      </c>
      <c r="S9" s="1"/>
      <c r="T9" s="1"/>
      <c r="U9" s="1"/>
      <c r="V9" s="1"/>
      <c r="W9" s="1"/>
      <c r="X9" s="3" t="e">
        <f t="shared" si="5"/>
        <v>#DIV/0!</v>
      </c>
      <c r="Y9" s="1"/>
      <c r="Z9" s="1"/>
      <c r="AA9" s="1"/>
      <c r="AB9" s="1"/>
      <c r="AC9" s="1"/>
      <c r="AD9" s="1"/>
      <c r="AE9" s="1" t="str">
        <f t="shared" si="6"/>
        <v/>
      </c>
      <c r="AF9" s="7" t="str">
        <f t="shared" si="7"/>
        <v/>
      </c>
      <c r="AG9" s="14" t="str">
        <f t="shared" si="8"/>
        <v/>
      </c>
      <c r="AH9" s="11"/>
      <c r="AI9" s="1">
        <v>5.4213988780975342</v>
      </c>
      <c r="AJ9" s="1">
        <v>5.5025832653045654</v>
      </c>
      <c r="AK9" s="1">
        <v>5.4661083221435547</v>
      </c>
      <c r="AL9" s="1">
        <v>5.5157907009124756</v>
      </c>
      <c r="AM9" s="1">
        <v>5.4848067760467529</v>
      </c>
      <c r="AN9" s="3">
        <f t="shared" si="0"/>
        <v>5.4781375885009762</v>
      </c>
      <c r="AO9" s="1">
        <v>323.2054</v>
      </c>
      <c r="AP9" s="1">
        <v>339.20586999999989</v>
      </c>
      <c r="AQ9" s="1">
        <v>337.20553000000001</v>
      </c>
      <c r="AR9" s="1">
        <v>357.20632999999992</v>
      </c>
      <c r="AS9" s="1">
        <v>329.20582000000002</v>
      </c>
      <c r="AT9" s="3">
        <f t="shared" ref="AT9:AT13" si="11">AVERAGE(AO9:AS9)</f>
        <v>337.20578999999998</v>
      </c>
      <c r="AU9" s="3" t="str">
        <f t="shared" si="9"/>
        <v/>
      </c>
      <c r="AV9" s="3" t="str">
        <f t="shared" si="10"/>
        <v/>
      </c>
    </row>
    <row r="10" spans="1:50" x14ac:dyDescent="0.3">
      <c r="A10" s="1">
        <v>9</v>
      </c>
      <c r="B10" s="1">
        <v>3628.3964912891302</v>
      </c>
      <c r="C10" s="1"/>
      <c r="D10" s="1"/>
      <c r="E10" s="1"/>
      <c r="F10" s="1"/>
      <c r="G10" s="3">
        <f t="shared" si="1"/>
        <v>3628.3964912891302</v>
      </c>
      <c r="H10" s="1" t="s">
        <v>88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4" t="str">
        <f t="shared" si="4"/>
        <v/>
      </c>
      <c r="Q10" s="11"/>
      <c r="R10" s="1">
        <v>9</v>
      </c>
      <c r="S10" s="1"/>
      <c r="T10" s="1"/>
      <c r="U10" s="1"/>
      <c r="V10" s="1"/>
      <c r="W10" s="1"/>
      <c r="X10" s="3" t="e">
        <f t="shared" si="5"/>
        <v>#DIV/0!</v>
      </c>
      <c r="Y10" s="1"/>
      <c r="Z10" s="1"/>
      <c r="AA10" s="1"/>
      <c r="AB10" s="1"/>
      <c r="AC10" s="1"/>
      <c r="AD10" s="1"/>
      <c r="AE10" s="1" t="str">
        <f t="shared" si="6"/>
        <v/>
      </c>
      <c r="AF10" s="7" t="str">
        <f t="shared" si="7"/>
        <v/>
      </c>
      <c r="AG10" s="14" t="str">
        <f t="shared" si="8"/>
        <v/>
      </c>
      <c r="AH10" s="11"/>
      <c r="AI10" s="1">
        <v>5.6941211223602286</v>
      </c>
      <c r="AJ10" s="1">
        <v>5.724323034286499</v>
      </c>
      <c r="AK10" s="1">
        <v>5.6672990322113037</v>
      </c>
      <c r="AL10" s="1">
        <v>5.5202913284301758</v>
      </c>
      <c r="AM10" s="1">
        <v>5.6311795711517334</v>
      </c>
      <c r="AN10" s="3">
        <f t="shared" si="0"/>
        <v>5.6474428176879883</v>
      </c>
      <c r="AO10" s="1">
        <v>313.20541999999989</v>
      </c>
      <c r="AP10" s="1">
        <v>317.20504</v>
      </c>
      <c r="AQ10" s="1">
        <v>305.20499999999993</v>
      </c>
      <c r="AR10" s="1">
        <v>325.20544000000001</v>
      </c>
      <c r="AS10" s="1">
        <v>327.20504999999991</v>
      </c>
      <c r="AT10" s="3">
        <f t="shared" si="11"/>
        <v>317.60518999999994</v>
      </c>
      <c r="AU10" s="3" t="str">
        <f t="shared" si="9"/>
        <v/>
      </c>
      <c r="AV10" s="3" t="str">
        <f t="shared" si="10"/>
        <v/>
      </c>
    </row>
    <row r="11" spans="1:50" x14ac:dyDescent="0.3">
      <c r="A11" s="1">
        <v>10</v>
      </c>
      <c r="B11" s="1">
        <v>3631.78471899032</v>
      </c>
      <c r="C11" s="1"/>
      <c r="D11" s="1"/>
      <c r="E11" s="1"/>
      <c r="F11" s="1"/>
      <c r="G11" s="3">
        <f t="shared" si="1"/>
        <v>3631.78471899032</v>
      </c>
      <c r="H11" s="1" t="s">
        <v>88</v>
      </c>
      <c r="I11" s="1"/>
      <c r="J11" s="1"/>
      <c r="K11" s="1"/>
      <c r="L11" s="1"/>
      <c r="M11" s="1"/>
      <c r="N11" s="1" t="str">
        <f t="shared" si="2"/>
        <v/>
      </c>
      <c r="O11" s="7" t="str">
        <f t="shared" si="3"/>
        <v/>
      </c>
      <c r="P11" s="14" t="str">
        <f t="shared" si="4"/>
        <v/>
      </c>
      <c r="Q11" s="11"/>
      <c r="R11" s="1">
        <v>10</v>
      </c>
      <c r="S11" s="1"/>
      <c r="T11" s="1"/>
      <c r="U11" s="1"/>
      <c r="V11" s="1"/>
      <c r="W11" s="1"/>
      <c r="X11" s="3" t="e">
        <f t="shared" si="5"/>
        <v>#DIV/0!</v>
      </c>
      <c r="Y11" s="1"/>
      <c r="Z11" s="1"/>
      <c r="AA11" s="1"/>
      <c r="AB11" s="1"/>
      <c r="AC11" s="1"/>
      <c r="AD11" s="1"/>
      <c r="AE11" s="1" t="str">
        <f t="shared" si="6"/>
        <v/>
      </c>
      <c r="AF11" s="7" t="str">
        <f t="shared" si="7"/>
        <v/>
      </c>
      <c r="AG11" s="14" t="str">
        <f t="shared" si="8"/>
        <v/>
      </c>
      <c r="AH11" s="11"/>
      <c r="AI11" s="1">
        <v>5.7978711128234863</v>
      </c>
      <c r="AJ11" s="1">
        <v>5.7656500339508057</v>
      </c>
      <c r="AK11" s="1">
        <v>5.926692008972168</v>
      </c>
      <c r="AL11" s="1">
        <v>5.8143191337585449</v>
      </c>
      <c r="AM11" s="1">
        <v>5.7737221717834473</v>
      </c>
      <c r="AN11" s="3">
        <f t="shared" si="0"/>
        <v>5.8156508922576906</v>
      </c>
      <c r="AO11" s="1">
        <v>297.20541999999989</v>
      </c>
      <c r="AP11" s="1">
        <v>321.20542999999992</v>
      </c>
      <c r="AQ11" s="1">
        <v>317.20544999999993</v>
      </c>
      <c r="AR11" s="1">
        <v>309.20503999999988</v>
      </c>
      <c r="AS11" s="1">
        <v>317.20505000000003</v>
      </c>
      <c r="AT11" s="3">
        <f t="shared" si="11"/>
        <v>312.4052779999999</v>
      </c>
      <c r="AU11" s="3" t="str">
        <f t="shared" si="9"/>
        <v/>
      </c>
      <c r="AV11" s="3" t="str">
        <f t="shared" si="10"/>
        <v/>
      </c>
    </row>
    <row r="12" spans="1:50" x14ac:dyDescent="0.3">
      <c r="A12" s="1">
        <v>11</v>
      </c>
      <c r="B12" s="1">
        <v>3635.71155071258</v>
      </c>
      <c r="C12" s="1"/>
      <c r="D12" s="1"/>
      <c r="E12" s="1"/>
      <c r="F12" s="1"/>
      <c r="G12" s="3">
        <f t="shared" si="1"/>
        <v>3635.71155071258</v>
      </c>
      <c r="H12" s="1" t="s">
        <v>88</v>
      </c>
      <c r="I12" s="1"/>
      <c r="J12" s="1"/>
      <c r="K12" s="1"/>
      <c r="L12" s="1"/>
      <c r="M12" s="1"/>
      <c r="N12" s="1" t="str">
        <f t="shared" si="2"/>
        <v/>
      </c>
      <c r="O12" s="7" t="str">
        <f t="shared" si="3"/>
        <v/>
      </c>
      <c r="P12" s="14" t="str">
        <f t="shared" si="4"/>
        <v/>
      </c>
      <c r="Q12" s="11"/>
      <c r="R12" s="1">
        <v>11</v>
      </c>
      <c r="S12" s="1"/>
      <c r="T12" s="1"/>
      <c r="U12" s="1"/>
      <c r="V12" s="1"/>
      <c r="W12" s="1"/>
      <c r="X12" s="3" t="e">
        <f t="shared" si="5"/>
        <v>#DIV/0!</v>
      </c>
      <c r="Y12" s="1"/>
      <c r="Z12" s="1"/>
      <c r="AA12" s="1"/>
      <c r="AB12" s="1"/>
      <c r="AC12" s="1"/>
      <c r="AD12" s="1"/>
      <c r="AE12" s="1" t="str">
        <f t="shared" si="6"/>
        <v/>
      </c>
      <c r="AF12" s="7" t="str">
        <f t="shared" si="7"/>
        <v/>
      </c>
      <c r="AG12" s="14" t="str">
        <f t="shared" si="8"/>
        <v/>
      </c>
      <c r="AH12" s="11"/>
      <c r="AI12" s="1">
        <v>5.9135782718658447</v>
      </c>
      <c r="AJ12" s="1">
        <v>5.9932172298431396</v>
      </c>
      <c r="AK12" s="1">
        <v>6.0309789180755624</v>
      </c>
      <c r="AL12" s="1">
        <v>5.9977262020111084</v>
      </c>
      <c r="AM12" s="1">
        <v>5.9567842483520508</v>
      </c>
      <c r="AN12" s="3">
        <f t="shared" si="0"/>
        <v>5.978456974029541</v>
      </c>
      <c r="AO12" s="1">
        <v>301.20458000000002</v>
      </c>
      <c r="AP12" s="1">
        <v>299.20460000000003</v>
      </c>
      <c r="AQ12" s="1">
        <v>301.20537999999988</v>
      </c>
      <c r="AR12" s="1">
        <v>287.20495999999991</v>
      </c>
      <c r="AS12" s="1">
        <v>317.20505000000003</v>
      </c>
      <c r="AT12" s="3">
        <f t="shared" si="11"/>
        <v>301.20491400000003</v>
      </c>
      <c r="AU12" s="3" t="str">
        <f t="shared" si="9"/>
        <v/>
      </c>
      <c r="AV12" s="3" t="str">
        <f t="shared" si="10"/>
        <v/>
      </c>
    </row>
    <row r="13" spans="1:50" x14ac:dyDescent="0.3">
      <c r="A13" s="1">
        <v>12</v>
      </c>
      <c r="B13" s="1">
        <v>3642.0714950561501</v>
      </c>
      <c r="C13" s="1"/>
      <c r="D13" s="1"/>
      <c r="E13" s="1"/>
      <c r="F13" s="1"/>
      <c r="G13" s="3">
        <f t="shared" si="1"/>
        <v>3642.0714950561501</v>
      </c>
      <c r="H13" s="1" t="s">
        <v>88</v>
      </c>
      <c r="I13" s="1"/>
      <c r="J13" s="1"/>
      <c r="K13" s="1"/>
      <c r="L13" s="1"/>
      <c r="M13" s="1"/>
      <c r="N13" s="1" t="str">
        <f t="shared" si="2"/>
        <v/>
      </c>
      <c r="O13" s="7" t="str">
        <f t="shared" si="3"/>
        <v/>
      </c>
      <c r="P13" s="14" t="str">
        <f t="shared" si="4"/>
        <v/>
      </c>
      <c r="Q13" s="11"/>
      <c r="R13" s="1">
        <v>12</v>
      </c>
      <c r="S13" s="1"/>
      <c r="T13" s="1"/>
      <c r="U13" s="1"/>
      <c r="V13" s="1"/>
      <c r="W13" s="1"/>
      <c r="X13" s="3" t="e">
        <f t="shared" si="5"/>
        <v>#DIV/0!</v>
      </c>
      <c r="Y13" s="1"/>
      <c r="Z13" s="1"/>
      <c r="AA13" s="1"/>
      <c r="AB13" s="1"/>
      <c r="AC13" s="1"/>
      <c r="AD13" s="1"/>
      <c r="AE13" s="1" t="str">
        <f t="shared" si="6"/>
        <v/>
      </c>
      <c r="AF13" s="7" t="str">
        <f t="shared" si="7"/>
        <v/>
      </c>
      <c r="AG13" s="14" t="str">
        <f t="shared" si="8"/>
        <v/>
      </c>
      <c r="AH13" s="11"/>
      <c r="AI13" s="1">
        <v>6.1959164142608643</v>
      </c>
      <c r="AJ13" s="1">
        <v>6.1985812187194824</v>
      </c>
      <c r="AK13" s="1">
        <v>6.2150797843933114</v>
      </c>
      <c r="AL13" s="1">
        <v>6.2114672660827637</v>
      </c>
      <c r="AM13" s="1">
        <v>6.2631044387817383</v>
      </c>
      <c r="AN13" s="3">
        <f t="shared" si="0"/>
        <v>6.2168298244476317</v>
      </c>
      <c r="AO13" s="1">
        <v>289.20418000000001</v>
      </c>
      <c r="AP13" s="1">
        <v>309.20542999999998</v>
      </c>
      <c r="AQ13" s="1">
        <v>291.20458999999988</v>
      </c>
      <c r="AR13" s="1">
        <v>305.20539000000002</v>
      </c>
      <c r="AS13" s="1">
        <v>291.20492999999988</v>
      </c>
      <c r="AT13" s="3">
        <f t="shared" si="11"/>
        <v>297.20490399999994</v>
      </c>
      <c r="AU13" s="3" t="str">
        <f t="shared" si="9"/>
        <v/>
      </c>
      <c r="AV13" s="3" t="str">
        <f t="shared" si="10"/>
        <v/>
      </c>
    </row>
    <row r="14" spans="1:50" x14ac:dyDescent="0.3">
      <c r="A14" s="1">
        <v>13</v>
      </c>
      <c r="B14" s="1">
        <v>3645.7578413486399</v>
      </c>
      <c r="C14" s="1"/>
      <c r="D14" s="1"/>
      <c r="E14" s="1"/>
      <c r="F14" s="1"/>
      <c r="G14" s="3">
        <f t="shared" si="1"/>
        <v>3645.7578413486399</v>
      </c>
      <c r="H14" s="1" t="s">
        <v>88</v>
      </c>
      <c r="I14" s="1"/>
      <c r="J14" s="1"/>
      <c r="K14" s="1"/>
      <c r="L14" s="1"/>
      <c r="M14" s="1"/>
      <c r="N14" s="1" t="str">
        <f t="shared" si="2"/>
        <v/>
      </c>
      <c r="O14" s="7" t="str">
        <f t="shared" si="3"/>
        <v/>
      </c>
      <c r="P14" s="14" t="str">
        <f t="shared" si="4"/>
        <v/>
      </c>
      <c r="Q14" s="11"/>
      <c r="R14" s="1">
        <v>13</v>
      </c>
      <c r="S14" s="1"/>
      <c r="T14" s="1"/>
      <c r="U14" s="1"/>
      <c r="V14" s="1"/>
      <c r="W14" s="1"/>
      <c r="X14" s="3" t="e">
        <f t="shared" si="5"/>
        <v>#DIV/0!</v>
      </c>
      <c r="Y14" s="1"/>
      <c r="Z14" s="1"/>
      <c r="AA14" s="1"/>
      <c r="AB14" s="1"/>
      <c r="AC14" s="1"/>
      <c r="AD14" s="1"/>
      <c r="AE14" s="1" t="str">
        <f t="shared" si="6"/>
        <v/>
      </c>
      <c r="AF14" s="7" t="str">
        <f t="shared" si="7"/>
        <v/>
      </c>
      <c r="AG14" s="14" t="str">
        <f t="shared" si="8"/>
        <v/>
      </c>
      <c r="AH14" s="11"/>
      <c r="AI14" s="1">
        <v>6.3342561721801758</v>
      </c>
      <c r="AJ14" s="1">
        <v>6.4109089374542236</v>
      </c>
      <c r="AK14" s="1">
        <v>6.5176208019256592</v>
      </c>
      <c r="AL14" s="1">
        <v>6.3919036388397217</v>
      </c>
      <c r="AM14" s="1">
        <v>6.4492213726043701</v>
      </c>
      <c r="AN14" s="3">
        <f t="shared" si="0"/>
        <v>6.4207821846008297</v>
      </c>
      <c r="AO14" s="1">
        <v>281.2045</v>
      </c>
      <c r="AP14" s="1">
        <v>293.20499000000001</v>
      </c>
      <c r="AQ14" s="1">
        <v>269.20447000000001</v>
      </c>
      <c r="AR14" s="1">
        <v>291.20496000000003</v>
      </c>
      <c r="AS14" s="1">
        <v>277.20499000000001</v>
      </c>
      <c r="AT14" s="3">
        <f>AVERAGE(AO14:AS14)</f>
        <v>282.40478200000001</v>
      </c>
      <c r="AU14" s="3" t="str">
        <f t="shared" si="9"/>
        <v/>
      </c>
      <c r="AV14" s="3" t="str">
        <f t="shared" si="10"/>
        <v/>
      </c>
    </row>
    <row r="15" spans="1:50" x14ac:dyDescent="0.3">
      <c r="A15" s="1">
        <v>14</v>
      </c>
      <c r="B15" s="1">
        <v>3647.5322880744902</v>
      </c>
      <c r="C15" s="1"/>
      <c r="D15" s="1"/>
      <c r="E15" s="1"/>
      <c r="F15" s="1"/>
      <c r="G15" s="3">
        <f t="shared" si="1"/>
        <v>3647.5322880744902</v>
      </c>
      <c r="H15" s="1" t="s">
        <v>88</v>
      </c>
      <c r="I15" s="1"/>
      <c r="J15" s="1"/>
      <c r="K15" s="1"/>
      <c r="L15" s="1"/>
      <c r="M15" s="1"/>
      <c r="N15" s="1" t="str">
        <f t="shared" si="2"/>
        <v/>
      </c>
      <c r="O15" s="7" t="str">
        <f t="shared" si="3"/>
        <v/>
      </c>
      <c r="P15" s="14" t="str">
        <f t="shared" si="4"/>
        <v/>
      </c>
      <c r="Q15" s="11"/>
      <c r="R15" s="1">
        <v>14</v>
      </c>
      <c r="S15" s="1"/>
      <c r="T15" s="1"/>
      <c r="U15" s="1"/>
      <c r="V15" s="1"/>
      <c r="W15" s="1"/>
      <c r="X15" s="3" t="e">
        <f t="shared" si="5"/>
        <v>#DIV/0!</v>
      </c>
      <c r="Y15" s="1"/>
      <c r="Z15" s="1"/>
      <c r="AA15" s="1"/>
      <c r="AB15" s="1"/>
      <c r="AC15" s="1"/>
      <c r="AD15" s="1"/>
      <c r="AE15" s="1" t="str">
        <f t="shared" si="6"/>
        <v/>
      </c>
      <c r="AF15" s="7" t="str">
        <f t="shared" si="7"/>
        <v/>
      </c>
      <c r="AG15" s="14" t="str">
        <f t="shared" si="8"/>
        <v/>
      </c>
      <c r="AH15" s="11"/>
      <c r="AI15" s="1">
        <v>6.5995981693267822</v>
      </c>
      <c r="AJ15" s="1">
        <v>6.7044994831085214</v>
      </c>
      <c r="AK15" s="1">
        <v>6.6318569183349609</v>
      </c>
      <c r="AL15" s="1">
        <v>6.625328540802002</v>
      </c>
      <c r="AM15" s="1">
        <v>6.6057963371276864</v>
      </c>
      <c r="AN15" s="3">
        <f t="shared" si="0"/>
        <v>6.6334158897399904</v>
      </c>
      <c r="AO15" s="1">
        <v>285.20458999999988</v>
      </c>
      <c r="AP15" s="1">
        <v>253.20407</v>
      </c>
      <c r="AQ15" s="1">
        <v>265.20409999999998</v>
      </c>
      <c r="AR15" s="1">
        <v>285.20454999999998</v>
      </c>
      <c r="AS15" s="1">
        <v>271.20447000000001</v>
      </c>
      <c r="AT15" s="3">
        <f t="shared" ref="AT15:AT19" si="12">AVERAGE(AO15:AS15)</f>
        <v>272.00435599999992</v>
      </c>
      <c r="AU15" s="3" t="str">
        <f t="shared" si="9"/>
        <v/>
      </c>
      <c r="AV15" s="3" t="str">
        <f t="shared" si="10"/>
        <v/>
      </c>
    </row>
    <row r="16" spans="1:50" x14ac:dyDescent="0.3">
      <c r="A16" s="1">
        <v>15</v>
      </c>
      <c r="B16" s="1">
        <v>3651.7674350738498</v>
      </c>
      <c r="C16" s="1"/>
      <c r="D16" s="1"/>
      <c r="E16" s="1"/>
      <c r="F16" s="1"/>
      <c r="G16" s="3">
        <f t="shared" si="1"/>
        <v>3651.7674350738498</v>
      </c>
      <c r="H16" s="1" t="s">
        <v>88</v>
      </c>
      <c r="I16" s="1"/>
      <c r="J16" s="1"/>
      <c r="K16" s="1"/>
      <c r="L16" s="1"/>
      <c r="M16" s="1"/>
      <c r="N16" s="1" t="str">
        <f t="shared" si="2"/>
        <v/>
      </c>
      <c r="O16" s="7" t="str">
        <f t="shared" si="3"/>
        <v/>
      </c>
      <c r="P16" s="14" t="str">
        <f t="shared" si="4"/>
        <v/>
      </c>
      <c r="Q16" s="11"/>
      <c r="R16" s="1">
        <v>15</v>
      </c>
      <c r="S16" s="1"/>
      <c r="T16" s="1"/>
      <c r="U16" s="1"/>
      <c r="V16" s="1"/>
      <c r="W16" s="1"/>
      <c r="X16" s="3" t="e">
        <f t="shared" si="5"/>
        <v>#DIV/0!</v>
      </c>
      <c r="Y16" s="1"/>
      <c r="Z16" s="1"/>
      <c r="AA16" s="1"/>
      <c r="AB16" s="1"/>
      <c r="AC16" s="1"/>
      <c r="AD16" s="1"/>
      <c r="AE16" s="1" t="str">
        <f t="shared" si="6"/>
        <v/>
      </c>
      <c r="AF16" s="7" t="str">
        <f t="shared" si="7"/>
        <v/>
      </c>
      <c r="AG16" s="14" t="str">
        <f t="shared" si="8"/>
        <v/>
      </c>
      <c r="AH16" s="11"/>
      <c r="AI16" s="1">
        <v>6.7687780857086182</v>
      </c>
      <c r="AJ16" s="1">
        <v>6.8322820663452148</v>
      </c>
      <c r="AK16" s="1">
        <v>6.7771775722503662</v>
      </c>
      <c r="AL16" s="1">
        <v>6.815598726272583</v>
      </c>
      <c r="AM16" s="1">
        <v>6.8503074645996094</v>
      </c>
      <c r="AN16" s="3">
        <f t="shared" si="0"/>
        <v>6.8088287830352785</v>
      </c>
      <c r="AO16" s="1">
        <v>275.20377000000002</v>
      </c>
      <c r="AP16" s="1">
        <v>269.20413000000002</v>
      </c>
      <c r="AQ16" s="1">
        <v>269.20451000000003</v>
      </c>
      <c r="AR16" s="1">
        <v>253.20407</v>
      </c>
      <c r="AS16" s="1">
        <v>257.20487000000003</v>
      </c>
      <c r="AT16" s="3">
        <f t="shared" si="12"/>
        <v>264.80426999999997</v>
      </c>
      <c r="AU16" s="3" t="str">
        <f t="shared" si="9"/>
        <v/>
      </c>
      <c r="AV16" s="3" t="str">
        <f t="shared" si="10"/>
        <v/>
      </c>
    </row>
    <row r="17" spans="1:48" x14ac:dyDescent="0.3">
      <c r="A17" s="1">
        <v>16</v>
      </c>
      <c r="B17" s="1">
        <v>3654.73723268508</v>
      </c>
      <c r="C17" s="1"/>
      <c r="D17" s="1"/>
      <c r="E17" s="1"/>
      <c r="F17" s="1"/>
      <c r="G17" s="3">
        <f t="shared" si="1"/>
        <v>3654.73723268508</v>
      </c>
      <c r="H17" s="1" t="s">
        <v>88</v>
      </c>
      <c r="I17" s="1"/>
      <c r="J17" s="1"/>
      <c r="K17" s="1"/>
      <c r="L17" s="1"/>
      <c r="M17" s="1"/>
      <c r="N17" s="1" t="str">
        <f t="shared" si="2"/>
        <v/>
      </c>
      <c r="O17" s="7" t="str">
        <f t="shared" si="3"/>
        <v/>
      </c>
      <c r="P17" s="14" t="str">
        <f t="shared" si="4"/>
        <v/>
      </c>
      <c r="Q17" s="11"/>
      <c r="R17" s="1">
        <v>16</v>
      </c>
      <c r="S17" s="1"/>
      <c r="T17" s="1"/>
      <c r="U17" s="1"/>
      <c r="V17" s="1"/>
      <c r="W17" s="1"/>
      <c r="X17" s="3" t="e">
        <f t="shared" si="5"/>
        <v>#DIV/0!</v>
      </c>
      <c r="Y17" s="1"/>
      <c r="Z17" s="1"/>
      <c r="AA17" s="1"/>
      <c r="AB17" s="1"/>
      <c r="AC17" s="1"/>
      <c r="AD17" s="1"/>
      <c r="AE17" s="1" t="str">
        <f t="shared" si="6"/>
        <v/>
      </c>
      <c r="AF17" s="7" t="str">
        <f t="shared" si="7"/>
        <v/>
      </c>
      <c r="AG17" s="14" t="str">
        <f t="shared" si="8"/>
        <v/>
      </c>
      <c r="AH17" s="11"/>
      <c r="AI17" s="1">
        <v>6.9719643592834473</v>
      </c>
      <c r="AJ17" s="1">
        <v>7.2787423133850098</v>
      </c>
      <c r="AK17" s="1">
        <v>7.008573055267334</v>
      </c>
      <c r="AL17" s="1">
        <v>7.0008461475372306</v>
      </c>
      <c r="AM17" s="1">
        <v>7.0453381538391113</v>
      </c>
      <c r="AN17" s="3">
        <f t="shared" si="0"/>
        <v>7.0610928058624269</v>
      </c>
      <c r="AO17" s="1">
        <v>241.20443</v>
      </c>
      <c r="AP17" s="1">
        <v>253.20402999999999</v>
      </c>
      <c r="AQ17" s="1">
        <v>249.20363999999989</v>
      </c>
      <c r="AR17" s="1">
        <v>257.20404000000002</v>
      </c>
      <c r="AS17" s="1">
        <v>257.20406000000003</v>
      </c>
      <c r="AT17" s="3">
        <f t="shared" si="12"/>
        <v>251.60404</v>
      </c>
      <c r="AU17" s="3" t="str">
        <f t="shared" si="9"/>
        <v/>
      </c>
      <c r="AV17" s="3" t="str">
        <f t="shared" si="10"/>
        <v/>
      </c>
    </row>
    <row r="18" spans="1:48" x14ac:dyDescent="0.3">
      <c r="A18" s="1">
        <v>17</v>
      </c>
      <c r="B18" s="1">
        <v>3659.9149649143201</v>
      </c>
      <c r="C18" s="1"/>
      <c r="D18" s="1"/>
      <c r="E18" s="1"/>
      <c r="F18" s="1"/>
      <c r="G18" s="3">
        <f t="shared" si="1"/>
        <v>3659.9149649143201</v>
      </c>
      <c r="H18" s="1" t="s">
        <v>88</v>
      </c>
      <c r="I18" s="1"/>
      <c r="J18" s="1"/>
      <c r="K18" s="1"/>
      <c r="L18" s="1"/>
      <c r="M18" s="1"/>
      <c r="N18" s="1" t="str">
        <f t="shared" si="2"/>
        <v/>
      </c>
      <c r="O18" s="7" t="str">
        <f t="shared" si="3"/>
        <v/>
      </c>
      <c r="P18" s="14" t="str">
        <f t="shared" si="4"/>
        <v/>
      </c>
      <c r="Q18" s="11"/>
      <c r="R18" s="1">
        <v>17</v>
      </c>
      <c r="S18" s="1"/>
      <c r="T18" s="1"/>
      <c r="U18" s="1"/>
      <c r="V18" s="1"/>
      <c r="W18" s="1"/>
      <c r="X18" s="3" t="e">
        <f t="shared" si="5"/>
        <v>#DIV/0!</v>
      </c>
      <c r="Y18" s="1"/>
      <c r="Z18" s="1"/>
      <c r="AA18" s="1"/>
      <c r="AB18" s="1"/>
      <c r="AC18" s="1"/>
      <c r="AD18" s="1"/>
      <c r="AE18" s="1" t="str">
        <f t="shared" si="6"/>
        <v/>
      </c>
      <c r="AF18" s="7" t="str">
        <f t="shared" si="7"/>
        <v/>
      </c>
      <c r="AG18" s="14" t="str">
        <f t="shared" si="8"/>
        <v/>
      </c>
      <c r="AH18" s="11"/>
      <c r="AI18" s="1">
        <v>7.1334700584411621</v>
      </c>
      <c r="AJ18" s="1">
        <v>7.1024081707000732</v>
      </c>
      <c r="AK18" s="1">
        <v>7.168487548828125</v>
      </c>
      <c r="AL18" s="1">
        <v>7.1264705657958984</v>
      </c>
      <c r="AM18" s="1">
        <v>7.2459285259246826</v>
      </c>
      <c r="AN18" s="3">
        <f t="shared" si="0"/>
        <v>7.1553529739379886</v>
      </c>
      <c r="AO18" s="1">
        <v>237.20322999999999</v>
      </c>
      <c r="AP18" s="1">
        <v>233.20357000000001</v>
      </c>
      <c r="AQ18" s="1">
        <v>247.2040299999999</v>
      </c>
      <c r="AR18" s="1">
        <v>239.20399</v>
      </c>
      <c r="AS18" s="1">
        <v>241.20402000000001</v>
      </c>
      <c r="AT18" s="3">
        <f t="shared" si="12"/>
        <v>239.60376799999995</v>
      </c>
      <c r="AU18" s="3" t="str">
        <f t="shared" si="9"/>
        <v/>
      </c>
      <c r="AV18" s="3" t="str">
        <f t="shared" si="10"/>
        <v/>
      </c>
    </row>
    <row r="19" spans="1:48" x14ac:dyDescent="0.3">
      <c r="A19" s="1">
        <v>18</v>
      </c>
      <c r="B19" s="1">
        <v>3663.4071445465001</v>
      </c>
      <c r="C19" s="1"/>
      <c r="D19" s="1"/>
      <c r="E19" s="1"/>
      <c r="F19" s="1"/>
      <c r="G19" s="3">
        <f t="shared" si="1"/>
        <v>3663.4071445465001</v>
      </c>
      <c r="H19" s="1" t="s">
        <v>88</v>
      </c>
      <c r="I19" s="1"/>
      <c r="J19" s="1"/>
      <c r="K19" s="1"/>
      <c r="L19" s="1"/>
      <c r="M19" s="1"/>
      <c r="N19" s="1" t="str">
        <f t="shared" si="2"/>
        <v/>
      </c>
      <c r="O19" s="7" t="str">
        <f t="shared" si="3"/>
        <v/>
      </c>
      <c r="P19" s="14" t="str">
        <f t="shared" si="4"/>
        <v/>
      </c>
      <c r="Q19" s="11"/>
      <c r="R19" s="1">
        <v>18</v>
      </c>
      <c r="S19" s="1"/>
      <c r="T19" s="1"/>
      <c r="U19" s="1"/>
      <c r="V19" s="1"/>
      <c r="W19" s="1"/>
      <c r="X19" s="3" t="e">
        <f t="shared" si="5"/>
        <v>#DIV/0!</v>
      </c>
      <c r="Y19" s="1"/>
      <c r="Z19" s="1"/>
      <c r="AA19" s="1"/>
      <c r="AB19" s="1"/>
      <c r="AC19" s="1"/>
      <c r="AD19" s="1"/>
      <c r="AE19" s="1" t="str">
        <f t="shared" si="6"/>
        <v/>
      </c>
      <c r="AF19" s="7" t="str">
        <f t="shared" si="7"/>
        <v/>
      </c>
      <c r="AG19" s="14" t="str">
        <f t="shared" si="8"/>
        <v/>
      </c>
      <c r="AH19" s="11"/>
      <c r="AI19" s="1">
        <v>7.4239451885223389</v>
      </c>
      <c r="AJ19" s="1">
        <v>7.4679217338562012</v>
      </c>
      <c r="AK19" s="1">
        <v>7.4342415332794189</v>
      </c>
      <c r="AL19" s="1">
        <v>7.4061508178710938</v>
      </c>
      <c r="AM19" s="1">
        <v>7.3704695701599121</v>
      </c>
      <c r="AN19" s="3">
        <f t="shared" si="0"/>
        <v>7.4205457687377931</v>
      </c>
      <c r="AO19" s="1">
        <v>241.20366999999999</v>
      </c>
      <c r="AP19" s="1">
        <v>217.20401000000001</v>
      </c>
      <c r="AQ19" s="1">
        <v>249.20374000000001</v>
      </c>
      <c r="AR19" s="1">
        <v>229.20273</v>
      </c>
      <c r="AS19" s="1">
        <v>229.20358999999999</v>
      </c>
      <c r="AT19" s="3">
        <f t="shared" si="12"/>
        <v>233.20354800000001</v>
      </c>
      <c r="AU19" s="3" t="str">
        <f t="shared" si="9"/>
        <v/>
      </c>
      <c r="AV19" s="3" t="str">
        <f t="shared" si="10"/>
        <v/>
      </c>
    </row>
    <row r="21" spans="1:48" x14ac:dyDescent="0.3">
      <c r="AU21" s="11"/>
      <c r="AV21" s="11"/>
    </row>
    <row r="22" spans="1:48" x14ac:dyDescent="0.3">
      <c r="AU22" s="11"/>
      <c r="AV22" s="11"/>
    </row>
    <row r="23" spans="1:48" x14ac:dyDescent="0.3">
      <c r="AU23" s="11"/>
      <c r="AV23" s="11"/>
    </row>
    <row r="52" spans="1:1" x14ac:dyDescent="0.3">
      <c r="A52" t="s">
        <v>4</v>
      </c>
    </row>
    <row r="53" spans="1:1" x14ac:dyDescent="0.3">
      <c r="A53" t="s">
        <v>23</v>
      </c>
    </row>
    <row r="54" spans="1:1" x14ac:dyDescent="0.3">
      <c r="A54" t="s">
        <v>36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24</v>
      </c>
    </row>
    <row r="61" spans="1:1" x14ac:dyDescent="0.3">
      <c r="A61" t="s">
        <v>30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37</v>
      </c>
    </row>
    <row r="68" spans="1:1" x14ac:dyDescent="0.3">
      <c r="A68" t="s">
        <v>32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38</v>
      </c>
    </row>
    <row r="75" spans="1:1" x14ac:dyDescent="0.3">
      <c r="A75" t="s">
        <v>39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40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7</v>
      </c>
    </row>
    <row r="85" spans="1:1" x14ac:dyDescent="0.3">
      <c r="A85" t="s">
        <v>8</v>
      </c>
    </row>
    <row r="86" spans="1:1" x14ac:dyDescent="0.3">
      <c r="A86" t="s">
        <v>9</v>
      </c>
    </row>
    <row r="87" spans="1:1" x14ac:dyDescent="0.3">
      <c r="A87" t="s">
        <v>27</v>
      </c>
    </row>
    <row r="88" spans="1:1" x14ac:dyDescent="0.3">
      <c r="A88" t="s">
        <v>42</v>
      </c>
    </row>
    <row r="89" spans="1:1" x14ac:dyDescent="0.3">
      <c r="A89" t="s">
        <v>25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28</v>
      </c>
    </row>
    <row r="95" spans="1:1" x14ac:dyDescent="0.3">
      <c r="A95" t="s">
        <v>43</v>
      </c>
    </row>
    <row r="96" spans="1:1" x14ac:dyDescent="0.3">
      <c r="A96" t="s">
        <v>35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29</v>
      </c>
    </row>
    <row r="102" spans="1:1" x14ac:dyDescent="0.3">
      <c r="A102" t="s">
        <v>44</v>
      </c>
    </row>
    <row r="103" spans="1:1" x14ac:dyDescent="0.3">
      <c r="A103" t="s">
        <v>45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33</v>
      </c>
    </row>
    <row r="109" spans="1:1" x14ac:dyDescent="0.3">
      <c r="A109" t="s">
        <v>46</v>
      </c>
    </row>
    <row r="110" spans="1:1" x14ac:dyDescent="0.3">
      <c r="A110" t="s">
        <v>20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34</v>
      </c>
    </row>
    <row r="116" spans="1:1" x14ac:dyDescent="0.3">
      <c r="A116" t="s">
        <v>47</v>
      </c>
    </row>
    <row r="117" spans="1:1" x14ac:dyDescent="0.3">
      <c r="A117" t="s">
        <v>5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  <row r="121" spans="1:1" x14ac:dyDescent="0.3">
      <c r="A121" t="s">
        <v>9</v>
      </c>
    </row>
    <row r="122" spans="1:1" x14ac:dyDescent="0.3">
      <c r="A122" t="s">
        <v>48</v>
      </c>
    </row>
    <row r="123" spans="1:1" x14ac:dyDescent="0.3">
      <c r="A123" t="s">
        <v>49</v>
      </c>
    </row>
    <row r="124" spans="1:1" x14ac:dyDescent="0.3">
      <c r="A124" t="s">
        <v>13</v>
      </c>
    </row>
    <row r="125" spans="1:1" x14ac:dyDescent="0.3">
      <c r="A125" t="s">
        <v>21</v>
      </c>
    </row>
    <row r="126" spans="1:1" x14ac:dyDescent="0.3">
      <c r="A126" t="s">
        <v>7</v>
      </c>
    </row>
    <row r="127" spans="1:1" x14ac:dyDescent="0.3">
      <c r="A127" t="s">
        <v>22</v>
      </c>
    </row>
    <row r="128" spans="1:1" x14ac:dyDescent="0.3">
      <c r="A128" t="s">
        <v>9</v>
      </c>
    </row>
    <row r="129" spans="1:1" x14ac:dyDescent="0.3">
      <c r="A129" t="s">
        <v>50</v>
      </c>
    </row>
    <row r="130" spans="1:1" x14ac:dyDescent="0.3">
      <c r="A130" t="s">
        <v>51</v>
      </c>
    </row>
    <row r="131" spans="1:1" x14ac:dyDescent="0.3">
      <c r="A131" t="s">
        <v>15</v>
      </c>
    </row>
    <row r="132" spans="1:1" x14ac:dyDescent="0.3">
      <c r="A132" t="s">
        <v>6</v>
      </c>
    </row>
    <row r="133" spans="1:1" x14ac:dyDescent="0.3">
      <c r="A133" t="s">
        <v>7</v>
      </c>
    </row>
    <row r="134" spans="1:1" x14ac:dyDescent="0.3">
      <c r="A134" t="s">
        <v>8</v>
      </c>
    </row>
    <row r="135" spans="1:1" x14ac:dyDescent="0.3">
      <c r="A135" t="s">
        <v>9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26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54</v>
      </c>
    </row>
    <row r="144" spans="1:1" x14ac:dyDescent="0.3">
      <c r="A144" t="s">
        <v>55</v>
      </c>
    </row>
    <row r="145" spans="1:1" x14ac:dyDescent="0.3">
      <c r="A145" t="s">
        <v>56</v>
      </c>
    </row>
    <row r="146" spans="1:1" x14ac:dyDescent="0.3">
      <c r="A146" t="s">
        <v>6</v>
      </c>
    </row>
    <row r="147" spans="1:1" x14ac:dyDescent="0.3">
      <c r="A147" t="s">
        <v>7</v>
      </c>
    </row>
    <row r="148" spans="1:1" x14ac:dyDescent="0.3">
      <c r="A148" t="s">
        <v>8</v>
      </c>
    </row>
    <row r="149" spans="1:1" x14ac:dyDescent="0.3">
      <c r="A149" t="s">
        <v>9</v>
      </c>
    </row>
    <row r="150" spans="1:1" x14ac:dyDescent="0.3">
      <c r="A150" t="s">
        <v>57</v>
      </c>
    </row>
    <row r="151" spans="1:1" x14ac:dyDescent="0.3">
      <c r="A151" t="s">
        <v>58</v>
      </c>
    </row>
    <row r="152" spans="1:1" x14ac:dyDescent="0.3">
      <c r="A152" t="s">
        <v>11</v>
      </c>
    </row>
    <row r="153" spans="1:1" x14ac:dyDescent="0.3">
      <c r="A153" t="s">
        <v>16</v>
      </c>
    </row>
    <row r="154" spans="1:1" x14ac:dyDescent="0.3">
      <c r="A154" t="s">
        <v>17</v>
      </c>
    </row>
    <row r="155" spans="1:1" x14ac:dyDescent="0.3">
      <c r="A155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3847-C84E-49E1-A330-BE231F1AB5B9}">
  <sheetPr codeName="Tabelle3">
    <tabColor rgb="FF00B050"/>
  </sheetPr>
  <dimension ref="A2:AE155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2" width="7.21875" customWidth="1"/>
    <col min="3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63</v>
      </c>
      <c r="R4" s="8" t="s">
        <v>3</v>
      </c>
    </row>
    <row r="5" spans="1:31" x14ac:dyDescent="0.3">
      <c r="B5" t="s">
        <v>1</v>
      </c>
      <c r="H5" t="s">
        <v>2</v>
      </c>
      <c r="M5" s="13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64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31</v>
      </c>
      <c r="N6" s="1" t="s">
        <v>62</v>
      </c>
      <c r="O6" s="2" t="s">
        <v>64</v>
      </c>
      <c r="P6" s="2" t="s">
        <v>64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1" x14ac:dyDescent="0.3">
      <c r="A7" s="1">
        <v>6</v>
      </c>
      <c r="B7" s="1">
        <v>700.05358815193097</v>
      </c>
      <c r="C7" s="1"/>
      <c r="D7" s="1"/>
      <c r="E7" s="1"/>
      <c r="F7" s="1"/>
      <c r="G7" s="3">
        <f>AVERAGE(B7:F7)</f>
        <v>700.05358815193097</v>
      </c>
      <c r="H7" s="1">
        <v>2045.2326</v>
      </c>
      <c r="I7" s="1"/>
      <c r="J7" s="1"/>
      <c r="K7" s="1"/>
      <c r="L7" s="1"/>
      <c r="M7" s="1">
        <v>4.7720913548879001E-2</v>
      </c>
      <c r="N7" s="1">
        <f>IFERROR((1-M7)*O7,"")</f>
        <v>1947.6322319080512</v>
      </c>
      <c r="O7" s="7">
        <f>IFERROR(AVERAGE(H7:L7),"")</f>
        <v>2045.2326</v>
      </c>
      <c r="P7" s="14">
        <f>IFERROR(O7/N7,"")</f>
        <v>1.0501123192012138</v>
      </c>
      <c r="Q7" s="11"/>
      <c r="R7" s="1">
        <v>1.3646264076232899</v>
      </c>
      <c r="S7" s="1">
        <v>1.4333744049072199</v>
      </c>
      <c r="T7" s="1">
        <v>1.37919402122497</v>
      </c>
      <c r="U7" s="1">
        <v>1.43544673919677</v>
      </c>
      <c r="V7" s="1">
        <v>1.423583984375</v>
      </c>
      <c r="W7" s="3">
        <f t="shared" ref="W7:W19" si="0">AVERAGE(R7:V7)</f>
        <v>1.4072451114654501</v>
      </c>
      <c r="X7" s="1">
        <v>2199.2332499999902</v>
      </c>
      <c r="Y7" s="1">
        <v>2217.23326</v>
      </c>
      <c r="Z7" s="1">
        <v>2217.2331999999901</v>
      </c>
      <c r="AA7" s="1">
        <v>2221.2332699999902</v>
      </c>
      <c r="AB7" s="1">
        <v>2223.2332999999999</v>
      </c>
      <c r="AC7" s="3">
        <f>AVERAGE(X7:AB7)</f>
        <v>2215.6332559999942</v>
      </c>
      <c r="AD7" s="3">
        <f t="shared" ref="AD7:AD19" si="1">IFERROR(AC7/O7,"")</f>
        <v>1.0833160277222229</v>
      </c>
      <c r="AE7" s="3">
        <f t="shared" ref="AE7:AE19" si="2">IFERROR(AC7/N7,"")</f>
        <v>1.13760350629923</v>
      </c>
    </row>
    <row r="8" spans="1:31" x14ac:dyDescent="0.3">
      <c r="A8" s="1">
        <v>7</v>
      </c>
      <c r="B8" s="1">
        <v>85.829156637191701</v>
      </c>
      <c r="C8" s="1"/>
      <c r="D8" s="1"/>
      <c r="E8" s="1"/>
      <c r="F8" s="1"/>
      <c r="G8" s="3">
        <f t="shared" ref="G8:G19" si="3">AVERAGE(B8:F8)</f>
        <v>85.829156637191701</v>
      </c>
      <c r="H8" s="1">
        <v>2026.4325200000001</v>
      </c>
      <c r="I8" s="1"/>
      <c r="J8" s="1"/>
      <c r="K8" s="1"/>
      <c r="L8" s="1"/>
      <c r="M8" s="1">
        <v>4.93479940797611E-2</v>
      </c>
      <c r="N8" s="1">
        <f t="shared" ref="N8:N19" si="4">IFERROR((1-M8)*O8,"")</f>
        <v>1926.4321400000047</v>
      </c>
      <c r="O8" s="7">
        <f t="shared" ref="O8:O19" si="5">IFERROR(AVERAGE(H8:L8),"")</f>
        <v>2026.4325200000001</v>
      </c>
      <c r="P8" s="14">
        <f t="shared" ref="P8:P19" si="6">IFERROR(O8/N8,"")</f>
        <v>1.0519096302037378</v>
      </c>
      <c r="Q8" s="11"/>
      <c r="R8" s="1">
        <v>1.60066437721252</v>
      </c>
      <c r="S8" s="1">
        <v>1.5262713432312001</v>
      </c>
      <c r="T8" s="1">
        <v>1.6323773860931301</v>
      </c>
      <c r="U8" s="1">
        <v>1.5627384185791</v>
      </c>
      <c r="V8" s="1">
        <v>1.5854697227478001</v>
      </c>
      <c r="W8" s="3">
        <f t="shared" si="0"/>
        <v>1.58150424957275</v>
      </c>
      <c r="X8" s="1">
        <v>2268.4334699999999</v>
      </c>
      <c r="Y8" s="1">
        <v>2286.4335299999898</v>
      </c>
      <c r="Z8" s="1">
        <v>2264.4335899999901</v>
      </c>
      <c r="AA8" s="1">
        <v>2246.43326999999</v>
      </c>
      <c r="AB8" s="1">
        <v>2254.43333999999</v>
      </c>
      <c r="AC8" s="3">
        <f>AVERAGE(X8:AB8)</f>
        <v>2264.033439999992</v>
      </c>
      <c r="AD8" s="3">
        <f t="shared" si="1"/>
        <v>1.1172508423818583</v>
      </c>
      <c r="AE8" s="3">
        <f t="shared" si="2"/>
        <v>1.1752469204547151</v>
      </c>
    </row>
    <row r="9" spans="1:31" x14ac:dyDescent="0.3">
      <c r="A9" s="1">
        <v>8</v>
      </c>
      <c r="B9" s="1">
        <v>40735.963983774098</v>
      </c>
      <c r="C9" s="1"/>
      <c r="D9" s="1"/>
      <c r="E9" s="1"/>
      <c r="F9" s="1"/>
      <c r="G9" s="3">
        <f t="shared" si="3"/>
        <v>40735.963983774098</v>
      </c>
      <c r="H9" s="1">
        <v>2019.6326799999999</v>
      </c>
      <c r="I9" s="1"/>
      <c r="J9" s="1"/>
      <c r="K9" s="1"/>
      <c r="L9" s="1"/>
      <c r="M9" s="1">
        <v>4.9514161929460503E-2</v>
      </c>
      <c r="N9" s="1">
        <f t="shared" si="4"/>
        <v>1919.6322604444497</v>
      </c>
      <c r="O9" s="7">
        <f t="shared" si="5"/>
        <v>2019.6326799999999</v>
      </c>
      <c r="P9" s="14">
        <f t="shared" si="6"/>
        <v>1.0520935293785891</v>
      </c>
      <c r="Q9" s="11"/>
      <c r="R9" s="1">
        <v>1.7260777950286801</v>
      </c>
      <c r="S9" s="1">
        <v>1.73687648773193</v>
      </c>
      <c r="T9" s="1">
        <v>1.6984360218048</v>
      </c>
      <c r="U9" s="1">
        <v>1.7090592384338299</v>
      </c>
      <c r="V9" s="1">
        <v>1.70709347724914</v>
      </c>
      <c r="W9" s="3">
        <f t="shared" si="0"/>
        <v>1.7155086040496759</v>
      </c>
      <c r="X9" s="1">
        <v>2305.6338299999902</v>
      </c>
      <c r="Y9" s="1">
        <v>2255.6335099999901</v>
      </c>
      <c r="Z9" s="1">
        <v>2301.63382</v>
      </c>
      <c r="AA9" s="1">
        <v>2211.6334299999899</v>
      </c>
      <c r="AB9" s="1">
        <v>2245.6334399999901</v>
      </c>
      <c r="AC9" s="3">
        <f t="shared" ref="AC9:AC13" si="7">AVERAGE(X9:AB9)</f>
        <v>2264.0336059999922</v>
      </c>
      <c r="AD9" s="3">
        <f t="shared" si="1"/>
        <v>1.1210125625418144</v>
      </c>
      <c r="AE9" s="3">
        <f t="shared" si="2"/>
        <v>1.1794100634023539</v>
      </c>
    </row>
    <row r="10" spans="1:31" x14ac:dyDescent="0.3">
      <c r="A10" s="1">
        <v>9</v>
      </c>
      <c r="B10" s="1">
        <v>141.95963454246501</v>
      </c>
      <c r="C10" s="1"/>
      <c r="D10" s="1"/>
      <c r="E10" s="1"/>
      <c r="F10" s="1"/>
      <c r="G10" s="3">
        <f t="shared" si="3"/>
        <v>141.95963454246501</v>
      </c>
      <c r="H10" s="1">
        <v>2008.8327300000001</v>
      </c>
      <c r="I10" s="1"/>
      <c r="J10" s="1"/>
      <c r="K10" s="1"/>
      <c r="L10" s="1"/>
      <c r="M10" s="1">
        <v>4.48023310226211E-2</v>
      </c>
      <c r="N10" s="1">
        <f t="shared" si="4"/>
        <v>1918.8323410614644</v>
      </c>
      <c r="O10" s="7">
        <f t="shared" si="5"/>
        <v>2008.8327300000001</v>
      </c>
      <c r="P10" s="14">
        <f t="shared" si="6"/>
        <v>1.0469037273411543</v>
      </c>
      <c r="Q10" s="11"/>
      <c r="R10" s="1">
        <v>1.87763047218322</v>
      </c>
      <c r="S10" s="1">
        <v>1.89374232292175</v>
      </c>
      <c r="T10" s="1">
        <v>1.8437190055847099</v>
      </c>
      <c r="U10" s="1">
        <v>1.90051794052124</v>
      </c>
      <c r="V10" s="1">
        <v>1.83678650856018</v>
      </c>
      <c r="W10" s="3">
        <f t="shared" si="0"/>
        <v>1.87047924995422</v>
      </c>
      <c r="X10" s="1">
        <v>2280.8337799999999</v>
      </c>
      <c r="Y10" s="1">
        <v>2272.8337299999998</v>
      </c>
      <c r="Z10" s="1">
        <v>2298.8337899999901</v>
      </c>
      <c r="AA10" s="1">
        <v>2210.8337799999999</v>
      </c>
      <c r="AB10" s="1">
        <v>2262.8337499999898</v>
      </c>
      <c r="AC10" s="3">
        <f t="shared" si="7"/>
        <v>2265.2337659999962</v>
      </c>
      <c r="AD10" s="3">
        <f t="shared" si="1"/>
        <v>1.1276368271837129</v>
      </c>
      <c r="AE10" s="3">
        <f t="shared" si="2"/>
        <v>1.1805271974657821</v>
      </c>
    </row>
    <row r="11" spans="1:31" x14ac:dyDescent="0.3">
      <c r="A11" s="1">
        <v>10</v>
      </c>
      <c r="B11" s="1">
        <v>52518.732925176599</v>
      </c>
      <c r="C11" s="1"/>
      <c r="D11" s="1"/>
      <c r="E11" s="1"/>
      <c r="F11" s="1"/>
      <c r="G11" s="3">
        <f t="shared" si="3"/>
        <v>52518.732925176599</v>
      </c>
      <c r="H11" s="1">
        <v>2006.0328099987801</v>
      </c>
      <c r="I11" s="1"/>
      <c r="J11" s="1"/>
      <c r="K11" s="1"/>
      <c r="L11" s="1"/>
      <c r="M11" s="1">
        <v>4.4864898628791797E-2</v>
      </c>
      <c r="N11" s="1">
        <f t="shared" si="4"/>
        <v>1916.0323513321543</v>
      </c>
      <c r="O11" s="7">
        <f t="shared" si="5"/>
        <v>2006.0328099987801</v>
      </c>
      <c r="P11" s="14">
        <f t="shared" si="6"/>
        <v>1.0469723063934966</v>
      </c>
      <c r="Q11" s="11"/>
      <c r="R11" s="1">
        <v>2.00980401039123</v>
      </c>
      <c r="S11" s="1">
        <v>2.06875348091125</v>
      </c>
      <c r="T11" s="1">
        <v>2.0626146793365399</v>
      </c>
      <c r="U11" s="1">
        <v>2.0528006553649898</v>
      </c>
      <c r="V11" s="1">
        <v>2.0163822174072199</v>
      </c>
      <c r="W11" s="3">
        <f t="shared" si="0"/>
        <v>2.0420710086822456</v>
      </c>
      <c r="X11" s="1">
        <v>2276.0337399999898</v>
      </c>
      <c r="Y11" s="1">
        <v>2300.03404</v>
      </c>
      <c r="Z11" s="1">
        <v>2332.03404</v>
      </c>
      <c r="AA11" s="1">
        <v>2326.03385999999</v>
      </c>
      <c r="AB11" s="1">
        <v>2284.03388</v>
      </c>
      <c r="AC11" s="3">
        <f t="shared" si="7"/>
        <v>2303.6339119999961</v>
      </c>
      <c r="AD11" s="3">
        <f t="shared" si="1"/>
        <v>1.1483530580944969</v>
      </c>
      <c r="AE11" s="3">
        <f t="shared" si="2"/>
        <v>1.2022938497872204</v>
      </c>
    </row>
    <row r="12" spans="1:31" x14ac:dyDescent="0.3">
      <c r="A12" s="1">
        <v>11</v>
      </c>
      <c r="B12" s="1">
        <v>232.92068195343001</v>
      </c>
      <c r="C12" s="1"/>
      <c r="D12" s="1"/>
      <c r="E12" s="1"/>
      <c r="F12" s="1"/>
      <c r="G12" s="3">
        <f t="shared" si="3"/>
        <v>232.92068195343001</v>
      </c>
      <c r="H12" s="1">
        <v>1993.2329500000001</v>
      </c>
      <c r="I12" s="1"/>
      <c r="J12" s="1"/>
      <c r="K12" s="1"/>
      <c r="L12" s="1"/>
      <c r="M12" s="1">
        <v>4.2142836340325902E-2</v>
      </c>
      <c r="N12" s="1">
        <f t="shared" si="4"/>
        <v>1909.2324600000052</v>
      </c>
      <c r="O12" s="7">
        <f t="shared" si="5"/>
        <v>1993.2329500000001</v>
      </c>
      <c r="P12" s="14">
        <f t="shared" si="6"/>
        <v>1.0439969944780818</v>
      </c>
      <c r="Q12" s="11"/>
      <c r="R12" s="1">
        <v>2.1885335445403999</v>
      </c>
      <c r="S12" s="1">
        <v>2.1906752586364702</v>
      </c>
      <c r="T12" s="1">
        <v>2.1697459220886199</v>
      </c>
      <c r="U12" s="1">
        <v>2.1973388195037802</v>
      </c>
      <c r="V12" s="1">
        <v>2.15211606025695</v>
      </c>
      <c r="W12" s="3">
        <f t="shared" si="0"/>
        <v>2.179681921005244</v>
      </c>
      <c r="X12" s="1">
        <v>2279.2339200000001</v>
      </c>
      <c r="Y12" s="1">
        <v>2311.2340599999902</v>
      </c>
      <c r="Z12" s="1">
        <v>2289.2338999999902</v>
      </c>
      <c r="AA12" s="1">
        <v>2293.2338199999899</v>
      </c>
      <c r="AB12" s="1">
        <v>2311.2341099999899</v>
      </c>
      <c r="AC12" s="3">
        <f t="shared" si="7"/>
        <v>2296.8339619999924</v>
      </c>
      <c r="AD12" s="3">
        <f t="shared" si="1"/>
        <v>1.1523158705559189</v>
      </c>
      <c r="AE12" s="3">
        <f t="shared" si="2"/>
        <v>1.2030143055497737</v>
      </c>
    </row>
    <row r="13" spans="1:31" x14ac:dyDescent="0.3">
      <c r="A13" s="1">
        <v>12</v>
      </c>
      <c r="B13" s="1">
        <v>45876.2582588195</v>
      </c>
      <c r="C13" s="1"/>
      <c r="D13" s="1"/>
      <c r="E13" s="1"/>
      <c r="F13" s="1"/>
      <c r="G13" s="3">
        <f t="shared" si="3"/>
        <v>45876.2582588195</v>
      </c>
      <c r="H13" s="1">
        <v>1984.43283</v>
      </c>
      <c r="I13" s="1"/>
      <c r="J13" s="1"/>
      <c r="K13" s="1"/>
      <c r="L13" s="1"/>
      <c r="M13" s="1">
        <v>4.0313931579799997E-2</v>
      </c>
      <c r="N13" s="1">
        <f t="shared" si="4"/>
        <v>1904.432540666671</v>
      </c>
      <c r="O13" s="7">
        <f t="shared" si="5"/>
        <v>1984.43283</v>
      </c>
      <c r="P13" s="14">
        <f t="shared" si="6"/>
        <v>1.0420074156605852</v>
      </c>
      <c r="Q13" s="11"/>
      <c r="R13" s="1">
        <v>2.4389259815215998</v>
      </c>
      <c r="S13" s="1">
        <v>2.3598816394805899</v>
      </c>
      <c r="T13" s="1">
        <v>2.3062722682952801</v>
      </c>
      <c r="U13" s="1">
        <v>2.3037569522857599</v>
      </c>
      <c r="V13" s="5">
        <v>2.3216497898101802</v>
      </c>
      <c r="W13" s="3">
        <f t="shared" si="0"/>
        <v>2.3460973262786822</v>
      </c>
      <c r="X13" s="1">
        <v>2276.4341599999998</v>
      </c>
      <c r="Y13" s="1">
        <v>2204.43379</v>
      </c>
      <c r="Z13" s="1">
        <v>2270.4341100000001</v>
      </c>
      <c r="AA13" s="1">
        <v>2300.43434999999</v>
      </c>
      <c r="AB13" s="1">
        <v>2296.4343199999998</v>
      </c>
      <c r="AC13" s="3">
        <f t="shared" si="7"/>
        <v>2269.6341459999981</v>
      </c>
      <c r="AD13" s="3">
        <f t="shared" si="1"/>
        <v>1.1437193094613327</v>
      </c>
      <c r="AE13" s="3">
        <f t="shared" si="2"/>
        <v>1.1917640018929121</v>
      </c>
    </row>
    <row r="14" spans="1:31" x14ac:dyDescent="0.3">
      <c r="A14" s="1">
        <v>13</v>
      </c>
      <c r="B14" s="1">
        <v>3739.8302512168798</v>
      </c>
      <c r="C14" s="1"/>
      <c r="D14" s="1"/>
      <c r="E14" s="1"/>
      <c r="F14" s="1"/>
      <c r="G14" s="3">
        <f t="shared" si="3"/>
        <v>3739.8302512168798</v>
      </c>
      <c r="H14" s="1">
        <v>1989.6329699999999</v>
      </c>
      <c r="I14" s="1"/>
      <c r="J14" s="1"/>
      <c r="K14" s="1"/>
      <c r="L14" s="1"/>
      <c r="M14" s="1">
        <v>4.8250316237971103E-2</v>
      </c>
      <c r="N14" s="1">
        <f t="shared" si="4"/>
        <v>1893.6325500000064</v>
      </c>
      <c r="O14" s="7">
        <f t="shared" si="5"/>
        <v>1989.6329699999999</v>
      </c>
      <c r="P14" s="14">
        <f t="shared" si="6"/>
        <v>1.0506964352719819</v>
      </c>
      <c r="Q14" s="11"/>
      <c r="R14" s="1">
        <v>2.47200608253479</v>
      </c>
      <c r="S14" s="1">
        <v>2.49909090995788</v>
      </c>
      <c r="T14" s="1">
        <v>2.4975197315215998</v>
      </c>
      <c r="U14" s="1">
        <v>2.4816627502441402</v>
      </c>
      <c r="V14" s="1">
        <v>2.53074955940246</v>
      </c>
      <c r="W14" s="3">
        <f t="shared" si="0"/>
        <v>2.4962058067321742</v>
      </c>
      <c r="X14" s="1">
        <v>2315.63427</v>
      </c>
      <c r="Y14" s="1">
        <v>2253.6339399999902</v>
      </c>
      <c r="Z14" s="1">
        <v>2315.6342799999902</v>
      </c>
      <c r="AA14" s="1">
        <v>2289.6342099999902</v>
      </c>
      <c r="AB14" s="1">
        <v>2243.6340799999998</v>
      </c>
      <c r="AC14" s="3">
        <f>AVERAGE(X14:AB14)</f>
        <v>2283.6341559999942</v>
      </c>
      <c r="AD14" s="3">
        <f t="shared" si="1"/>
        <v>1.1477665430926158</v>
      </c>
      <c r="AE14" s="3">
        <f t="shared" si="2"/>
        <v>1.2059542153518572</v>
      </c>
    </row>
    <row r="15" spans="1:31" x14ac:dyDescent="0.3">
      <c r="A15" s="1">
        <v>14</v>
      </c>
      <c r="B15" s="1">
        <v>99.352906465530396</v>
      </c>
      <c r="C15" s="1"/>
      <c r="D15" s="1"/>
      <c r="E15" s="1"/>
      <c r="F15" s="1"/>
      <c r="G15" s="3">
        <f t="shared" si="3"/>
        <v>99.352906465530396</v>
      </c>
      <c r="H15" s="1">
        <v>1976.83311</v>
      </c>
      <c r="I15" s="1"/>
      <c r="J15" s="1"/>
      <c r="K15" s="1"/>
      <c r="L15" s="1"/>
      <c r="M15" s="1">
        <v>4.3504158021712099E-2</v>
      </c>
      <c r="N15" s="1">
        <f t="shared" si="4"/>
        <v>1890.8326500000073</v>
      </c>
      <c r="O15" s="7">
        <f t="shared" si="5"/>
        <v>1976.83311</v>
      </c>
      <c r="P15" s="14">
        <f t="shared" si="6"/>
        <v>1.0454828511661212</v>
      </c>
      <c r="Q15" s="11"/>
      <c r="R15" s="1">
        <v>2.67120265960693</v>
      </c>
      <c r="S15" s="1">
        <v>2.6941008567810001</v>
      </c>
      <c r="T15" s="1">
        <v>2.7058188915252601</v>
      </c>
      <c r="U15" s="1">
        <v>2.6832735538482599</v>
      </c>
      <c r="V15" s="1">
        <v>2.70131063461303</v>
      </c>
      <c r="W15" s="3">
        <f t="shared" si="0"/>
        <v>2.6911413192748959</v>
      </c>
      <c r="X15" s="1">
        <v>2333.6345299999898</v>
      </c>
      <c r="Y15" s="1">
        <v>2288.8343299999901</v>
      </c>
      <c r="Z15" s="1">
        <v>2322.83454999999</v>
      </c>
      <c r="AA15" s="1">
        <v>2322.8344899999902</v>
      </c>
      <c r="AB15" s="1">
        <v>2336.83445999999</v>
      </c>
      <c r="AC15" s="3">
        <f t="shared" ref="AC15:AC19" si="8">AVERAGE(X15:AB15)</f>
        <v>2320.9944719999899</v>
      </c>
      <c r="AD15" s="3">
        <f t="shared" si="1"/>
        <v>1.1740973278214617</v>
      </c>
      <c r="AE15" s="3">
        <f t="shared" si="2"/>
        <v>1.2274986218373058</v>
      </c>
    </row>
    <row r="16" spans="1:31" x14ac:dyDescent="0.3">
      <c r="A16" s="1">
        <v>15</v>
      </c>
      <c r="B16" s="1">
        <v>227.99787569046001</v>
      </c>
      <c r="C16" s="1"/>
      <c r="D16" s="1"/>
      <c r="E16" s="1"/>
      <c r="F16" s="1"/>
      <c r="G16" s="3">
        <f t="shared" si="3"/>
        <v>227.99787569046001</v>
      </c>
      <c r="H16" s="1">
        <v>1938.0329299999901</v>
      </c>
      <c r="I16" s="1"/>
      <c r="J16" s="1"/>
      <c r="K16" s="1"/>
      <c r="L16" s="1"/>
      <c r="M16" s="16">
        <v>2.57994739026421E-2</v>
      </c>
      <c r="N16" s="1">
        <f t="shared" si="4"/>
        <v>1888.0326999999943</v>
      </c>
      <c r="O16" s="7">
        <f t="shared" si="5"/>
        <v>1938.0329299999901</v>
      </c>
      <c r="P16" s="14">
        <f t="shared" si="6"/>
        <v>1.0264827139911274</v>
      </c>
      <c r="Q16" s="11"/>
      <c r="R16" s="1">
        <v>2.8688519001007</v>
      </c>
      <c r="S16" s="1">
        <v>2.8268585205078098</v>
      </c>
      <c r="T16" s="1">
        <v>2.8612644672393799</v>
      </c>
      <c r="U16" s="1">
        <v>2.8637197017669598</v>
      </c>
      <c r="V16" s="1">
        <v>2.85319852828979</v>
      </c>
      <c r="W16" s="3">
        <f t="shared" si="0"/>
        <v>2.8547786235809278</v>
      </c>
      <c r="X16" s="1">
        <v>2298.0346</v>
      </c>
      <c r="Y16" s="1">
        <v>2262.0342499999902</v>
      </c>
      <c r="Z16" s="1">
        <v>2326.0345299999999</v>
      </c>
      <c r="AA16" s="1">
        <v>2314.0345499999898</v>
      </c>
      <c r="AB16" s="1">
        <v>2328.0347199999901</v>
      </c>
      <c r="AC16" s="3">
        <f t="shared" si="8"/>
        <v>2305.6345299999944</v>
      </c>
      <c r="AD16" s="3">
        <f t="shared" si="1"/>
        <v>1.1896776851980559</v>
      </c>
      <c r="AE16" s="3">
        <f t="shared" si="2"/>
        <v>1.2211835790767827</v>
      </c>
    </row>
    <row r="17" spans="1:31" x14ac:dyDescent="0.3">
      <c r="A17" s="1">
        <v>16</v>
      </c>
      <c r="B17" s="1">
        <v>11.9673821926116</v>
      </c>
      <c r="C17" s="1"/>
      <c r="D17" s="1"/>
      <c r="E17" s="1"/>
      <c r="F17" s="1"/>
      <c r="G17" s="3">
        <f t="shared" si="3"/>
        <v>11.9673821926116</v>
      </c>
      <c r="H17" s="1">
        <v>1968.0330099999901</v>
      </c>
      <c r="I17" s="1"/>
      <c r="J17" s="1"/>
      <c r="K17" s="1"/>
      <c r="L17" s="1"/>
      <c r="M17" s="16">
        <v>4.0649882188711399E-2</v>
      </c>
      <c r="N17" s="1">
        <f t="shared" si="4"/>
        <v>1888.0326999999954</v>
      </c>
      <c r="O17" s="7">
        <f t="shared" si="5"/>
        <v>1968.0330099999901</v>
      </c>
      <c r="P17" s="14">
        <f t="shared" si="6"/>
        <v>1.0423723116659975</v>
      </c>
      <c r="Q17" s="11"/>
      <c r="R17" s="1">
        <v>3.03784155845642</v>
      </c>
      <c r="S17" s="1">
        <v>3.0337219238281201</v>
      </c>
      <c r="T17" s="1">
        <v>2.9929637908935498</v>
      </c>
      <c r="U17" s="1">
        <v>3.0097906589507999</v>
      </c>
      <c r="V17" s="1">
        <v>3.0173912048339799</v>
      </c>
      <c r="W17" s="3">
        <f t="shared" si="0"/>
        <v>3.018341827392574</v>
      </c>
      <c r="X17" s="1">
        <v>2267.2343999999998</v>
      </c>
      <c r="Y17" s="1">
        <v>2315.2345500000001</v>
      </c>
      <c r="Z17" s="1">
        <v>2285.2345399999999</v>
      </c>
      <c r="AA17" s="1">
        <v>2277.2343000000001</v>
      </c>
      <c r="AB17" s="1">
        <v>2323.2345399999899</v>
      </c>
      <c r="AC17" s="3">
        <f t="shared" si="8"/>
        <v>2293.6344659999982</v>
      </c>
      <c r="AD17" s="3">
        <f t="shared" si="1"/>
        <v>1.1654451192360893</v>
      </c>
      <c r="AE17" s="3">
        <f t="shared" si="2"/>
        <v>1.2148277230579765</v>
      </c>
    </row>
    <row r="18" spans="1:31" x14ac:dyDescent="0.3">
      <c r="A18" s="1">
        <v>17</v>
      </c>
      <c r="B18" s="1">
        <v>5.1689414978027299</v>
      </c>
      <c r="C18" s="1"/>
      <c r="D18" s="1"/>
      <c r="E18" s="1"/>
      <c r="F18" s="1"/>
      <c r="G18" s="3">
        <f t="shared" si="3"/>
        <v>5.1689414978027299</v>
      </c>
      <c r="H18" s="1">
        <v>1969.2331200000001</v>
      </c>
      <c r="I18" s="1"/>
      <c r="J18" s="1"/>
      <c r="K18" s="1"/>
      <c r="L18" s="1"/>
      <c r="M18" s="1">
        <v>4.3672010757159298E-2</v>
      </c>
      <c r="N18" s="1">
        <f t="shared" si="4"/>
        <v>1883.2327500000056</v>
      </c>
      <c r="O18" s="7">
        <f t="shared" si="5"/>
        <v>1969.2331200000001</v>
      </c>
      <c r="P18" s="14">
        <f t="shared" si="6"/>
        <v>1.0456663521808414</v>
      </c>
      <c r="Q18" s="11"/>
      <c r="R18" s="1">
        <v>3.2135736942291202</v>
      </c>
      <c r="S18" s="1">
        <v>3.19988512992858</v>
      </c>
      <c r="T18" s="1">
        <v>3.2060575485229399</v>
      </c>
      <c r="U18" s="1">
        <v>3.21251225471496</v>
      </c>
      <c r="V18" s="1">
        <v>3.2387807369232098</v>
      </c>
      <c r="W18" s="3">
        <f t="shared" si="0"/>
        <v>3.2141618728637624</v>
      </c>
      <c r="X18" s="1">
        <v>2296.4346299999902</v>
      </c>
      <c r="Y18" s="1">
        <v>2288.4344999999998</v>
      </c>
      <c r="Z18" s="1">
        <v>2340.4347699999998</v>
      </c>
      <c r="AA18" s="1">
        <v>2292.4346399999999</v>
      </c>
      <c r="AB18" s="1">
        <v>2297.2345599999999</v>
      </c>
      <c r="AC18" s="3">
        <f t="shared" si="8"/>
        <v>2302.9946199999977</v>
      </c>
      <c r="AD18" s="3">
        <f t="shared" si="1"/>
        <v>1.1694880593923778</v>
      </c>
      <c r="AE18" s="3">
        <f t="shared" si="2"/>
        <v>1.2228943129838787</v>
      </c>
    </row>
    <row r="19" spans="1:31" x14ac:dyDescent="0.3">
      <c r="A19" s="1">
        <v>18</v>
      </c>
      <c r="B19" s="1">
        <v>4.1310062408447203</v>
      </c>
      <c r="C19" s="1"/>
      <c r="D19" s="1"/>
      <c r="E19" s="1"/>
      <c r="F19" s="1"/>
      <c r="G19" s="3">
        <f t="shared" si="3"/>
        <v>4.1310062408447203</v>
      </c>
      <c r="H19" s="1">
        <v>1923.6332600000001</v>
      </c>
      <c r="I19" s="1"/>
      <c r="J19" s="1"/>
      <c r="K19" s="1"/>
      <c r="L19" s="1"/>
      <c r="M19" s="16">
        <v>2.2457705893480399E-2</v>
      </c>
      <c r="N19" s="1">
        <f t="shared" si="4"/>
        <v>1880.432870000003</v>
      </c>
      <c r="O19" s="7">
        <f t="shared" si="5"/>
        <v>1923.6332600000001</v>
      </c>
      <c r="P19" s="14">
        <f t="shared" si="6"/>
        <v>1.0229736411701829</v>
      </c>
      <c r="Q19" s="11"/>
      <c r="R19" s="1">
        <v>3.3548769950866699</v>
      </c>
      <c r="S19" s="1">
        <v>3.3599205017089799</v>
      </c>
      <c r="T19" s="1">
        <v>3.3017184734344398</v>
      </c>
      <c r="U19" s="1">
        <v>3.2864952087402299</v>
      </c>
      <c r="V19" s="1">
        <v>3.3683593273162802</v>
      </c>
      <c r="W19" s="3">
        <f t="shared" si="0"/>
        <v>3.33427410125732</v>
      </c>
      <c r="X19" s="1">
        <v>2256.43453</v>
      </c>
      <c r="Y19" s="1">
        <v>2281.6345299999998</v>
      </c>
      <c r="Z19" s="1">
        <v>2257.6346599999902</v>
      </c>
      <c r="AA19" s="1">
        <v>2300.4349399999901</v>
      </c>
      <c r="AB19" s="1">
        <v>2291.6348699999999</v>
      </c>
      <c r="AC19" s="3">
        <f t="shared" si="8"/>
        <v>2277.5547059999963</v>
      </c>
      <c r="AD19" s="3">
        <f t="shared" si="1"/>
        <v>1.1839859256748326</v>
      </c>
      <c r="AE19" s="3">
        <f t="shared" si="2"/>
        <v>1.211186393481833</v>
      </c>
    </row>
    <row r="21" spans="1:31" x14ac:dyDescent="0.3">
      <c r="AD21" s="11"/>
      <c r="AE21" s="11"/>
    </row>
    <row r="22" spans="1:31" x14ac:dyDescent="0.3">
      <c r="AD22" s="11"/>
      <c r="AE22" s="11"/>
    </row>
    <row r="23" spans="1:31" x14ac:dyDescent="0.3">
      <c r="AD23" s="11"/>
      <c r="AE23" s="11"/>
    </row>
    <row r="52" spans="1:1" x14ac:dyDescent="0.3">
      <c r="A52" t="s">
        <v>4</v>
      </c>
    </row>
    <row r="53" spans="1:1" x14ac:dyDescent="0.3">
      <c r="A53" t="s">
        <v>65</v>
      </c>
    </row>
    <row r="54" spans="1:1" x14ac:dyDescent="0.3">
      <c r="A54" t="s">
        <v>20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66</v>
      </c>
    </row>
    <row r="61" spans="1:1" x14ac:dyDescent="0.3">
      <c r="A61" t="s">
        <v>15</v>
      </c>
    </row>
    <row r="62" spans="1:1" x14ac:dyDescent="0.3">
      <c r="A62" t="s">
        <v>6</v>
      </c>
    </row>
    <row r="63" spans="1:1" x14ac:dyDescent="0.3">
      <c r="A63" t="s">
        <v>7</v>
      </c>
    </row>
    <row r="64" spans="1:1" x14ac:dyDescent="0.3">
      <c r="A64" t="s">
        <v>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67</v>
      </c>
    </row>
    <row r="68" spans="1:1" x14ac:dyDescent="0.3">
      <c r="A68" t="s">
        <v>11</v>
      </c>
    </row>
    <row r="69" spans="1:1" x14ac:dyDescent="0.3">
      <c r="A69" t="s">
        <v>6</v>
      </c>
    </row>
    <row r="70" spans="1:1" x14ac:dyDescent="0.3">
      <c r="A70" t="s">
        <v>7</v>
      </c>
    </row>
    <row r="71" spans="1:1" x14ac:dyDescent="0.3">
      <c r="A71" t="s">
        <v>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68</v>
      </c>
    </row>
    <row r="75" spans="1:1" x14ac:dyDescent="0.3">
      <c r="A75" t="s">
        <v>13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69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7</v>
      </c>
    </row>
    <row r="85" spans="1:1" x14ac:dyDescent="0.3">
      <c r="A85" t="s">
        <v>8</v>
      </c>
    </row>
    <row r="86" spans="1:1" x14ac:dyDescent="0.3">
      <c r="A86" t="s">
        <v>9</v>
      </c>
    </row>
    <row r="87" spans="1:1" x14ac:dyDescent="0.3">
      <c r="A87" t="s">
        <v>27</v>
      </c>
    </row>
    <row r="88" spans="1:1" x14ac:dyDescent="0.3">
      <c r="A88" t="s">
        <v>70</v>
      </c>
    </row>
    <row r="89" spans="1:1" x14ac:dyDescent="0.3">
      <c r="A89" t="s">
        <v>45</v>
      </c>
    </row>
    <row r="90" spans="1:1" x14ac:dyDescent="0.3">
      <c r="A90" t="s">
        <v>21</v>
      </c>
    </row>
    <row r="91" spans="1:1" x14ac:dyDescent="0.3">
      <c r="A91" t="s">
        <v>7</v>
      </c>
    </row>
    <row r="92" spans="1:1" x14ac:dyDescent="0.3">
      <c r="A92" t="s">
        <v>22</v>
      </c>
    </row>
    <row r="93" spans="1:1" x14ac:dyDescent="0.3">
      <c r="A93" t="s">
        <v>9</v>
      </c>
    </row>
    <row r="94" spans="1:1" x14ac:dyDescent="0.3">
      <c r="A94" t="s">
        <v>28</v>
      </c>
    </row>
    <row r="95" spans="1:1" x14ac:dyDescent="0.3">
      <c r="A95" t="s">
        <v>71</v>
      </c>
    </row>
    <row r="96" spans="1:1" x14ac:dyDescent="0.3">
      <c r="A96" t="s">
        <v>32</v>
      </c>
    </row>
    <row r="97" spans="1:1" x14ac:dyDescent="0.3">
      <c r="A97" t="s">
        <v>16</v>
      </c>
    </row>
    <row r="98" spans="1:1" x14ac:dyDescent="0.3">
      <c r="A98" t="s">
        <v>17</v>
      </c>
    </row>
    <row r="99" spans="1:1" x14ac:dyDescent="0.3">
      <c r="A99" t="s">
        <v>18</v>
      </c>
    </row>
    <row r="100" spans="1:1" x14ac:dyDescent="0.3">
      <c r="A100" t="s">
        <v>9</v>
      </c>
    </row>
    <row r="101" spans="1:1" x14ac:dyDescent="0.3">
      <c r="A101" t="s">
        <v>29</v>
      </c>
    </row>
    <row r="102" spans="1:1" x14ac:dyDescent="0.3">
      <c r="A102" t="s">
        <v>72</v>
      </c>
    </row>
    <row r="103" spans="1:1" x14ac:dyDescent="0.3">
      <c r="A103" t="s">
        <v>25</v>
      </c>
    </row>
    <row r="104" spans="1:1" x14ac:dyDescent="0.3">
      <c r="A104" t="s">
        <v>6</v>
      </c>
    </row>
    <row r="105" spans="1:1" x14ac:dyDescent="0.3">
      <c r="A105" t="s">
        <v>7</v>
      </c>
    </row>
    <row r="106" spans="1:1" x14ac:dyDescent="0.3">
      <c r="A106" t="s">
        <v>8</v>
      </c>
    </row>
    <row r="107" spans="1:1" x14ac:dyDescent="0.3">
      <c r="A107" t="s">
        <v>9</v>
      </c>
    </row>
    <row r="108" spans="1:1" x14ac:dyDescent="0.3">
      <c r="A108" t="s">
        <v>33</v>
      </c>
    </row>
    <row r="109" spans="1:1" x14ac:dyDescent="0.3">
      <c r="A109" t="s">
        <v>73</v>
      </c>
    </row>
    <row r="110" spans="1:1" x14ac:dyDescent="0.3">
      <c r="A110" t="s">
        <v>5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34</v>
      </c>
    </row>
    <row r="116" spans="1:1" x14ac:dyDescent="0.3">
      <c r="A116" t="s">
        <v>74</v>
      </c>
    </row>
    <row r="117" spans="1:1" x14ac:dyDescent="0.3">
      <c r="A117" t="s">
        <v>26</v>
      </c>
    </row>
    <row r="118" spans="1:1" x14ac:dyDescent="0.3">
      <c r="A118" t="s">
        <v>16</v>
      </c>
    </row>
    <row r="119" spans="1:1" x14ac:dyDescent="0.3">
      <c r="A119" t="s">
        <v>17</v>
      </c>
    </row>
    <row r="120" spans="1:1" x14ac:dyDescent="0.3">
      <c r="A120" t="s">
        <v>18</v>
      </c>
    </row>
    <row r="121" spans="1:1" x14ac:dyDescent="0.3">
      <c r="A121" t="s">
        <v>9</v>
      </c>
    </row>
    <row r="122" spans="1:1" x14ac:dyDescent="0.3">
      <c r="A122" t="s">
        <v>48</v>
      </c>
    </row>
    <row r="123" spans="1:1" x14ac:dyDescent="0.3">
      <c r="A123" t="s">
        <v>75</v>
      </c>
    </row>
    <row r="124" spans="1:1" x14ac:dyDescent="0.3">
      <c r="A124" t="s">
        <v>56</v>
      </c>
    </row>
    <row r="125" spans="1:1" x14ac:dyDescent="0.3">
      <c r="A125" t="s">
        <v>16</v>
      </c>
    </row>
    <row r="126" spans="1:1" x14ac:dyDescent="0.3">
      <c r="A126" t="s">
        <v>17</v>
      </c>
    </row>
    <row r="127" spans="1:1" x14ac:dyDescent="0.3">
      <c r="A127" t="s">
        <v>18</v>
      </c>
    </row>
    <row r="128" spans="1:1" x14ac:dyDescent="0.3">
      <c r="A128" t="s">
        <v>9</v>
      </c>
    </row>
    <row r="129" spans="1:1" x14ac:dyDescent="0.3">
      <c r="A129" t="s">
        <v>50</v>
      </c>
    </row>
    <row r="130" spans="1:1" x14ac:dyDescent="0.3">
      <c r="A130" t="s">
        <v>76</v>
      </c>
    </row>
    <row r="131" spans="1:1" x14ac:dyDescent="0.3">
      <c r="A131" t="s">
        <v>35</v>
      </c>
    </row>
    <row r="132" spans="1:1" x14ac:dyDescent="0.3">
      <c r="A132" t="s">
        <v>16</v>
      </c>
    </row>
    <row r="133" spans="1:1" x14ac:dyDescent="0.3">
      <c r="A133" t="s">
        <v>17</v>
      </c>
    </row>
    <row r="134" spans="1:1" x14ac:dyDescent="0.3">
      <c r="A134" t="s">
        <v>18</v>
      </c>
    </row>
    <row r="135" spans="1:1" x14ac:dyDescent="0.3">
      <c r="A135" t="s">
        <v>9</v>
      </c>
    </row>
    <row r="136" spans="1:1" x14ac:dyDescent="0.3">
      <c r="A136" t="s">
        <v>52</v>
      </c>
    </row>
    <row r="137" spans="1:1" x14ac:dyDescent="0.3">
      <c r="A137" t="s">
        <v>77</v>
      </c>
    </row>
    <row r="138" spans="1:1" x14ac:dyDescent="0.3">
      <c r="A138" t="s">
        <v>30</v>
      </c>
    </row>
    <row r="139" spans="1:1" x14ac:dyDescent="0.3">
      <c r="A139" t="s">
        <v>6</v>
      </c>
    </row>
    <row r="140" spans="1:1" x14ac:dyDescent="0.3">
      <c r="A140" t="s">
        <v>7</v>
      </c>
    </row>
    <row r="141" spans="1:1" x14ac:dyDescent="0.3">
      <c r="A141" t="s">
        <v>8</v>
      </c>
    </row>
    <row r="142" spans="1:1" x14ac:dyDescent="0.3">
      <c r="A142" t="s">
        <v>9</v>
      </c>
    </row>
    <row r="143" spans="1:1" x14ac:dyDescent="0.3">
      <c r="A143" t="s">
        <v>54</v>
      </c>
    </row>
    <row r="144" spans="1:1" x14ac:dyDescent="0.3">
      <c r="A144" t="s">
        <v>78</v>
      </c>
    </row>
    <row r="145" spans="1:1" x14ac:dyDescent="0.3">
      <c r="A145" t="s">
        <v>39</v>
      </c>
    </row>
    <row r="146" spans="1:1" x14ac:dyDescent="0.3">
      <c r="A146" t="s">
        <v>6</v>
      </c>
    </row>
    <row r="147" spans="1:1" x14ac:dyDescent="0.3">
      <c r="A147" t="s">
        <v>7</v>
      </c>
    </row>
    <row r="148" spans="1:1" x14ac:dyDescent="0.3">
      <c r="A148" t="s">
        <v>8</v>
      </c>
    </row>
    <row r="149" spans="1:1" x14ac:dyDescent="0.3">
      <c r="A149" t="s">
        <v>9</v>
      </c>
    </row>
    <row r="150" spans="1:1" x14ac:dyDescent="0.3">
      <c r="A150" t="s">
        <v>57</v>
      </c>
    </row>
    <row r="151" spans="1:1" x14ac:dyDescent="0.3">
      <c r="A151" t="s">
        <v>79</v>
      </c>
    </row>
    <row r="152" spans="1:1" x14ac:dyDescent="0.3">
      <c r="A152" t="s">
        <v>36</v>
      </c>
    </row>
    <row r="153" spans="1:1" x14ac:dyDescent="0.3">
      <c r="A153" t="s">
        <v>6</v>
      </c>
    </row>
    <row r="154" spans="1:1" x14ac:dyDescent="0.3">
      <c r="A154" t="s">
        <v>7</v>
      </c>
    </row>
    <row r="155" spans="1:1" x14ac:dyDescent="0.3">
      <c r="A155" t="s">
        <v>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ECD-7DC0-46FA-8C22-3A7CFE18A873}">
  <sheetPr>
    <tabColor rgb="FF92D050"/>
  </sheetPr>
  <dimension ref="A2:AG155"/>
  <sheetViews>
    <sheetView zoomScale="70" zoomScaleNormal="70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.44140625" bestFit="1" customWidth="1"/>
    <col min="14" max="14" width="9" customWidth="1"/>
    <col min="15" max="31" width="6.6640625" customWidth="1"/>
  </cols>
  <sheetData>
    <row r="2" spans="1:33" s="9" customFormat="1" x14ac:dyDescent="0.3"/>
    <row r="4" spans="1:33" s="8" customFormat="1" x14ac:dyDescent="0.3">
      <c r="A4" s="8" t="s">
        <v>0</v>
      </c>
      <c r="B4" s="8" t="s">
        <v>87</v>
      </c>
      <c r="R4" s="8" t="s">
        <v>3</v>
      </c>
    </row>
    <row r="5" spans="1:33" x14ac:dyDescent="0.3">
      <c r="B5" t="s">
        <v>1</v>
      </c>
      <c r="H5" t="s">
        <v>86</v>
      </c>
      <c r="M5" s="13"/>
      <c r="R5" t="s">
        <v>1</v>
      </c>
      <c r="Y5" t="s">
        <v>86</v>
      </c>
      <c r="AG5" t="s">
        <v>62</v>
      </c>
    </row>
    <row r="6" spans="1:33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64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31</v>
      </c>
      <c r="N6" s="1" t="s">
        <v>62</v>
      </c>
      <c r="O6" s="2" t="s">
        <v>64</v>
      </c>
      <c r="P6" s="2" t="s">
        <v>64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3" x14ac:dyDescent="0.3">
      <c r="A7" s="1">
        <v>6</v>
      </c>
      <c r="B7" s="1">
        <v>3613.8485088348302</v>
      </c>
      <c r="C7" s="1"/>
      <c r="D7" s="1"/>
      <c r="E7" s="1"/>
      <c r="F7" s="1"/>
      <c r="G7" s="3">
        <f>AVERAGE(B7:F7)</f>
        <v>3613.8485088348302</v>
      </c>
      <c r="H7" s="1"/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4" t="str">
        <f>IFERROR(O7/N7,"")</f>
        <v/>
      </c>
      <c r="Q7" s="11"/>
      <c r="R7" s="1">
        <v>5.1784744262695313</v>
      </c>
      <c r="S7" s="1">
        <v>5.0888938903808594</v>
      </c>
      <c r="T7" s="1">
        <v>5.2431008815765381</v>
      </c>
      <c r="U7" s="1">
        <v>5.2086410522460938</v>
      </c>
      <c r="V7" s="1">
        <v>5.11515212059021</v>
      </c>
      <c r="W7" s="3">
        <f t="shared" ref="W7:W19" si="0">AVERAGE(R7:V7)</f>
        <v>5.1668524742126465</v>
      </c>
      <c r="X7" s="1">
        <v>449.2062499999999</v>
      </c>
      <c r="Y7" s="1">
        <v>445.20629000000002</v>
      </c>
      <c r="Z7" s="1">
        <v>451.20634999999999</v>
      </c>
      <c r="AA7" s="1">
        <v>443.20634999999987</v>
      </c>
      <c r="AB7" s="1">
        <v>437.20630999999997</v>
      </c>
      <c r="AC7" s="3">
        <f>AVERAGE(X7:AB7)</f>
        <v>445.20630999999992</v>
      </c>
      <c r="AD7" s="3" t="str">
        <f t="shared" ref="AD7:AD19" si="1">IFERROR(AC7/O7,"")</f>
        <v/>
      </c>
      <c r="AE7" s="3" t="str">
        <f t="shared" ref="AE7:AE19" si="2">IFERROR(AC7/N7,"")</f>
        <v/>
      </c>
    </row>
    <row r="8" spans="1:33" x14ac:dyDescent="0.3">
      <c r="A8" s="1">
        <v>7</v>
      </c>
      <c r="B8" s="1">
        <v>3617.0536310672701</v>
      </c>
      <c r="C8" s="1"/>
      <c r="D8" s="1"/>
      <c r="E8" s="1"/>
      <c r="F8" s="1"/>
      <c r="G8" s="3">
        <f t="shared" ref="G8:G19" si="3">AVERAGE(B8:F8)</f>
        <v>3617.0536310672701</v>
      </c>
      <c r="H8" s="1"/>
      <c r="I8" s="1"/>
      <c r="J8" s="1"/>
      <c r="K8" s="1"/>
      <c r="L8" s="1"/>
      <c r="M8" s="1"/>
      <c r="N8" s="1" t="str">
        <f t="shared" ref="N8:N19" si="4">IFERROR((1-M8)*O8,"")</f>
        <v/>
      </c>
      <c r="O8" s="7" t="str">
        <f t="shared" ref="O8:O19" si="5">IFERROR(AVERAGE(H8:L8),"")</f>
        <v/>
      </c>
      <c r="P8" s="14" t="str">
        <f t="shared" ref="P8:P19" si="6">IFERROR(O8/N8,"")</f>
        <v/>
      </c>
      <c r="Q8" s="11"/>
      <c r="R8" s="1">
        <v>5.2876570224761963</v>
      </c>
      <c r="S8" s="1">
        <v>5.3826830387115479</v>
      </c>
      <c r="T8" s="1">
        <v>5.289438009262085</v>
      </c>
      <c r="U8" s="1">
        <v>5.2835218906402588</v>
      </c>
      <c r="V8" s="1">
        <v>5.3424215316772461</v>
      </c>
      <c r="W8" s="3">
        <f t="shared" si="0"/>
        <v>5.3171442985534672</v>
      </c>
      <c r="X8" s="1">
        <v>409.20578</v>
      </c>
      <c r="Y8" s="1">
        <v>437.20591999999999</v>
      </c>
      <c r="Z8" s="1">
        <v>433.20582000000002</v>
      </c>
      <c r="AA8" s="1">
        <v>419.20582000000002</v>
      </c>
      <c r="AB8" s="1">
        <v>421.20584000000002</v>
      </c>
      <c r="AC8" s="3">
        <f>AVERAGE(X8:AB8)</f>
        <v>424.00583599999999</v>
      </c>
      <c r="AD8" s="3" t="str">
        <f t="shared" si="1"/>
        <v/>
      </c>
      <c r="AE8" s="3" t="str">
        <f t="shared" si="2"/>
        <v/>
      </c>
    </row>
    <row r="9" spans="1:33" x14ac:dyDescent="0.3">
      <c r="A9" s="1">
        <v>8</v>
      </c>
      <c r="B9" s="1">
        <v>3624.3607213497098</v>
      </c>
      <c r="C9" s="1"/>
      <c r="D9" s="1"/>
      <c r="E9" s="1"/>
      <c r="F9" s="1"/>
      <c r="G9" s="3">
        <f t="shared" si="3"/>
        <v>3624.3607213497098</v>
      </c>
      <c r="H9" s="1"/>
      <c r="I9" s="1"/>
      <c r="J9" s="1"/>
      <c r="K9" s="1"/>
      <c r="L9" s="1"/>
      <c r="M9" s="1"/>
      <c r="N9" s="1" t="str">
        <f t="shared" si="4"/>
        <v/>
      </c>
      <c r="O9" s="7" t="str">
        <f t="shared" si="5"/>
        <v/>
      </c>
      <c r="P9" s="14" t="str">
        <f t="shared" si="6"/>
        <v/>
      </c>
      <c r="Q9" s="11"/>
      <c r="R9" s="1">
        <v>5.4915680885314941</v>
      </c>
      <c r="S9" s="1">
        <v>5.6757819652557373</v>
      </c>
      <c r="T9" s="1">
        <v>5.5703625679016113</v>
      </c>
      <c r="U9" s="1">
        <v>5.4997119903564453</v>
      </c>
      <c r="V9" s="1">
        <v>5.4579651355743408</v>
      </c>
      <c r="W9" s="3">
        <f t="shared" si="0"/>
        <v>5.539077949523926</v>
      </c>
      <c r="X9" s="1">
        <v>391.20571999999993</v>
      </c>
      <c r="Y9" s="1">
        <v>381.20575000000008</v>
      </c>
      <c r="Z9" s="1">
        <v>413.20584000000002</v>
      </c>
      <c r="AA9" s="1">
        <v>395.20535999999998</v>
      </c>
      <c r="AB9" s="1">
        <v>395.20535999999998</v>
      </c>
      <c r="AC9" s="3">
        <f t="shared" ref="AC9:AC13" si="7">AVERAGE(X9:AB9)</f>
        <v>395.20560599999999</v>
      </c>
      <c r="AD9" s="3" t="str">
        <f t="shared" si="1"/>
        <v/>
      </c>
      <c r="AE9" s="3" t="str">
        <f t="shared" si="2"/>
        <v/>
      </c>
    </row>
    <row r="10" spans="1:33" x14ac:dyDescent="0.3">
      <c r="A10" s="1">
        <v>9</v>
      </c>
      <c r="B10" s="1">
        <v>3623.77843403816</v>
      </c>
      <c r="C10" s="1"/>
      <c r="D10" s="1"/>
      <c r="E10" s="1"/>
      <c r="F10" s="1"/>
      <c r="G10" s="3">
        <f t="shared" si="3"/>
        <v>3623.77843403816</v>
      </c>
      <c r="H10" s="1"/>
      <c r="I10" s="1"/>
      <c r="J10" s="1"/>
      <c r="K10" s="1"/>
      <c r="L10" s="1"/>
      <c r="M10" s="1"/>
      <c r="N10" s="1" t="str">
        <f t="shared" si="4"/>
        <v/>
      </c>
      <c r="O10" s="7" t="str">
        <f t="shared" si="5"/>
        <v/>
      </c>
      <c r="P10" s="14" t="str">
        <f t="shared" si="6"/>
        <v/>
      </c>
      <c r="Q10" s="11"/>
      <c r="R10" s="1">
        <v>5.7671825885772714</v>
      </c>
      <c r="S10" s="1">
        <v>5.6632590293884277</v>
      </c>
      <c r="T10" s="1">
        <v>5.8698320388793954</v>
      </c>
      <c r="U10" s="1">
        <v>5.6949894428253174</v>
      </c>
      <c r="V10" s="1">
        <v>5.7479276657104492</v>
      </c>
      <c r="W10" s="3">
        <f t="shared" si="0"/>
        <v>5.7486381530761719</v>
      </c>
      <c r="X10" s="1">
        <v>421.20582000000002</v>
      </c>
      <c r="Y10" s="1">
        <v>355.20524999999998</v>
      </c>
      <c r="Z10" s="1">
        <v>417.20585999999997</v>
      </c>
      <c r="AA10" s="1">
        <v>391.20578</v>
      </c>
      <c r="AB10" s="1">
        <v>389.20573000000002</v>
      </c>
      <c r="AC10" s="3">
        <f t="shared" si="7"/>
        <v>394.80568800000003</v>
      </c>
      <c r="AD10" s="3" t="str">
        <f t="shared" si="1"/>
        <v/>
      </c>
      <c r="AE10" s="3" t="str">
        <f t="shared" si="2"/>
        <v/>
      </c>
    </row>
    <row r="11" spans="1:33" x14ac:dyDescent="0.3">
      <c r="A11" s="1">
        <v>10</v>
      </c>
      <c r="B11" s="1">
        <v>3627.1839957237198</v>
      </c>
      <c r="C11" s="1"/>
      <c r="D11" s="1"/>
      <c r="E11" s="1"/>
      <c r="F11" s="1"/>
      <c r="G11" s="3">
        <f t="shared" si="3"/>
        <v>3627.1839957237198</v>
      </c>
      <c r="H11" s="1"/>
      <c r="I11" s="1"/>
      <c r="J11" s="1"/>
      <c r="K11" s="1"/>
      <c r="L11" s="1"/>
      <c r="M11" s="1"/>
      <c r="N11" s="1" t="str">
        <f t="shared" si="4"/>
        <v/>
      </c>
      <c r="O11" s="7" t="str">
        <f t="shared" si="5"/>
        <v/>
      </c>
      <c r="P11" s="14" t="str">
        <f t="shared" si="6"/>
        <v/>
      </c>
      <c r="Q11" s="11"/>
      <c r="R11" s="1">
        <v>5.9221503734588623</v>
      </c>
      <c r="S11" s="1">
        <v>5.9690406322479248</v>
      </c>
      <c r="T11" s="1">
        <v>5.9327530860900879</v>
      </c>
      <c r="U11" s="1">
        <v>5.9426023960113534</v>
      </c>
      <c r="V11" s="1">
        <v>5.9155058860778809</v>
      </c>
      <c r="W11" s="3">
        <f t="shared" si="0"/>
        <v>5.9364104747772215</v>
      </c>
      <c r="X11" s="1">
        <v>401.20578999999992</v>
      </c>
      <c r="Y11" s="1">
        <v>375.20535000000001</v>
      </c>
      <c r="Z11" s="1">
        <v>357.20533</v>
      </c>
      <c r="AA11" s="1">
        <v>371.20487000000003</v>
      </c>
      <c r="AB11" s="1">
        <v>391.20539999999988</v>
      </c>
      <c r="AC11" s="3">
        <f t="shared" si="7"/>
        <v>379.20534799999996</v>
      </c>
      <c r="AD11" s="3" t="str">
        <f t="shared" si="1"/>
        <v/>
      </c>
      <c r="AE11" s="3" t="str">
        <f t="shared" si="2"/>
        <v/>
      </c>
    </row>
    <row r="12" spans="1:33" x14ac:dyDescent="0.3">
      <c r="A12" s="1">
        <v>11</v>
      </c>
      <c r="B12" s="1">
        <v>3635.9407129287702</v>
      </c>
      <c r="C12" s="1"/>
      <c r="D12" s="1"/>
      <c r="E12" s="1"/>
      <c r="F12" s="1"/>
      <c r="G12" s="3">
        <f t="shared" si="3"/>
        <v>3635.9407129287702</v>
      </c>
      <c r="H12" s="1">
        <v>571.20000000000005</v>
      </c>
      <c r="I12" s="1"/>
      <c r="J12" s="1"/>
      <c r="K12" s="1"/>
      <c r="L12" s="1"/>
      <c r="M12" s="1">
        <v>0.94709003444757101</v>
      </c>
      <c r="N12" s="1">
        <f t="shared" si="4"/>
        <v>30.222172323547444</v>
      </c>
      <c r="O12" s="7">
        <f t="shared" si="5"/>
        <v>571.20000000000005</v>
      </c>
      <c r="P12" s="14">
        <f t="shared" si="6"/>
        <v>18.900031205068359</v>
      </c>
      <c r="Q12" s="11"/>
      <c r="R12" s="1">
        <v>6.1218271255493164</v>
      </c>
      <c r="S12" s="1">
        <v>6.2977769374847412</v>
      </c>
      <c r="T12" s="1">
        <v>6.056755542755127</v>
      </c>
      <c r="U12" s="1">
        <v>6.1387207508087158</v>
      </c>
      <c r="V12" s="1">
        <v>6.0346610546112061</v>
      </c>
      <c r="W12" s="3">
        <f t="shared" si="0"/>
        <v>6.1299482822418216</v>
      </c>
      <c r="X12" s="1">
        <v>361.20533999999992</v>
      </c>
      <c r="Y12" s="1">
        <v>387.20546000000002</v>
      </c>
      <c r="Z12" s="1">
        <v>357.20535000000001</v>
      </c>
      <c r="AA12" s="1">
        <v>369.20539999999988</v>
      </c>
      <c r="AB12" s="1">
        <v>353.20524999999992</v>
      </c>
      <c r="AC12" s="3">
        <f t="shared" si="7"/>
        <v>365.60535999999991</v>
      </c>
      <c r="AD12" s="3">
        <f t="shared" si="1"/>
        <v>0.64006540616246477</v>
      </c>
      <c r="AE12" s="3">
        <f t="shared" si="2"/>
        <v>12.097256149755339</v>
      </c>
    </row>
    <row r="13" spans="1:33" x14ac:dyDescent="0.3">
      <c r="A13" s="1">
        <v>12</v>
      </c>
      <c r="B13" s="1">
        <v>3642.2520265579201</v>
      </c>
      <c r="C13" s="1"/>
      <c r="D13" s="1"/>
      <c r="E13" s="1"/>
      <c r="F13" s="1"/>
      <c r="G13" s="3">
        <f t="shared" si="3"/>
        <v>3642.2520265579201</v>
      </c>
      <c r="H13" s="1"/>
      <c r="I13" s="1"/>
      <c r="J13" s="1"/>
      <c r="K13" s="1"/>
      <c r="L13" s="1"/>
      <c r="M13" s="1"/>
      <c r="N13" s="1" t="str">
        <f t="shared" si="4"/>
        <v/>
      </c>
      <c r="O13" s="7" t="str">
        <f t="shared" si="5"/>
        <v/>
      </c>
      <c r="P13" s="14" t="str">
        <f t="shared" si="6"/>
        <v/>
      </c>
      <c r="Q13" s="11"/>
      <c r="R13" s="1">
        <v>6.4899325370788574</v>
      </c>
      <c r="S13" s="1">
        <v>6.4448506832122803</v>
      </c>
      <c r="T13" s="1">
        <v>6.5190136432647714</v>
      </c>
      <c r="U13" s="1">
        <v>6.3976807594299316</v>
      </c>
      <c r="V13" s="1">
        <v>6.3468630313873291</v>
      </c>
      <c r="W13" s="3">
        <f t="shared" si="0"/>
        <v>6.439668130874634</v>
      </c>
      <c r="X13" s="1">
        <v>365.20539000000008</v>
      </c>
      <c r="Y13" s="1">
        <v>349.20483999999999</v>
      </c>
      <c r="Z13" s="1">
        <v>347.20526000000001</v>
      </c>
      <c r="AA13" s="1">
        <v>321.20476999999988</v>
      </c>
      <c r="AB13" s="1">
        <v>349.20528999999988</v>
      </c>
      <c r="AC13" s="3">
        <f t="shared" si="7"/>
        <v>346.40510999999998</v>
      </c>
      <c r="AD13" s="3" t="str">
        <f t="shared" si="1"/>
        <v/>
      </c>
      <c r="AE13" s="3" t="str">
        <f t="shared" si="2"/>
        <v/>
      </c>
    </row>
    <row r="14" spans="1:33" x14ac:dyDescent="0.3">
      <c r="A14" s="1">
        <v>13</v>
      </c>
      <c r="B14" s="1">
        <v>3640.6724421977901</v>
      </c>
      <c r="C14" s="1"/>
      <c r="D14" s="1"/>
      <c r="E14" s="1"/>
      <c r="F14" s="1"/>
      <c r="G14" s="3">
        <f t="shared" si="3"/>
        <v>3640.6724421977901</v>
      </c>
      <c r="H14" s="1"/>
      <c r="I14" s="1"/>
      <c r="J14" s="1"/>
      <c r="K14" s="1"/>
      <c r="L14" s="1"/>
      <c r="M14" s="1"/>
      <c r="N14" s="1" t="str">
        <f t="shared" si="4"/>
        <v/>
      </c>
      <c r="O14" s="7" t="str">
        <f t="shared" si="5"/>
        <v/>
      </c>
      <c r="P14" s="14" t="str">
        <f t="shared" si="6"/>
        <v/>
      </c>
      <c r="Q14" s="11"/>
      <c r="R14" s="1">
        <v>6.667522668838501</v>
      </c>
      <c r="S14" s="1">
        <v>6.5579640865325928</v>
      </c>
      <c r="T14" s="1">
        <v>6.6325771808624268</v>
      </c>
      <c r="U14" s="1">
        <v>6.6550130844116211</v>
      </c>
      <c r="V14" s="1">
        <v>6.5458195209503174</v>
      </c>
      <c r="W14" s="3">
        <f t="shared" si="0"/>
        <v>6.6117793083190914</v>
      </c>
      <c r="X14" s="1">
        <v>333.20440000000002</v>
      </c>
      <c r="Y14" s="1">
        <v>357.20533999999992</v>
      </c>
      <c r="Z14" s="1">
        <v>335.20481999999993</v>
      </c>
      <c r="AA14" s="1">
        <v>333.20477999999991</v>
      </c>
      <c r="AB14" s="1">
        <v>343.20490000000001</v>
      </c>
      <c r="AC14" s="3">
        <f>AVERAGE(X14:AB14)</f>
        <v>340.40484800000002</v>
      </c>
      <c r="AD14" s="3" t="str">
        <f t="shared" si="1"/>
        <v/>
      </c>
      <c r="AE14" s="3" t="str">
        <f t="shared" si="2"/>
        <v/>
      </c>
    </row>
    <row r="15" spans="1:33" x14ac:dyDescent="0.3">
      <c r="A15" s="1">
        <v>14</v>
      </c>
      <c r="B15" s="1">
        <v>3644.4087622165598</v>
      </c>
      <c r="C15" s="1"/>
      <c r="D15" s="1"/>
      <c r="E15" s="1"/>
      <c r="F15" s="1"/>
      <c r="G15" s="3">
        <f t="shared" si="3"/>
        <v>3644.4087622165598</v>
      </c>
      <c r="H15" s="1"/>
      <c r="I15" s="1"/>
      <c r="J15" s="1"/>
      <c r="K15" s="1"/>
      <c r="L15" s="1"/>
      <c r="M15" s="1"/>
      <c r="N15" s="1" t="str">
        <f t="shared" si="4"/>
        <v/>
      </c>
      <c r="O15" s="7" t="str">
        <f t="shared" si="5"/>
        <v/>
      </c>
      <c r="P15" s="14" t="str">
        <f t="shared" si="6"/>
        <v/>
      </c>
      <c r="Q15" s="11"/>
      <c r="R15" s="1">
        <v>6.9113266468048096</v>
      </c>
      <c r="S15" s="1">
        <v>6.7511343955993652</v>
      </c>
      <c r="T15" s="1">
        <v>6.7997803688049316</v>
      </c>
      <c r="U15" s="1">
        <v>6.8306787014007568</v>
      </c>
      <c r="V15" s="1">
        <v>6.8968472480773926</v>
      </c>
      <c r="W15" s="3">
        <f t="shared" si="0"/>
        <v>6.8379534721374515</v>
      </c>
      <c r="X15" s="1">
        <v>339.20474999999999</v>
      </c>
      <c r="Y15" s="1">
        <v>309.20432000000011</v>
      </c>
      <c r="Z15" s="1">
        <v>321.20445000000001</v>
      </c>
      <c r="AA15" s="1">
        <v>307.20465999999988</v>
      </c>
      <c r="AB15" s="1">
        <v>301.20477</v>
      </c>
      <c r="AC15" s="3">
        <f t="shared" ref="AC15:AC19" si="8">AVERAGE(X15:AB15)</f>
        <v>315.60459000000003</v>
      </c>
      <c r="AD15" s="3" t="str">
        <f t="shared" si="1"/>
        <v/>
      </c>
      <c r="AE15" s="3" t="str">
        <f t="shared" si="2"/>
        <v/>
      </c>
    </row>
    <row r="16" spans="1:33" x14ac:dyDescent="0.3">
      <c r="A16" s="1">
        <v>15</v>
      </c>
      <c r="B16" s="1">
        <v>3650.93489003181</v>
      </c>
      <c r="C16" s="1"/>
      <c r="D16" s="1"/>
      <c r="E16" s="1"/>
      <c r="F16" s="1"/>
      <c r="G16" s="3">
        <f t="shared" si="3"/>
        <v>3650.93489003181</v>
      </c>
      <c r="H16" s="1"/>
      <c r="I16" s="1"/>
      <c r="J16" s="1"/>
      <c r="K16" s="1"/>
      <c r="L16" s="1"/>
      <c r="M16" s="1"/>
      <c r="N16" s="1" t="str">
        <f t="shared" si="4"/>
        <v/>
      </c>
      <c r="O16" s="7" t="str">
        <f t="shared" si="5"/>
        <v/>
      </c>
      <c r="P16" s="14" t="str">
        <f t="shared" si="6"/>
        <v/>
      </c>
      <c r="Q16" s="11"/>
      <c r="R16" s="1">
        <v>6.8962047100067139</v>
      </c>
      <c r="S16" s="1">
        <v>6.9111306667327881</v>
      </c>
      <c r="T16" s="1">
        <v>6.8458023071289063</v>
      </c>
      <c r="U16" s="1">
        <v>6.8880448341369629</v>
      </c>
      <c r="V16" s="1">
        <v>6.9019439220428467</v>
      </c>
      <c r="W16" s="3">
        <f t="shared" si="0"/>
        <v>6.8886252880096439</v>
      </c>
      <c r="X16" s="1">
        <v>305.20443999999998</v>
      </c>
      <c r="Y16" s="1">
        <v>315.20438999999999</v>
      </c>
      <c r="Z16" s="1">
        <v>325.20443999999998</v>
      </c>
      <c r="AA16" s="1">
        <v>325.20490000000001</v>
      </c>
      <c r="AB16" s="1">
        <v>291.20431999999988</v>
      </c>
      <c r="AC16" s="3">
        <f t="shared" si="8"/>
        <v>312.40449799999999</v>
      </c>
      <c r="AD16" s="3" t="str">
        <f t="shared" si="1"/>
        <v/>
      </c>
      <c r="AE16" s="3" t="str">
        <f t="shared" si="2"/>
        <v/>
      </c>
    </row>
    <row r="17" spans="1:31" x14ac:dyDescent="0.3">
      <c r="A17" s="1">
        <v>16</v>
      </c>
      <c r="B17" s="1">
        <v>3664.5989365577698</v>
      </c>
      <c r="C17" s="1"/>
      <c r="D17" s="1"/>
      <c r="E17" s="1"/>
      <c r="F17" s="1"/>
      <c r="G17" s="3">
        <f t="shared" si="3"/>
        <v>3664.5989365577698</v>
      </c>
      <c r="H17" s="1"/>
      <c r="I17" s="1"/>
      <c r="J17" s="1"/>
      <c r="K17" s="1"/>
      <c r="L17" s="1"/>
      <c r="M17" s="1"/>
      <c r="N17" s="1" t="str">
        <f t="shared" si="4"/>
        <v/>
      </c>
      <c r="O17" s="7" t="str">
        <f t="shared" si="5"/>
        <v/>
      </c>
      <c r="P17" s="14" t="str">
        <f t="shared" si="6"/>
        <v/>
      </c>
      <c r="Q17" s="11"/>
      <c r="R17" s="1">
        <v>6.9669904708862296</v>
      </c>
      <c r="S17" s="1">
        <v>7.0638923645019531</v>
      </c>
      <c r="T17" s="1">
        <v>6.9797108173370361</v>
      </c>
      <c r="U17" s="1">
        <v>7.0875017642974854</v>
      </c>
      <c r="V17" s="1">
        <v>7.0714108943939209</v>
      </c>
      <c r="W17" s="3">
        <f t="shared" si="0"/>
        <v>7.033901262283325</v>
      </c>
      <c r="X17" s="1">
        <v>289.20429999999988</v>
      </c>
      <c r="Y17" s="1">
        <v>317.20481999999998</v>
      </c>
      <c r="Z17" s="1">
        <v>295.20442000000003</v>
      </c>
      <c r="AA17" s="1">
        <v>325.20397999999989</v>
      </c>
      <c r="AB17" s="1">
        <v>305.20434999999998</v>
      </c>
      <c r="AC17" s="3">
        <f t="shared" si="8"/>
        <v>306.4043739999999</v>
      </c>
      <c r="AD17" s="3" t="str">
        <f t="shared" si="1"/>
        <v/>
      </c>
      <c r="AE17" s="3" t="str">
        <f t="shared" si="2"/>
        <v/>
      </c>
    </row>
    <row r="18" spans="1:31" x14ac:dyDescent="0.3">
      <c r="A18" s="1">
        <v>17</v>
      </c>
      <c r="B18" s="1">
        <v>3660.83629703521</v>
      </c>
      <c r="C18" s="1"/>
      <c r="D18" s="1"/>
      <c r="E18" s="1"/>
      <c r="F18" s="1"/>
      <c r="G18" s="3">
        <f t="shared" si="3"/>
        <v>3660.83629703521</v>
      </c>
      <c r="H18" s="1"/>
      <c r="I18" s="1"/>
      <c r="J18" s="1"/>
      <c r="K18" s="1"/>
      <c r="L18" s="1"/>
      <c r="M18" s="1"/>
      <c r="N18" s="1" t="str">
        <f t="shared" si="4"/>
        <v/>
      </c>
      <c r="O18" s="7" t="str">
        <f t="shared" si="5"/>
        <v/>
      </c>
      <c r="P18" s="14" t="str">
        <f t="shared" si="6"/>
        <v/>
      </c>
      <c r="Q18" s="11"/>
      <c r="R18" s="1">
        <v>7.2460083961486816</v>
      </c>
      <c r="S18" s="1">
        <v>7.3095643520355216</v>
      </c>
      <c r="T18" s="1">
        <v>7.4535200595855713</v>
      </c>
      <c r="U18" s="1">
        <v>7.5968232154846191</v>
      </c>
      <c r="V18" s="1">
        <v>7.3733866214752197</v>
      </c>
      <c r="W18" s="3">
        <f t="shared" si="0"/>
        <v>7.3958605289459225</v>
      </c>
      <c r="X18" s="1">
        <v>293.20440999999988</v>
      </c>
      <c r="Y18" s="1">
        <v>291.20431000000002</v>
      </c>
      <c r="Z18" s="1">
        <v>277.20434999999998</v>
      </c>
      <c r="AA18" s="1">
        <v>269.20341000000002</v>
      </c>
      <c r="AB18" s="1">
        <v>301.20474999999988</v>
      </c>
      <c r="AC18" s="3">
        <f t="shared" si="8"/>
        <v>286.40424599999994</v>
      </c>
      <c r="AD18" s="3" t="str">
        <f t="shared" si="1"/>
        <v/>
      </c>
      <c r="AE18" s="3" t="str">
        <f t="shared" si="2"/>
        <v/>
      </c>
    </row>
    <row r="19" spans="1:31" x14ac:dyDescent="0.3">
      <c r="A19" s="1">
        <v>18</v>
      </c>
      <c r="B19" s="1">
        <v>3664.2982025146398</v>
      </c>
      <c r="C19" s="1"/>
      <c r="D19" s="1"/>
      <c r="E19" s="1"/>
      <c r="F19" s="1"/>
      <c r="G19" s="3">
        <f t="shared" si="3"/>
        <v>3664.2982025146398</v>
      </c>
      <c r="H19" s="1"/>
      <c r="I19" s="1"/>
      <c r="J19" s="1"/>
      <c r="K19" s="1"/>
      <c r="L19" s="1"/>
      <c r="M19" s="1"/>
      <c r="N19" s="1" t="str">
        <f t="shared" si="4"/>
        <v/>
      </c>
      <c r="O19" s="7" t="str">
        <f t="shared" si="5"/>
        <v/>
      </c>
      <c r="P19" s="14" t="str">
        <f t="shared" si="6"/>
        <v/>
      </c>
      <c r="Q19" s="11"/>
      <c r="R19" s="1">
        <v>7.483978271484375</v>
      </c>
      <c r="S19" s="1">
        <v>7.6642317771911621</v>
      </c>
      <c r="T19" s="1">
        <v>7.7019939422607422</v>
      </c>
      <c r="U19" s="1">
        <v>7.7227694988250732</v>
      </c>
      <c r="V19" s="1">
        <v>7.6146063804626456</v>
      </c>
      <c r="W19" s="3">
        <f t="shared" si="0"/>
        <v>7.6375159740448</v>
      </c>
      <c r="X19" s="1">
        <v>297.20440000000002</v>
      </c>
      <c r="Y19" s="1">
        <v>295.20389</v>
      </c>
      <c r="Z19" s="1">
        <v>283.20393000000001</v>
      </c>
      <c r="AA19" s="1">
        <v>283.20429000000001</v>
      </c>
      <c r="AB19" s="1">
        <v>307.20490999999998</v>
      </c>
      <c r="AC19" s="3">
        <f t="shared" si="8"/>
        <v>293.20428400000003</v>
      </c>
      <c r="AD19" s="3" t="str">
        <f t="shared" si="1"/>
        <v/>
      </c>
      <c r="AE19" s="3" t="str">
        <f t="shared" si="2"/>
        <v/>
      </c>
    </row>
    <row r="21" spans="1:31" x14ac:dyDescent="0.3">
      <c r="AD21" s="11"/>
      <c r="AE21" s="11"/>
    </row>
    <row r="22" spans="1:31" x14ac:dyDescent="0.3">
      <c r="AD22" s="11"/>
      <c r="AE22" s="11"/>
    </row>
    <row r="23" spans="1:31" x14ac:dyDescent="0.3">
      <c r="AD23" s="11"/>
      <c r="AE23" s="11"/>
    </row>
    <row r="52" spans="1:1" x14ac:dyDescent="0.3">
      <c r="A52" t="s">
        <v>4</v>
      </c>
    </row>
    <row r="53" spans="1:1" x14ac:dyDescent="0.3">
      <c r="A53" t="s">
        <v>23</v>
      </c>
    </row>
    <row r="54" spans="1:1" x14ac:dyDescent="0.3">
      <c r="A54" t="s">
        <v>36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24</v>
      </c>
    </row>
    <row r="61" spans="1:1" x14ac:dyDescent="0.3">
      <c r="A61" t="s">
        <v>30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37</v>
      </c>
    </row>
    <row r="68" spans="1:1" x14ac:dyDescent="0.3">
      <c r="A68" t="s">
        <v>32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38</v>
      </c>
    </row>
    <row r="75" spans="1:1" x14ac:dyDescent="0.3">
      <c r="A75" t="s">
        <v>39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40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7</v>
      </c>
    </row>
    <row r="85" spans="1:1" x14ac:dyDescent="0.3">
      <c r="A85" t="s">
        <v>8</v>
      </c>
    </row>
    <row r="86" spans="1:1" x14ac:dyDescent="0.3">
      <c r="A86" t="s">
        <v>9</v>
      </c>
    </row>
    <row r="87" spans="1:1" x14ac:dyDescent="0.3">
      <c r="A87" t="s">
        <v>27</v>
      </c>
    </row>
    <row r="88" spans="1:1" x14ac:dyDescent="0.3">
      <c r="A88" t="s">
        <v>42</v>
      </c>
    </row>
    <row r="89" spans="1:1" x14ac:dyDescent="0.3">
      <c r="A89" t="s">
        <v>25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28</v>
      </c>
    </row>
    <row r="95" spans="1:1" x14ac:dyDescent="0.3">
      <c r="A95" t="s">
        <v>43</v>
      </c>
    </row>
    <row r="96" spans="1:1" x14ac:dyDescent="0.3">
      <c r="A96" t="s">
        <v>35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29</v>
      </c>
    </row>
    <row r="102" spans="1:1" x14ac:dyDescent="0.3">
      <c r="A102" t="s">
        <v>44</v>
      </c>
    </row>
    <row r="103" spans="1:1" x14ac:dyDescent="0.3">
      <c r="A103" t="s">
        <v>45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33</v>
      </c>
    </row>
    <row r="109" spans="1:1" x14ac:dyDescent="0.3">
      <c r="A109" t="s">
        <v>46</v>
      </c>
    </row>
    <row r="110" spans="1:1" x14ac:dyDescent="0.3">
      <c r="A110" t="s">
        <v>20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34</v>
      </c>
    </row>
    <row r="116" spans="1:1" x14ac:dyDescent="0.3">
      <c r="A116" t="s">
        <v>47</v>
      </c>
    </row>
    <row r="117" spans="1:1" x14ac:dyDescent="0.3">
      <c r="A117" t="s">
        <v>5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  <row r="121" spans="1:1" x14ac:dyDescent="0.3">
      <c r="A121" t="s">
        <v>9</v>
      </c>
    </row>
    <row r="122" spans="1:1" x14ac:dyDescent="0.3">
      <c r="A122" t="s">
        <v>48</v>
      </c>
    </row>
    <row r="123" spans="1:1" x14ac:dyDescent="0.3">
      <c r="A123" t="s">
        <v>49</v>
      </c>
    </row>
    <row r="124" spans="1:1" x14ac:dyDescent="0.3">
      <c r="A124" t="s">
        <v>13</v>
      </c>
    </row>
    <row r="125" spans="1:1" x14ac:dyDescent="0.3">
      <c r="A125" t="s">
        <v>21</v>
      </c>
    </row>
    <row r="126" spans="1:1" x14ac:dyDescent="0.3">
      <c r="A126" t="s">
        <v>7</v>
      </c>
    </row>
    <row r="127" spans="1:1" x14ac:dyDescent="0.3">
      <c r="A127" t="s">
        <v>22</v>
      </c>
    </row>
    <row r="128" spans="1:1" x14ac:dyDescent="0.3">
      <c r="A128" t="s">
        <v>9</v>
      </c>
    </row>
    <row r="129" spans="1:1" x14ac:dyDescent="0.3">
      <c r="A129" t="s">
        <v>50</v>
      </c>
    </row>
    <row r="130" spans="1:1" x14ac:dyDescent="0.3">
      <c r="A130" t="s">
        <v>51</v>
      </c>
    </row>
    <row r="131" spans="1:1" x14ac:dyDescent="0.3">
      <c r="A131" t="s">
        <v>15</v>
      </c>
    </row>
    <row r="132" spans="1:1" x14ac:dyDescent="0.3">
      <c r="A132" t="s">
        <v>6</v>
      </c>
    </row>
    <row r="133" spans="1:1" x14ac:dyDescent="0.3">
      <c r="A133" t="s">
        <v>7</v>
      </c>
    </row>
    <row r="134" spans="1:1" x14ac:dyDescent="0.3">
      <c r="A134" t="s">
        <v>8</v>
      </c>
    </row>
    <row r="135" spans="1:1" x14ac:dyDescent="0.3">
      <c r="A135" t="s">
        <v>9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26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54</v>
      </c>
    </row>
    <row r="144" spans="1:1" x14ac:dyDescent="0.3">
      <c r="A144" t="s">
        <v>55</v>
      </c>
    </row>
    <row r="145" spans="1:1" x14ac:dyDescent="0.3">
      <c r="A145" t="s">
        <v>56</v>
      </c>
    </row>
    <row r="146" spans="1:1" x14ac:dyDescent="0.3">
      <c r="A146" t="s">
        <v>6</v>
      </c>
    </row>
    <row r="147" spans="1:1" x14ac:dyDescent="0.3">
      <c r="A147" t="s">
        <v>7</v>
      </c>
    </row>
    <row r="148" spans="1:1" x14ac:dyDescent="0.3">
      <c r="A148" t="s">
        <v>8</v>
      </c>
    </row>
    <row r="149" spans="1:1" x14ac:dyDescent="0.3">
      <c r="A149" t="s">
        <v>9</v>
      </c>
    </row>
    <row r="150" spans="1:1" x14ac:dyDescent="0.3">
      <c r="A150" t="s">
        <v>57</v>
      </c>
    </row>
    <row r="151" spans="1:1" x14ac:dyDescent="0.3">
      <c r="A151" t="s">
        <v>58</v>
      </c>
    </row>
    <row r="152" spans="1:1" x14ac:dyDescent="0.3">
      <c r="A152" t="s">
        <v>11</v>
      </c>
    </row>
    <row r="153" spans="1:1" x14ac:dyDescent="0.3">
      <c r="A153" t="s">
        <v>16</v>
      </c>
    </row>
    <row r="154" spans="1:1" x14ac:dyDescent="0.3">
      <c r="A154" t="s">
        <v>17</v>
      </c>
    </row>
    <row r="155" spans="1:1" x14ac:dyDescent="0.3">
      <c r="A155" t="s">
        <v>18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38A8-6AF9-4689-BEA9-4BF8A838B96B}">
  <sheetPr codeName="Tabelle4">
    <tabColor rgb="FF00B050"/>
  </sheetPr>
  <dimension ref="A2:AE155"/>
  <sheetViews>
    <sheetView zoomScale="85" zoomScaleNormal="85" workbookViewId="0">
      <selection activeCell="AC32" sqref="AC32"/>
    </sheetView>
  </sheetViews>
  <sheetFormatPr baseColWidth="10" defaultRowHeight="14.4" x14ac:dyDescent="0.3"/>
  <cols>
    <col min="2" max="2" width="6.88671875" customWidth="1"/>
    <col min="3" max="12" width="6.6640625" customWidth="1"/>
    <col min="13" max="13" width="9" bestFit="1" customWidth="1"/>
    <col min="14" max="14" width="9" customWidth="1"/>
    <col min="15" max="31" width="6.6640625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63</v>
      </c>
      <c r="R4" s="8" t="s">
        <v>3</v>
      </c>
    </row>
    <row r="5" spans="1:31" x14ac:dyDescent="0.3">
      <c r="B5" t="s">
        <v>1</v>
      </c>
      <c r="H5" t="s">
        <v>2</v>
      </c>
      <c r="M5" s="13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64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31</v>
      </c>
      <c r="N6" s="1" t="s">
        <v>62</v>
      </c>
      <c r="O6" s="2" t="s">
        <v>64</v>
      </c>
      <c r="P6" s="2" t="s">
        <v>64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1" x14ac:dyDescent="0.3">
      <c r="A7" s="1">
        <v>6</v>
      </c>
      <c r="B7" s="1">
        <v>316.76236772537197</v>
      </c>
      <c r="C7" s="1"/>
      <c r="D7" s="1"/>
      <c r="E7" s="1"/>
      <c r="F7" s="1"/>
      <c r="G7" s="3">
        <f>AVERAGE(B7:F7)</f>
        <v>316.76236772537197</v>
      </c>
      <c r="H7" s="1">
        <v>1943.2322899999999</v>
      </c>
      <c r="I7" s="1"/>
      <c r="J7" s="1"/>
      <c r="K7" s="1"/>
      <c r="L7" s="1"/>
      <c r="M7" s="1">
        <v>4.8931058072530398E-2</v>
      </c>
      <c r="N7" s="1">
        <f>IFERROR((1-M7)*O7,"")</f>
        <v>1848.1478779695938</v>
      </c>
      <c r="O7" s="7">
        <f>IFERROR(AVERAGE(H7:L7),"")</f>
        <v>1943.2322899999999</v>
      </c>
      <c r="P7" s="14">
        <f>IFERROR(O7/N7,"")</f>
        <v>1.0514484869765224</v>
      </c>
      <c r="Q7" s="11"/>
      <c r="R7" s="1">
        <v>1.3855564594268699</v>
      </c>
      <c r="S7" s="1">
        <v>1.38545441627502</v>
      </c>
      <c r="T7" s="1">
        <v>1.4005548954010001</v>
      </c>
      <c r="U7" s="1">
        <v>1.4285151958465501</v>
      </c>
      <c r="V7" s="1">
        <v>1.37769770622253</v>
      </c>
      <c r="W7" s="3">
        <f t="shared" ref="W7:W19" si="0">AVERAGE(R7:V7)</f>
        <v>1.3955557346343939</v>
      </c>
      <c r="X7" s="1">
        <v>2269.2334599999999</v>
      </c>
      <c r="Y7" s="1">
        <v>2097.2328199999902</v>
      </c>
      <c r="Z7" s="1">
        <v>2215.2331299999901</v>
      </c>
      <c r="AA7" s="1">
        <v>2153.23305999999</v>
      </c>
      <c r="AB7" s="1">
        <v>2257.2332999999899</v>
      </c>
      <c r="AC7" s="3">
        <f>AVERAGE(X7:AB7)</f>
        <v>2198.4331539999921</v>
      </c>
      <c r="AD7" s="3">
        <f t="shared" ref="AD7:AD19" si="1">IFERROR(AC7/O7,"")</f>
        <v>1.1313280276955424</v>
      </c>
      <c r="AE7" s="3">
        <f t="shared" ref="AE7:AE19" si="2">IFERROR(AC7/N7,"")</f>
        <v>1.1895331429946112</v>
      </c>
    </row>
    <row r="8" spans="1:31" x14ac:dyDescent="0.3">
      <c r="A8" s="1">
        <v>7</v>
      </c>
      <c r="B8" s="1">
        <v>11.459974288940399</v>
      </c>
      <c r="C8" s="1"/>
      <c r="D8" s="1"/>
      <c r="E8" s="1"/>
      <c r="F8" s="1"/>
      <c r="G8" s="3">
        <f t="shared" ref="G8:G19" si="3">AVERAGE(B8:F8)</f>
        <v>11.459974288940399</v>
      </c>
      <c r="H8" s="1">
        <v>1900.43237</v>
      </c>
      <c r="I8" s="1"/>
      <c r="J8" s="1"/>
      <c r="K8" s="1"/>
      <c r="L8" s="1"/>
      <c r="M8" s="1">
        <v>3.8842993062493801E-2</v>
      </c>
      <c r="N8" s="1">
        <f t="shared" ref="N8:N19" si="4">IFERROR((1-M8)*O8,"")</f>
        <v>1826.6138886363512</v>
      </c>
      <c r="O8" s="7">
        <f t="shared" ref="O8:O19" si="5">IFERROR(AVERAGE(H8:L8),"")</f>
        <v>1900.43237</v>
      </c>
      <c r="P8" s="14">
        <f t="shared" ref="P8:P19" si="6">IFERROR(O8/N8,"")</f>
        <v>1.0404127450376268</v>
      </c>
      <c r="Q8" s="11"/>
      <c r="R8" s="1">
        <v>1.6047890186309799</v>
      </c>
      <c r="S8" s="1">
        <v>1.5717959403991699</v>
      </c>
      <c r="T8" s="1">
        <v>1.5984890460968</v>
      </c>
      <c r="U8" s="1">
        <v>1.5894744396209699</v>
      </c>
      <c r="V8" s="1">
        <v>1.5545380115509</v>
      </c>
      <c r="W8" s="3">
        <f t="shared" si="0"/>
        <v>1.5838172912597639</v>
      </c>
      <c r="X8" s="1">
        <v>2254.4336599999901</v>
      </c>
      <c r="Y8" s="1">
        <v>2234.4335099999998</v>
      </c>
      <c r="Z8" s="1">
        <v>2182.4333799999899</v>
      </c>
      <c r="AA8" s="1">
        <v>2318.4337599999899</v>
      </c>
      <c r="AB8" s="1">
        <v>2236.43354</v>
      </c>
      <c r="AC8" s="3">
        <f>AVERAGE(X8:AB8)</f>
        <v>2245.233569999994</v>
      </c>
      <c r="AD8" s="3">
        <f t="shared" si="1"/>
        <v>1.1814330283166004</v>
      </c>
      <c r="AE8" s="3">
        <f t="shared" si="2"/>
        <v>1.2291779800689904</v>
      </c>
    </row>
    <row r="9" spans="1:31" x14ac:dyDescent="0.3">
      <c r="A9" s="1">
        <v>8</v>
      </c>
      <c r="B9" s="1">
        <v>126.810544252395</v>
      </c>
      <c r="C9" s="1"/>
      <c r="D9" s="1"/>
      <c r="E9" s="1"/>
      <c r="F9" s="1"/>
      <c r="G9" s="3">
        <f t="shared" si="3"/>
        <v>126.810544252395</v>
      </c>
      <c r="H9" s="1">
        <v>1893.6323</v>
      </c>
      <c r="I9" s="1"/>
      <c r="J9" s="1"/>
      <c r="K9" s="1"/>
      <c r="L9" s="1"/>
      <c r="M9" s="1">
        <v>3.4853767545049798E-2</v>
      </c>
      <c r="N9" s="1">
        <f t="shared" si="4"/>
        <v>1827.6320800000021</v>
      </c>
      <c r="O9" s="7">
        <f t="shared" si="5"/>
        <v>1893.6323</v>
      </c>
      <c r="P9" s="14">
        <f t="shared" si="6"/>
        <v>1.0361124214891204</v>
      </c>
      <c r="Q9" s="11"/>
      <c r="R9" s="1">
        <v>1.70578932762146</v>
      </c>
      <c r="S9" s="1">
        <v>1.76370048522949</v>
      </c>
      <c r="T9" s="1">
        <v>1.7319469451904199</v>
      </c>
      <c r="U9" s="1">
        <v>1.76672291755676</v>
      </c>
      <c r="V9" s="1">
        <v>1.74154329299926</v>
      </c>
      <c r="W9" s="3">
        <f t="shared" si="0"/>
        <v>1.7419405937194778</v>
      </c>
      <c r="X9" s="1">
        <v>2225.6334299999999</v>
      </c>
      <c r="Y9" s="1">
        <v>2229.6335099999901</v>
      </c>
      <c r="Z9" s="1">
        <v>2153.6332699999998</v>
      </c>
      <c r="AA9" s="1">
        <v>2269.6335899999899</v>
      </c>
      <c r="AB9" s="1">
        <v>2273.6334699999902</v>
      </c>
      <c r="AC9" s="3">
        <f t="shared" ref="AC9:AC13" si="7">AVERAGE(X9:AB9)</f>
        <v>2230.4334539999941</v>
      </c>
      <c r="AD9" s="3">
        <f t="shared" si="1"/>
        <v>1.1778598485038485</v>
      </c>
      <c r="AE9" s="3">
        <f t="shared" si="2"/>
        <v>1.2203952198081309</v>
      </c>
    </row>
    <row r="10" spans="1:31" x14ac:dyDescent="0.3">
      <c r="A10" s="1">
        <v>9</v>
      </c>
      <c r="B10" s="1">
        <v>156.35251784324601</v>
      </c>
      <c r="C10" s="1"/>
      <c r="D10" s="1"/>
      <c r="E10" s="1"/>
      <c r="F10" s="1"/>
      <c r="G10" s="3">
        <f t="shared" si="3"/>
        <v>156.35251784324601</v>
      </c>
      <c r="H10" s="1">
        <v>1908.8324299999999</v>
      </c>
      <c r="I10" s="1"/>
      <c r="J10" s="1"/>
      <c r="K10" s="1"/>
      <c r="L10" s="1"/>
      <c r="M10" s="1">
        <v>4.5053870967740203E-2</v>
      </c>
      <c r="N10" s="1">
        <f t="shared" si="4"/>
        <v>1822.8321399997421</v>
      </c>
      <c r="O10" s="7">
        <f t="shared" si="5"/>
        <v>1908.8324299999999</v>
      </c>
      <c r="P10" s="14">
        <f t="shared" si="6"/>
        <v>1.0471794896047149</v>
      </c>
      <c r="Q10" s="11"/>
      <c r="R10" s="1">
        <v>1.90794777870178</v>
      </c>
      <c r="S10" s="1">
        <v>1.9591548442840501</v>
      </c>
      <c r="T10" s="1">
        <v>1.8861179351806601</v>
      </c>
      <c r="U10" s="1">
        <v>1.9549069404602</v>
      </c>
      <c r="V10" s="1">
        <v>1.92783427238464</v>
      </c>
      <c r="W10" s="3">
        <f t="shared" si="0"/>
        <v>1.927192354202266</v>
      </c>
      <c r="X10" s="1">
        <v>2264.8336999999901</v>
      </c>
      <c r="Y10" s="1">
        <v>2240.8335299999999</v>
      </c>
      <c r="Z10" s="1">
        <v>2276.8337099999999</v>
      </c>
      <c r="AA10" s="1">
        <v>2330.8339699999901</v>
      </c>
      <c r="AB10" s="1">
        <v>2300.8338399999998</v>
      </c>
      <c r="AC10" s="3">
        <f t="shared" si="7"/>
        <v>2282.8337499999957</v>
      </c>
      <c r="AD10" s="3">
        <f t="shared" si="1"/>
        <v>1.1959319813106883</v>
      </c>
      <c r="AE10" s="3">
        <f t="shared" si="2"/>
        <v>1.2523554417908818</v>
      </c>
    </row>
    <row r="11" spans="1:31" x14ac:dyDescent="0.3">
      <c r="A11" s="1">
        <v>10</v>
      </c>
      <c r="B11" s="1">
        <v>4.1371197700500399</v>
      </c>
      <c r="C11" s="1"/>
      <c r="D11" s="1"/>
      <c r="E11" s="1"/>
      <c r="F11" s="1"/>
      <c r="G11" s="3">
        <f t="shared" si="3"/>
        <v>4.1371197700500399</v>
      </c>
      <c r="H11" s="1">
        <v>1836.03224</v>
      </c>
      <c r="I11" s="1"/>
      <c r="J11" s="1"/>
      <c r="K11" s="1"/>
      <c r="L11" s="1"/>
      <c r="M11" s="1">
        <v>2.1786196956975399E-2</v>
      </c>
      <c r="N11" s="1">
        <f t="shared" si="4"/>
        <v>1796.0320800000034</v>
      </c>
      <c r="O11" s="7">
        <f t="shared" si="5"/>
        <v>1836.03224</v>
      </c>
      <c r="P11" s="14">
        <f t="shared" si="6"/>
        <v>1.0222714061989342</v>
      </c>
      <c r="Q11" s="11"/>
      <c r="R11" s="1">
        <v>2.0764718055725</v>
      </c>
      <c r="S11" s="1">
        <v>2.0750308036804199</v>
      </c>
      <c r="T11" s="1">
        <v>2.08574938774108</v>
      </c>
      <c r="U11" s="1">
        <v>2.0698075294494598</v>
      </c>
      <c r="V11" s="1">
        <v>2.0808610916137602</v>
      </c>
      <c r="W11" s="3">
        <f t="shared" si="0"/>
        <v>2.0775841236114441</v>
      </c>
      <c r="X11" s="1">
        <v>2310.0338699999902</v>
      </c>
      <c r="Y11" s="1">
        <v>2296.0337</v>
      </c>
      <c r="Z11" s="1">
        <v>2318.0339199999999</v>
      </c>
      <c r="AA11" s="1">
        <v>2260.0337299999901</v>
      </c>
      <c r="AB11" s="1">
        <v>2322.0339099999901</v>
      </c>
      <c r="AC11" s="3">
        <f t="shared" si="7"/>
        <v>2301.2338259999938</v>
      </c>
      <c r="AD11" s="3">
        <f t="shared" si="1"/>
        <v>1.2533733209390667</v>
      </c>
      <c r="AE11" s="3">
        <f t="shared" si="2"/>
        <v>1.2812877072886077</v>
      </c>
    </row>
    <row r="12" spans="1:31" x14ac:dyDescent="0.3">
      <c r="A12" s="1">
        <v>11</v>
      </c>
      <c r="B12" s="1">
        <v>415.17625832557599</v>
      </c>
      <c r="C12" s="1"/>
      <c r="D12" s="1"/>
      <c r="E12" s="1"/>
      <c r="F12" s="1"/>
      <c r="G12" s="3">
        <f t="shared" si="3"/>
        <v>415.17625832557599</v>
      </c>
      <c r="H12" s="1">
        <v>1833.23225</v>
      </c>
      <c r="I12" s="1"/>
      <c r="J12" s="1"/>
      <c r="K12" s="1"/>
      <c r="L12" s="1"/>
      <c r="M12" s="1">
        <v>1.59282218605971E-2</v>
      </c>
      <c r="N12" s="1">
        <f t="shared" si="4"/>
        <v>1804.0321199999985</v>
      </c>
      <c r="O12" s="7">
        <f t="shared" si="5"/>
        <v>1833.23225</v>
      </c>
      <c r="P12" s="14">
        <f t="shared" si="6"/>
        <v>1.0161860366432953</v>
      </c>
      <c r="Q12" s="11"/>
      <c r="R12" s="1">
        <v>2.19439673423767</v>
      </c>
      <c r="S12" s="1">
        <v>2.2422418594360298</v>
      </c>
      <c r="T12" s="1">
        <v>2.2025718688964799</v>
      </c>
      <c r="U12" s="1">
        <v>2.18202424049377</v>
      </c>
      <c r="V12" s="1">
        <v>2.2539250850677401</v>
      </c>
      <c r="W12" s="3">
        <f t="shared" si="0"/>
        <v>2.215031957626338</v>
      </c>
      <c r="X12" s="1">
        <v>2339.23386999999</v>
      </c>
      <c r="Y12" s="1">
        <v>2365.23414</v>
      </c>
      <c r="Z12" s="1">
        <v>2341.2340299999901</v>
      </c>
      <c r="AA12" s="1">
        <v>2307.2338800000002</v>
      </c>
      <c r="AB12" s="1">
        <v>2275.23387</v>
      </c>
      <c r="AC12" s="3">
        <f t="shared" si="7"/>
        <v>2325.6339579999958</v>
      </c>
      <c r="AD12" s="3">
        <f t="shared" si="1"/>
        <v>1.2685975593108816</v>
      </c>
      <c r="AE12" s="3">
        <f t="shared" si="2"/>
        <v>1.2891311258914824</v>
      </c>
    </row>
    <row r="13" spans="1:31" x14ac:dyDescent="0.3">
      <c r="A13" s="1">
        <v>12</v>
      </c>
      <c r="B13" s="1">
        <v>2047.1402764320301</v>
      </c>
      <c r="C13" s="1"/>
      <c r="D13" s="1"/>
      <c r="E13" s="1"/>
      <c r="F13" s="1"/>
      <c r="G13" s="3">
        <f t="shared" si="3"/>
        <v>2047.1402764320301</v>
      </c>
      <c r="H13" s="1">
        <v>1881.23245</v>
      </c>
      <c r="I13" s="1"/>
      <c r="J13" s="1"/>
      <c r="K13" s="1"/>
      <c r="L13" s="1"/>
      <c r="M13" s="1">
        <v>4.5006098351462402E-2</v>
      </c>
      <c r="N13" s="1">
        <f t="shared" si="4"/>
        <v>1796.5655173333373</v>
      </c>
      <c r="O13" s="7">
        <f t="shared" si="5"/>
        <v>1881.23245</v>
      </c>
      <c r="P13" s="14">
        <f t="shared" si="6"/>
        <v>1.0471271054964557</v>
      </c>
      <c r="Q13" s="11"/>
      <c r="R13" s="1">
        <v>2.3577675819396902</v>
      </c>
      <c r="S13" s="1">
        <v>2.38560819625854</v>
      </c>
      <c r="T13" s="1">
        <v>2.38735628128051</v>
      </c>
      <c r="U13" s="1">
        <v>2.3503637313842698</v>
      </c>
      <c r="V13" s="5">
        <v>2.42022275924682</v>
      </c>
      <c r="W13" s="3">
        <f t="shared" si="0"/>
        <v>2.3802637100219664</v>
      </c>
      <c r="X13" s="1">
        <v>2312.43399</v>
      </c>
      <c r="Y13" s="1">
        <v>2280.4337999999998</v>
      </c>
      <c r="Z13" s="1">
        <v>2332.4340299999899</v>
      </c>
      <c r="AA13" s="1">
        <v>2350.43417</v>
      </c>
      <c r="AB13" s="1">
        <v>2352.4340400000001</v>
      </c>
      <c r="AC13" s="3">
        <f t="shared" si="7"/>
        <v>2325.634005999998</v>
      </c>
      <c r="AD13" s="3">
        <f t="shared" si="1"/>
        <v>1.2362289444879595</v>
      </c>
      <c r="AE13" s="3">
        <f t="shared" si="2"/>
        <v>1.2944888363726157</v>
      </c>
    </row>
    <row r="14" spans="1:31" x14ac:dyDescent="0.3">
      <c r="A14" s="1">
        <v>13</v>
      </c>
      <c r="B14" s="1">
        <v>3.6454713344573899</v>
      </c>
      <c r="C14" s="1"/>
      <c r="D14" s="1"/>
      <c r="E14" s="1"/>
      <c r="F14" s="1"/>
      <c r="G14" s="3">
        <f t="shared" si="3"/>
        <v>3.6454713344573899</v>
      </c>
      <c r="H14" s="1">
        <v>1832.4324300000001</v>
      </c>
      <c r="I14" s="1"/>
      <c r="J14" s="1"/>
      <c r="K14" s="1"/>
      <c r="L14" s="1"/>
      <c r="M14" s="1">
        <v>2.7286244873976899E-2</v>
      </c>
      <c r="N14" s="1">
        <f t="shared" si="4"/>
        <v>1782.4322300000035</v>
      </c>
      <c r="O14" s="7">
        <f t="shared" si="5"/>
        <v>1832.4324300000001</v>
      </c>
      <c r="P14" s="14">
        <f t="shared" si="6"/>
        <v>1.028051669599801</v>
      </c>
      <c r="Q14" s="11"/>
      <c r="R14" s="1">
        <v>2.5723676681518501</v>
      </c>
      <c r="S14" s="1">
        <v>2.5481998920440598</v>
      </c>
      <c r="T14" s="1">
        <v>2.5206003189086901</v>
      </c>
      <c r="U14" s="1">
        <v>2.5168807506561199</v>
      </c>
      <c r="V14" s="1">
        <v>2.5661120414733798</v>
      </c>
      <c r="W14" s="3">
        <f t="shared" si="0"/>
        <v>2.5448321342468203</v>
      </c>
      <c r="X14" s="1">
        <v>2321.6342399999999</v>
      </c>
      <c r="Y14" s="1">
        <v>2327.6341399999901</v>
      </c>
      <c r="Z14" s="1">
        <v>2336.4340899999902</v>
      </c>
      <c r="AA14" s="1">
        <v>2325.63427</v>
      </c>
      <c r="AB14" s="1">
        <v>2313.6340699999901</v>
      </c>
      <c r="AC14" s="3">
        <f>AVERAGE(X14:AB14)</f>
        <v>2324.994161999994</v>
      </c>
      <c r="AD14" s="3">
        <f t="shared" si="1"/>
        <v>1.268802125489557</v>
      </c>
      <c r="AE14" s="3">
        <f t="shared" si="2"/>
        <v>1.3043941435013153</v>
      </c>
    </row>
    <row r="15" spans="1:31" x14ac:dyDescent="0.3">
      <c r="A15" s="1">
        <v>14</v>
      </c>
      <c r="B15" s="1">
        <v>11.3737797737121</v>
      </c>
      <c r="C15" s="1"/>
      <c r="D15" s="1"/>
      <c r="E15" s="1"/>
      <c r="F15" s="1"/>
      <c r="G15" s="3">
        <f t="shared" si="3"/>
        <v>11.3737797737121</v>
      </c>
      <c r="H15" s="1">
        <v>1852.43253</v>
      </c>
      <c r="I15" s="1"/>
      <c r="J15" s="1"/>
      <c r="K15" s="1"/>
      <c r="L15" s="1"/>
      <c r="M15" s="1">
        <v>3.9947641169956499E-2</v>
      </c>
      <c r="N15" s="1">
        <f t="shared" si="4"/>
        <v>1778.4322200000054</v>
      </c>
      <c r="O15" s="7">
        <f t="shared" si="5"/>
        <v>1852.43253</v>
      </c>
      <c r="P15" s="14">
        <f t="shared" si="6"/>
        <v>1.0416098567984753</v>
      </c>
      <c r="Q15" s="11"/>
      <c r="R15" s="1">
        <v>2.7286629676818799</v>
      </c>
      <c r="S15" s="1">
        <v>2.7368104457855198</v>
      </c>
      <c r="T15" s="1">
        <v>2.7014608383178702</v>
      </c>
      <c r="U15" s="1">
        <v>2.7160181999206499</v>
      </c>
      <c r="V15" s="1">
        <v>2.7300312519073402</v>
      </c>
      <c r="W15" s="3">
        <f t="shared" si="0"/>
        <v>2.7225967407226523</v>
      </c>
      <c r="X15" s="1">
        <v>2298.8341099999998</v>
      </c>
      <c r="Y15" s="1">
        <v>2302.8342699999998</v>
      </c>
      <c r="Z15" s="1">
        <v>2344.8344000000002</v>
      </c>
      <c r="AA15" s="1">
        <v>2288.83403</v>
      </c>
      <c r="AB15" s="1">
        <v>2292.8340599999901</v>
      </c>
      <c r="AC15" s="3">
        <f t="shared" ref="AC15:AC19" si="8">AVERAGE(X15:AB15)</f>
        <v>2305.634173999998</v>
      </c>
      <c r="AD15" s="3">
        <f t="shared" si="1"/>
        <v>1.2446521731077558</v>
      </c>
      <c r="AE15" s="3">
        <f t="shared" si="2"/>
        <v>1.2964419717946805</v>
      </c>
    </row>
    <row r="16" spans="1:31" x14ac:dyDescent="0.3">
      <c r="A16" s="1">
        <v>15</v>
      </c>
      <c r="B16" s="1">
        <v>6.0737495422363201</v>
      </c>
      <c r="C16" s="1"/>
      <c r="D16" s="1"/>
      <c r="E16" s="1"/>
      <c r="F16" s="1"/>
      <c r="G16" s="3">
        <f t="shared" si="3"/>
        <v>6.0737495422363201</v>
      </c>
      <c r="H16" s="1">
        <v>1794.83233</v>
      </c>
      <c r="I16" s="1"/>
      <c r="J16" s="1"/>
      <c r="K16" s="1"/>
      <c r="L16" s="1"/>
      <c r="M16" s="1">
        <v>1.29260597840901E-2</v>
      </c>
      <c r="N16" s="1">
        <f t="shared" si="4"/>
        <v>1771.6322200000022</v>
      </c>
      <c r="O16" s="7">
        <f t="shared" si="5"/>
        <v>1794.83233</v>
      </c>
      <c r="P16" s="14">
        <f t="shared" si="6"/>
        <v>1.0130953308130723</v>
      </c>
      <c r="Q16" s="11"/>
      <c r="R16" s="1">
        <v>2.8933448791503902</v>
      </c>
      <c r="S16" s="1">
        <v>2.8796529769897399</v>
      </c>
      <c r="T16" s="1">
        <v>2.9155292510986301</v>
      </c>
      <c r="U16" s="1">
        <v>2.90679836273193</v>
      </c>
      <c r="V16" s="1">
        <v>2.8910384178161599</v>
      </c>
      <c r="W16" s="3">
        <f t="shared" si="0"/>
        <v>2.8972727775573697</v>
      </c>
      <c r="X16" s="1">
        <v>2344.0343599999901</v>
      </c>
      <c r="Y16" s="1">
        <v>2232.0340299999998</v>
      </c>
      <c r="Z16" s="1">
        <v>2318.0343899999998</v>
      </c>
      <c r="AA16" s="1">
        <v>2340.0342699999901</v>
      </c>
      <c r="AB16" s="1">
        <v>2320.0342899999901</v>
      </c>
      <c r="AC16" s="3">
        <f t="shared" si="8"/>
        <v>2310.8342679999942</v>
      </c>
      <c r="AD16" s="3">
        <f t="shared" si="1"/>
        <v>1.2874931153039761</v>
      </c>
      <c r="AE16" s="3">
        <f t="shared" si="2"/>
        <v>1.3043532635684347</v>
      </c>
    </row>
    <row r="17" spans="1:31" x14ac:dyDescent="0.3">
      <c r="A17" s="1">
        <v>16</v>
      </c>
      <c r="B17" s="1">
        <v>5.7406678199768004</v>
      </c>
      <c r="C17" s="1"/>
      <c r="D17" s="1"/>
      <c r="E17" s="1"/>
      <c r="F17" s="1"/>
      <c r="G17" s="3">
        <f t="shared" si="3"/>
        <v>5.7406678199768004</v>
      </c>
      <c r="H17" s="1">
        <v>1764.8322800000001</v>
      </c>
      <c r="I17" s="1"/>
      <c r="J17" s="1"/>
      <c r="K17" s="1"/>
      <c r="L17" s="1"/>
      <c r="M17" s="1">
        <v>2.2665383251030099E-3</v>
      </c>
      <c r="N17" s="1">
        <f t="shared" si="4"/>
        <v>1760.8322200000011</v>
      </c>
      <c r="O17" s="7">
        <f t="shared" si="5"/>
        <v>1764.8322800000001</v>
      </c>
      <c r="P17" s="14">
        <f t="shared" si="6"/>
        <v>1.0022716871911845</v>
      </c>
      <c r="Q17" s="11"/>
      <c r="R17" s="1">
        <v>3.02246761322021</v>
      </c>
      <c r="S17" s="1">
        <v>3.04275321960449</v>
      </c>
      <c r="T17" s="1">
        <v>2.99052810668945</v>
      </c>
      <c r="U17" s="1">
        <v>3.0541129112243599</v>
      </c>
      <c r="V17" s="1">
        <v>3.0587296485900799</v>
      </c>
      <c r="W17" s="3">
        <f t="shared" si="0"/>
        <v>3.0337182998657175</v>
      </c>
      <c r="X17" s="1">
        <v>2291.23414</v>
      </c>
      <c r="Y17" s="1">
        <v>2240.03397</v>
      </c>
      <c r="Z17" s="1">
        <v>2337.2343999999998</v>
      </c>
      <c r="AA17" s="1">
        <v>2343.2345099999998</v>
      </c>
      <c r="AB17" s="1">
        <v>2314.0344</v>
      </c>
      <c r="AC17" s="3">
        <f t="shared" si="8"/>
        <v>2305.1542840000002</v>
      </c>
      <c r="AD17" s="3">
        <f t="shared" si="1"/>
        <v>1.3061605400825964</v>
      </c>
      <c r="AE17" s="3">
        <f t="shared" si="2"/>
        <v>1.3091277282511327</v>
      </c>
    </row>
    <row r="18" spans="1:31" x14ac:dyDescent="0.3">
      <c r="A18" s="1">
        <v>17</v>
      </c>
      <c r="B18" s="1">
        <v>57.351005554199197</v>
      </c>
      <c r="C18" s="1"/>
      <c r="D18" s="1"/>
      <c r="E18" s="1"/>
      <c r="F18" s="1"/>
      <c r="G18" s="3">
        <f t="shared" si="3"/>
        <v>57.351005554199197</v>
      </c>
      <c r="H18" s="1">
        <v>1766.0323000000001</v>
      </c>
      <c r="I18" s="1"/>
      <c r="J18" s="1"/>
      <c r="K18" s="1"/>
      <c r="L18" s="1"/>
      <c r="M18" s="1">
        <v>4.2279494737056502E-3</v>
      </c>
      <c r="N18" s="1">
        <f t="shared" si="4"/>
        <v>1758.5656046666679</v>
      </c>
      <c r="O18" s="7">
        <f t="shared" si="5"/>
        <v>1766.0323000000001</v>
      </c>
      <c r="P18" s="14">
        <f t="shared" si="6"/>
        <v>1.0042459009283009</v>
      </c>
      <c r="Q18" s="11"/>
      <c r="R18" s="1">
        <v>3.2389230728149401</v>
      </c>
      <c r="S18" s="1">
        <v>3.2692995071411102</v>
      </c>
      <c r="T18" s="1">
        <v>3.2138769626617401</v>
      </c>
      <c r="U18" s="1">
        <v>3.2088732719421298</v>
      </c>
      <c r="V18" s="1">
        <v>3.2636771202087398</v>
      </c>
      <c r="W18" s="3">
        <f t="shared" si="0"/>
        <v>3.2389299869537318</v>
      </c>
      <c r="X18" s="1">
        <v>2322.4344499999902</v>
      </c>
      <c r="Y18" s="1">
        <v>2349.2345399999999</v>
      </c>
      <c r="Z18" s="1">
        <v>2328.43433</v>
      </c>
      <c r="AA18" s="1">
        <v>2344.43453</v>
      </c>
      <c r="AB18" s="1">
        <v>2336.43442</v>
      </c>
      <c r="AC18" s="3">
        <f t="shared" si="8"/>
        <v>2336.1944539999977</v>
      </c>
      <c r="AD18" s="3">
        <f t="shared" si="1"/>
        <v>1.3228492219536401</v>
      </c>
      <c r="AE18" s="3">
        <f t="shared" si="2"/>
        <v>1.3284659086931352</v>
      </c>
    </row>
    <row r="19" spans="1:31" x14ac:dyDescent="0.3">
      <c r="A19" s="1">
        <v>18</v>
      </c>
      <c r="B19" s="1">
        <v>5.6035642623901296</v>
      </c>
      <c r="C19" s="1"/>
      <c r="D19" s="1"/>
      <c r="E19" s="1"/>
      <c r="F19" s="1"/>
      <c r="G19" s="3">
        <f t="shared" si="3"/>
        <v>5.6035642623901296</v>
      </c>
      <c r="H19" s="1">
        <v>1759.2323699999999</v>
      </c>
      <c r="I19" s="1"/>
      <c r="J19" s="1"/>
      <c r="K19" s="1"/>
      <c r="L19" s="1"/>
      <c r="M19" s="1">
        <v>2.2737530687880099E-3</v>
      </c>
      <c r="N19" s="1">
        <f t="shared" si="4"/>
        <v>1755.2323100000012</v>
      </c>
      <c r="O19" s="7">
        <f t="shared" si="5"/>
        <v>1759.2323699999999</v>
      </c>
      <c r="P19" s="14">
        <f t="shared" si="6"/>
        <v>1.0022789348037917</v>
      </c>
      <c r="Q19" s="11"/>
      <c r="R19" s="1">
        <v>3.3715827465057302</v>
      </c>
      <c r="S19" s="1">
        <v>3.3782768249511701</v>
      </c>
      <c r="T19" s="1">
        <v>3.46198177337646</v>
      </c>
      <c r="U19" s="1">
        <v>3.4139475822448699</v>
      </c>
      <c r="V19" s="1">
        <v>3.41365623474121</v>
      </c>
      <c r="W19" s="3">
        <f t="shared" si="0"/>
        <v>3.407889032363888</v>
      </c>
      <c r="X19" s="1">
        <v>2329.63438</v>
      </c>
      <c r="Y19" s="1">
        <v>2341.63456</v>
      </c>
      <c r="Z19" s="1">
        <v>2329.6344899999999</v>
      </c>
      <c r="AA19" s="1">
        <v>2349.63465</v>
      </c>
      <c r="AB19" s="1">
        <v>2355.6345299999898</v>
      </c>
      <c r="AC19" s="3">
        <f t="shared" si="8"/>
        <v>2341.2345219999979</v>
      </c>
      <c r="AD19" s="3">
        <f t="shared" si="1"/>
        <v>1.3308273323779269</v>
      </c>
      <c r="AE19" s="3">
        <f t="shared" si="2"/>
        <v>1.3338602011035201</v>
      </c>
    </row>
    <row r="21" spans="1:31" x14ac:dyDescent="0.3">
      <c r="AD21" s="3"/>
      <c r="AE21" s="3"/>
    </row>
    <row r="22" spans="1:31" x14ac:dyDescent="0.3">
      <c r="AD22" s="3"/>
      <c r="AE22" s="3"/>
    </row>
    <row r="23" spans="1:31" x14ac:dyDescent="0.3">
      <c r="AD23" s="3"/>
      <c r="AE23" s="3"/>
    </row>
    <row r="52" spans="1:1" x14ac:dyDescent="0.3">
      <c r="A52" t="s">
        <v>4</v>
      </c>
    </row>
    <row r="53" spans="1:1" x14ac:dyDescent="0.3">
      <c r="A53" t="s">
        <v>23</v>
      </c>
    </row>
    <row r="54" spans="1:1" x14ac:dyDescent="0.3">
      <c r="A54" t="s">
        <v>36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24</v>
      </c>
    </row>
    <row r="61" spans="1:1" x14ac:dyDescent="0.3">
      <c r="A61" t="s">
        <v>30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37</v>
      </c>
    </row>
    <row r="68" spans="1:1" x14ac:dyDescent="0.3">
      <c r="A68" t="s">
        <v>32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38</v>
      </c>
    </row>
    <row r="75" spans="1:1" x14ac:dyDescent="0.3">
      <c r="A75" t="s">
        <v>39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40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7</v>
      </c>
    </row>
    <row r="85" spans="1:1" x14ac:dyDescent="0.3">
      <c r="A85" t="s">
        <v>8</v>
      </c>
    </row>
    <row r="86" spans="1:1" x14ac:dyDescent="0.3">
      <c r="A86" t="s">
        <v>9</v>
      </c>
    </row>
    <row r="87" spans="1:1" x14ac:dyDescent="0.3">
      <c r="A87" t="s">
        <v>27</v>
      </c>
    </row>
    <row r="88" spans="1:1" x14ac:dyDescent="0.3">
      <c r="A88" t="s">
        <v>42</v>
      </c>
    </row>
    <row r="89" spans="1:1" x14ac:dyDescent="0.3">
      <c r="A89" t="s">
        <v>25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28</v>
      </c>
    </row>
    <row r="95" spans="1:1" x14ac:dyDescent="0.3">
      <c r="A95" t="s">
        <v>43</v>
      </c>
    </row>
    <row r="96" spans="1:1" x14ac:dyDescent="0.3">
      <c r="A96" t="s">
        <v>35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29</v>
      </c>
    </row>
    <row r="102" spans="1:1" x14ac:dyDescent="0.3">
      <c r="A102" t="s">
        <v>44</v>
      </c>
    </row>
    <row r="103" spans="1:1" x14ac:dyDescent="0.3">
      <c r="A103" t="s">
        <v>45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33</v>
      </c>
    </row>
    <row r="109" spans="1:1" x14ac:dyDescent="0.3">
      <c r="A109" t="s">
        <v>46</v>
      </c>
    </row>
    <row r="110" spans="1:1" x14ac:dyDescent="0.3">
      <c r="A110" t="s">
        <v>20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34</v>
      </c>
    </row>
    <row r="116" spans="1:1" x14ac:dyDescent="0.3">
      <c r="A116" t="s">
        <v>47</v>
      </c>
    </row>
    <row r="117" spans="1:1" x14ac:dyDescent="0.3">
      <c r="A117" t="s">
        <v>5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  <row r="121" spans="1:1" x14ac:dyDescent="0.3">
      <c r="A121" t="s">
        <v>9</v>
      </c>
    </row>
    <row r="122" spans="1:1" x14ac:dyDescent="0.3">
      <c r="A122" t="s">
        <v>48</v>
      </c>
    </row>
    <row r="123" spans="1:1" x14ac:dyDescent="0.3">
      <c r="A123" t="s">
        <v>49</v>
      </c>
    </row>
    <row r="124" spans="1:1" x14ac:dyDescent="0.3">
      <c r="A124" t="s">
        <v>13</v>
      </c>
    </row>
    <row r="125" spans="1:1" x14ac:dyDescent="0.3">
      <c r="A125" t="s">
        <v>21</v>
      </c>
    </row>
    <row r="126" spans="1:1" x14ac:dyDescent="0.3">
      <c r="A126" t="s">
        <v>7</v>
      </c>
    </row>
    <row r="127" spans="1:1" x14ac:dyDescent="0.3">
      <c r="A127" t="s">
        <v>22</v>
      </c>
    </row>
    <row r="128" spans="1:1" x14ac:dyDescent="0.3">
      <c r="A128" t="s">
        <v>9</v>
      </c>
    </row>
    <row r="129" spans="1:1" x14ac:dyDescent="0.3">
      <c r="A129" t="s">
        <v>50</v>
      </c>
    </row>
    <row r="130" spans="1:1" x14ac:dyDescent="0.3">
      <c r="A130" t="s">
        <v>51</v>
      </c>
    </row>
    <row r="131" spans="1:1" x14ac:dyDescent="0.3">
      <c r="A131" t="s">
        <v>15</v>
      </c>
    </row>
    <row r="132" spans="1:1" x14ac:dyDescent="0.3">
      <c r="A132" t="s">
        <v>6</v>
      </c>
    </row>
    <row r="133" spans="1:1" x14ac:dyDescent="0.3">
      <c r="A133" t="s">
        <v>7</v>
      </c>
    </row>
    <row r="134" spans="1:1" x14ac:dyDescent="0.3">
      <c r="A134" t="s">
        <v>8</v>
      </c>
    </row>
    <row r="135" spans="1:1" x14ac:dyDescent="0.3">
      <c r="A135" t="s">
        <v>9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26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54</v>
      </c>
    </row>
    <row r="144" spans="1:1" x14ac:dyDescent="0.3">
      <c r="A144" t="s">
        <v>55</v>
      </c>
    </row>
    <row r="145" spans="1:1" x14ac:dyDescent="0.3">
      <c r="A145" t="s">
        <v>56</v>
      </c>
    </row>
    <row r="146" spans="1:1" x14ac:dyDescent="0.3">
      <c r="A146" t="s">
        <v>6</v>
      </c>
    </row>
    <row r="147" spans="1:1" x14ac:dyDescent="0.3">
      <c r="A147" t="s">
        <v>7</v>
      </c>
    </row>
    <row r="148" spans="1:1" x14ac:dyDescent="0.3">
      <c r="A148" t="s">
        <v>8</v>
      </c>
    </row>
    <row r="149" spans="1:1" x14ac:dyDescent="0.3">
      <c r="A149" t="s">
        <v>9</v>
      </c>
    </row>
    <row r="150" spans="1:1" x14ac:dyDescent="0.3">
      <c r="A150" t="s">
        <v>57</v>
      </c>
    </row>
    <row r="151" spans="1:1" x14ac:dyDescent="0.3">
      <c r="A151" t="s">
        <v>58</v>
      </c>
    </row>
    <row r="152" spans="1:1" x14ac:dyDescent="0.3">
      <c r="A152" t="s">
        <v>11</v>
      </c>
    </row>
    <row r="153" spans="1:1" x14ac:dyDescent="0.3">
      <c r="A153" t="s">
        <v>16</v>
      </c>
    </row>
    <row r="154" spans="1:1" x14ac:dyDescent="0.3">
      <c r="A154" t="s">
        <v>17</v>
      </c>
    </row>
    <row r="155" spans="1:1" x14ac:dyDescent="0.3">
      <c r="A155" t="s">
        <v>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A473-5DF8-429C-B7CE-B421829443E3}">
  <sheetPr>
    <tabColor rgb="FF92D050"/>
  </sheetPr>
  <dimension ref="A2:AG155"/>
  <sheetViews>
    <sheetView tabSelected="1" zoomScale="70" zoomScaleNormal="70" workbookViewId="0">
      <selection activeCell="AK20" sqref="AK20"/>
    </sheetView>
  </sheetViews>
  <sheetFormatPr baseColWidth="10" defaultRowHeight="14.4" x14ac:dyDescent="0.3"/>
  <cols>
    <col min="2" max="12" width="6.6640625" customWidth="1"/>
    <col min="13" max="13" width="9.44140625" bestFit="1" customWidth="1"/>
    <col min="14" max="14" width="9" customWidth="1"/>
    <col min="15" max="31" width="6.6640625" customWidth="1"/>
  </cols>
  <sheetData>
    <row r="2" spans="1:33" s="9" customFormat="1" x14ac:dyDescent="0.3"/>
    <row r="4" spans="1:33" s="8" customFormat="1" x14ac:dyDescent="0.3">
      <c r="A4" s="8" t="s">
        <v>0</v>
      </c>
      <c r="B4" s="8" t="s">
        <v>87</v>
      </c>
      <c r="R4" s="8" t="s">
        <v>3</v>
      </c>
    </row>
    <row r="5" spans="1:33" x14ac:dyDescent="0.3">
      <c r="B5" t="s">
        <v>1</v>
      </c>
      <c r="H5" t="s">
        <v>86</v>
      </c>
      <c r="M5" s="13"/>
      <c r="R5" t="s">
        <v>1</v>
      </c>
      <c r="Y5" t="s">
        <v>86</v>
      </c>
      <c r="AG5" t="s">
        <v>62</v>
      </c>
    </row>
    <row r="6" spans="1:33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64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31</v>
      </c>
      <c r="N6" s="1" t="s">
        <v>62</v>
      </c>
      <c r="O6" s="2" t="s">
        <v>64</v>
      </c>
      <c r="P6" s="2" t="s">
        <v>64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3" x14ac:dyDescent="0.3">
      <c r="A7" s="1">
        <v>6</v>
      </c>
      <c r="B7" s="1">
        <v>3613.7305095195702</v>
      </c>
      <c r="C7" s="1"/>
      <c r="D7" s="1"/>
      <c r="E7" s="1"/>
      <c r="F7" s="1"/>
      <c r="G7" s="3">
        <f>AVERAGE(B7:F7)</f>
        <v>3613.7305095195702</v>
      </c>
      <c r="H7" s="1" t="s">
        <v>88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4" t="str">
        <f>IFERROR(O7/N7,"")</f>
        <v/>
      </c>
      <c r="Q7" s="11"/>
      <c r="R7" s="1">
        <v>5.2579970359802246</v>
      </c>
      <c r="S7" s="1">
        <v>5.3336961269378662</v>
      </c>
      <c r="T7" s="1">
        <v>5.2997632026672363</v>
      </c>
      <c r="U7" s="1">
        <v>5.3697879314422607</v>
      </c>
      <c r="V7" s="1">
        <v>5.3419339656829834</v>
      </c>
      <c r="W7" s="3">
        <f t="shared" ref="W7:W19" si="0">AVERAGE(R7:V7)</f>
        <v>5.3206356525421139</v>
      </c>
      <c r="X7" s="1">
        <v>445.20657999999997</v>
      </c>
      <c r="Y7" s="1">
        <v>453.20654999999999</v>
      </c>
      <c r="Z7" s="1">
        <v>471.20667999999989</v>
      </c>
      <c r="AA7" s="1">
        <v>457.20657999999992</v>
      </c>
      <c r="AB7" s="1">
        <v>461.20657999999992</v>
      </c>
      <c r="AC7" s="3">
        <f>AVERAGE(X7:AB7)</f>
        <v>457.60659399999997</v>
      </c>
      <c r="AD7" s="3" t="str">
        <f t="shared" ref="AD7:AD19" si="1">IFERROR(AC7/O7,"")</f>
        <v/>
      </c>
      <c r="AE7" s="3" t="str">
        <f t="shared" ref="AE7:AE19" si="2">IFERROR(AC7/N7,"")</f>
        <v/>
      </c>
    </row>
    <row r="8" spans="1:33" x14ac:dyDescent="0.3">
      <c r="A8" s="1">
        <v>7</v>
      </c>
      <c r="B8" s="1">
        <v>3616.5170714855099</v>
      </c>
      <c r="C8" s="1"/>
      <c r="D8" s="1"/>
      <c r="E8" s="1"/>
      <c r="F8" s="1"/>
      <c r="G8" s="3">
        <f t="shared" ref="G8:G19" si="3">AVERAGE(B8:F8)</f>
        <v>3616.5170714855099</v>
      </c>
      <c r="H8" s="1" t="s">
        <v>88</v>
      </c>
      <c r="I8" s="1"/>
      <c r="J8" s="1"/>
      <c r="K8" s="1"/>
      <c r="L8" s="1"/>
      <c r="M8" s="1"/>
      <c r="N8" s="1" t="str">
        <f t="shared" ref="N8:N19" si="4">IFERROR((1-M8)*O8,"")</f>
        <v/>
      </c>
      <c r="O8" s="7" t="str">
        <f t="shared" ref="O8:O19" si="5">IFERROR(AVERAGE(H8:L8),"")</f>
        <v/>
      </c>
      <c r="P8" s="14" t="str">
        <f t="shared" ref="P8:P19" si="6">IFERROR(O8/N8,"")</f>
        <v/>
      </c>
      <c r="Q8" s="11"/>
      <c r="R8" s="1">
        <v>5.4665560722351074</v>
      </c>
      <c r="S8" s="1">
        <v>5.5574905872344971</v>
      </c>
      <c r="T8" s="1">
        <v>5.5493102073669434</v>
      </c>
      <c r="U8" s="1">
        <v>5.5357403755187988</v>
      </c>
      <c r="V8" s="1">
        <v>5.5712795257568359</v>
      </c>
      <c r="W8" s="3">
        <f t="shared" si="0"/>
        <v>5.5360753536224365</v>
      </c>
      <c r="X8" s="1">
        <v>465.20663999999999</v>
      </c>
      <c r="Y8" s="1">
        <v>445.20659999999998</v>
      </c>
      <c r="Z8" s="1">
        <v>455.20663999999988</v>
      </c>
      <c r="AA8" s="1">
        <v>429.20652999999987</v>
      </c>
      <c r="AB8" s="1">
        <v>441.20659999999992</v>
      </c>
      <c r="AC8" s="3">
        <f>AVERAGE(X8:AB8)</f>
        <v>447.20660199999992</v>
      </c>
      <c r="AD8" s="3" t="str">
        <f t="shared" si="1"/>
        <v/>
      </c>
      <c r="AE8" s="3" t="str">
        <f t="shared" si="2"/>
        <v/>
      </c>
    </row>
    <row r="9" spans="1:33" x14ac:dyDescent="0.3">
      <c r="A9" s="1">
        <v>8</v>
      </c>
      <c r="B9" s="1">
        <v>3619.2272698879201</v>
      </c>
      <c r="C9" s="1"/>
      <c r="D9" s="1"/>
      <c r="E9" s="1"/>
      <c r="F9" s="1"/>
      <c r="G9" s="3">
        <f t="shared" si="3"/>
        <v>3619.2272698879201</v>
      </c>
      <c r="H9" s="1" t="s">
        <v>88</v>
      </c>
      <c r="I9" s="1"/>
      <c r="J9" s="1"/>
      <c r="K9" s="1"/>
      <c r="L9" s="1"/>
      <c r="M9" s="1"/>
      <c r="N9" s="1" t="str">
        <f t="shared" si="4"/>
        <v/>
      </c>
      <c r="O9" s="7" t="str">
        <f t="shared" si="5"/>
        <v/>
      </c>
      <c r="P9" s="14" t="str">
        <f t="shared" si="6"/>
        <v/>
      </c>
      <c r="Q9" s="11"/>
      <c r="R9" s="1">
        <v>5.6727766990661621</v>
      </c>
      <c r="S9" s="1">
        <v>5.7486023902893066</v>
      </c>
      <c r="T9" s="1">
        <v>5.6479530334472656</v>
      </c>
      <c r="U9" s="1">
        <v>5.7839956283569336</v>
      </c>
      <c r="V9" s="1">
        <v>5.714249849319458</v>
      </c>
      <c r="W9" s="3">
        <f t="shared" si="0"/>
        <v>5.7135155200958252</v>
      </c>
      <c r="X9" s="1">
        <v>385.20600000000002</v>
      </c>
      <c r="Y9" s="1">
        <v>431.20652999999999</v>
      </c>
      <c r="Z9" s="1">
        <v>405.20613999999989</v>
      </c>
      <c r="AA9" s="1">
        <v>431.20695999999998</v>
      </c>
      <c r="AB9" s="1">
        <v>425.20612999999997</v>
      </c>
      <c r="AC9" s="3">
        <f t="shared" ref="AC9:AC13" si="7">AVERAGE(X9:AB9)</f>
        <v>415.60635199999996</v>
      </c>
      <c r="AD9" s="3" t="str">
        <f t="shared" si="1"/>
        <v/>
      </c>
      <c r="AE9" s="3" t="str">
        <f t="shared" si="2"/>
        <v/>
      </c>
    </row>
    <row r="10" spans="1:33" x14ac:dyDescent="0.3">
      <c r="A10" s="1">
        <v>9</v>
      </c>
      <c r="B10" s="1">
        <v>3623.9728398323</v>
      </c>
      <c r="C10" s="1"/>
      <c r="D10" s="1"/>
      <c r="E10" s="1"/>
      <c r="F10" s="1"/>
      <c r="G10" s="3">
        <f t="shared" si="3"/>
        <v>3623.9728398323</v>
      </c>
      <c r="H10" s="1" t="s">
        <v>88</v>
      </c>
      <c r="I10" s="1"/>
      <c r="J10" s="1"/>
      <c r="K10" s="1"/>
      <c r="L10" s="1"/>
      <c r="M10" s="1"/>
      <c r="N10" s="1" t="str">
        <f t="shared" si="4"/>
        <v/>
      </c>
      <c r="O10" s="7" t="str">
        <f t="shared" si="5"/>
        <v/>
      </c>
      <c r="P10" s="14" t="str">
        <f t="shared" si="6"/>
        <v/>
      </c>
      <c r="Q10" s="11"/>
      <c r="R10" s="1">
        <v>5.9428298473358154</v>
      </c>
      <c r="S10" s="1">
        <v>5.8700265884399414</v>
      </c>
      <c r="T10" s="1">
        <v>5.9577789306640616</v>
      </c>
      <c r="U10" s="1">
        <v>5.870753288269043</v>
      </c>
      <c r="V10" s="1">
        <v>5.8246204853057861</v>
      </c>
      <c r="W10" s="3">
        <f t="shared" si="0"/>
        <v>5.8932018280029297</v>
      </c>
      <c r="X10" s="1">
        <v>405.20573000000007</v>
      </c>
      <c r="Y10" s="1">
        <v>393.20564999999988</v>
      </c>
      <c r="Z10" s="1">
        <v>429.20616999999999</v>
      </c>
      <c r="AA10" s="1">
        <v>417.20652999999982</v>
      </c>
      <c r="AB10" s="1">
        <v>413.20613999999989</v>
      </c>
      <c r="AC10" s="3">
        <f t="shared" si="7"/>
        <v>411.60604399999994</v>
      </c>
      <c r="AD10" s="3" t="str">
        <f t="shared" si="1"/>
        <v/>
      </c>
      <c r="AE10" s="3" t="str">
        <f t="shared" si="2"/>
        <v/>
      </c>
    </row>
    <row r="11" spans="1:33" x14ac:dyDescent="0.3">
      <c r="A11" s="1">
        <v>10</v>
      </c>
      <c r="B11" s="1">
        <v>3626.7686579227402</v>
      </c>
      <c r="C11" s="1"/>
      <c r="D11" s="1"/>
      <c r="E11" s="1"/>
      <c r="F11" s="1"/>
      <c r="G11" s="3">
        <f t="shared" si="3"/>
        <v>3626.7686579227402</v>
      </c>
      <c r="H11" s="1" t="s">
        <v>88</v>
      </c>
      <c r="I11" s="1"/>
      <c r="J11" s="1"/>
      <c r="K11" s="1"/>
      <c r="L11" s="1"/>
      <c r="M11" s="1"/>
      <c r="N11" s="1" t="str">
        <f t="shared" si="4"/>
        <v/>
      </c>
      <c r="O11" s="7" t="str">
        <f t="shared" si="5"/>
        <v/>
      </c>
      <c r="P11" s="14" t="str">
        <f t="shared" si="6"/>
        <v/>
      </c>
      <c r="Q11" s="11"/>
      <c r="R11" s="1">
        <v>6.0204720497131348</v>
      </c>
      <c r="S11" s="1">
        <v>6.0187551975250244</v>
      </c>
      <c r="T11" s="1">
        <v>6.0487306118011466</v>
      </c>
      <c r="U11" s="1">
        <v>6.1384651660919189</v>
      </c>
      <c r="V11" s="1">
        <v>6.0225327014923096</v>
      </c>
      <c r="W11" s="3">
        <f t="shared" si="0"/>
        <v>6.0497911453247069</v>
      </c>
      <c r="X11" s="1">
        <v>417.20571999999999</v>
      </c>
      <c r="Y11" s="1">
        <v>409.20576999999997</v>
      </c>
      <c r="Z11" s="1">
        <v>425.20612999999997</v>
      </c>
      <c r="AA11" s="1">
        <v>393.20564999999988</v>
      </c>
      <c r="AB11" s="1">
        <v>427.20578</v>
      </c>
      <c r="AC11" s="3">
        <f t="shared" si="7"/>
        <v>414.40581000000003</v>
      </c>
      <c r="AD11" s="3" t="str">
        <f t="shared" si="1"/>
        <v/>
      </c>
      <c r="AE11" s="3" t="str">
        <f t="shared" si="2"/>
        <v/>
      </c>
    </row>
    <row r="12" spans="1:33" x14ac:dyDescent="0.3">
      <c r="A12" s="1">
        <v>11</v>
      </c>
      <c r="B12" s="1">
        <v>3631.77261042594</v>
      </c>
      <c r="C12" s="1"/>
      <c r="D12" s="1"/>
      <c r="E12" s="1"/>
      <c r="F12" s="1"/>
      <c r="G12" s="3">
        <f t="shared" si="3"/>
        <v>3631.77261042594</v>
      </c>
      <c r="H12" s="1" t="s">
        <v>88</v>
      </c>
      <c r="I12" s="1"/>
      <c r="J12" s="1"/>
      <c r="K12" s="1"/>
      <c r="L12" s="1"/>
      <c r="M12" s="1"/>
      <c r="N12" s="1" t="str">
        <f t="shared" si="4"/>
        <v/>
      </c>
      <c r="O12" s="7" t="str">
        <f t="shared" si="5"/>
        <v/>
      </c>
      <c r="P12" s="14" t="str">
        <f t="shared" si="6"/>
        <v/>
      </c>
      <c r="Q12" s="11"/>
      <c r="R12" s="1">
        <v>6.2431025505065918</v>
      </c>
      <c r="S12" s="1">
        <v>6.3528134822845459</v>
      </c>
      <c r="T12" s="1">
        <v>6.2519931793212891</v>
      </c>
      <c r="U12" s="1">
        <v>6.2864334583282471</v>
      </c>
      <c r="V12" s="1">
        <v>6.3354091644287109</v>
      </c>
      <c r="W12" s="3">
        <f t="shared" si="0"/>
        <v>6.2939503669738768</v>
      </c>
      <c r="X12" s="1">
        <v>417.20567999999997</v>
      </c>
      <c r="Y12" s="1">
        <v>413.20575000000002</v>
      </c>
      <c r="Z12" s="1">
        <v>381.20560999999998</v>
      </c>
      <c r="AA12" s="1">
        <v>381.20515999999992</v>
      </c>
      <c r="AB12" s="1">
        <v>385.20564999999999</v>
      </c>
      <c r="AC12" s="3">
        <f t="shared" si="7"/>
        <v>395.60557</v>
      </c>
      <c r="AD12" s="3" t="str">
        <f t="shared" si="1"/>
        <v/>
      </c>
      <c r="AE12" s="3" t="str">
        <f t="shared" si="2"/>
        <v/>
      </c>
    </row>
    <row r="13" spans="1:33" x14ac:dyDescent="0.3">
      <c r="A13" s="1">
        <v>12</v>
      </c>
      <c r="B13" s="1">
        <v>3635.4198637008599</v>
      </c>
      <c r="C13" s="1"/>
      <c r="D13" s="1"/>
      <c r="E13" s="1"/>
      <c r="F13" s="1"/>
      <c r="G13" s="3">
        <f t="shared" si="3"/>
        <v>3635.4198637008599</v>
      </c>
      <c r="H13" s="1" t="s">
        <v>88</v>
      </c>
      <c r="I13" s="1"/>
      <c r="J13" s="1"/>
      <c r="K13" s="1"/>
      <c r="L13" s="1"/>
      <c r="M13" s="1"/>
      <c r="N13" s="1" t="str">
        <f t="shared" si="4"/>
        <v/>
      </c>
      <c r="O13" s="7" t="str">
        <f t="shared" si="5"/>
        <v/>
      </c>
      <c r="P13" s="14" t="str">
        <f t="shared" si="6"/>
        <v/>
      </c>
      <c r="Q13" s="11"/>
      <c r="R13" s="1">
        <v>6.5051748752593994</v>
      </c>
      <c r="S13" s="1">
        <v>6.340768575668335</v>
      </c>
      <c r="T13" s="1">
        <v>6.4499354362487793</v>
      </c>
      <c r="U13" s="1">
        <v>6.5333578586578369</v>
      </c>
      <c r="V13" s="1">
        <v>6.6246852874755859</v>
      </c>
      <c r="W13" s="3">
        <f t="shared" si="0"/>
        <v>6.4907844066619873</v>
      </c>
      <c r="X13" s="1">
        <v>365.20521000000002</v>
      </c>
      <c r="Y13" s="1">
        <v>349.20513</v>
      </c>
      <c r="Z13" s="1">
        <v>369.20519999999999</v>
      </c>
      <c r="AA13" s="1">
        <v>343.20467000000002</v>
      </c>
      <c r="AB13" s="1">
        <v>357.20558999999992</v>
      </c>
      <c r="AC13" s="3">
        <f t="shared" si="7"/>
        <v>356.80516</v>
      </c>
      <c r="AD13" s="3" t="str">
        <f t="shared" si="1"/>
        <v/>
      </c>
      <c r="AE13" s="3" t="str">
        <f t="shared" si="2"/>
        <v/>
      </c>
    </row>
    <row r="14" spans="1:33" x14ac:dyDescent="0.3">
      <c r="A14" s="1">
        <v>13</v>
      </c>
      <c r="B14" s="1">
        <v>3639.78400182724</v>
      </c>
      <c r="C14" s="1"/>
      <c r="D14" s="1"/>
      <c r="E14" s="1"/>
      <c r="F14" s="1"/>
      <c r="G14" s="3">
        <f t="shared" si="3"/>
        <v>3639.78400182724</v>
      </c>
      <c r="H14" s="1" t="s">
        <v>88</v>
      </c>
      <c r="I14" s="1"/>
      <c r="J14" s="1"/>
      <c r="K14" s="1"/>
      <c r="L14" s="1"/>
      <c r="M14" s="1"/>
      <c r="N14" s="1" t="str">
        <f t="shared" si="4"/>
        <v/>
      </c>
      <c r="O14" s="7" t="str">
        <f t="shared" si="5"/>
        <v/>
      </c>
      <c r="P14" s="14" t="str">
        <f t="shared" si="6"/>
        <v/>
      </c>
      <c r="Q14" s="11"/>
      <c r="R14" s="1">
        <v>6.9790301322937012</v>
      </c>
      <c r="S14" s="1">
        <v>6.8894064426422119</v>
      </c>
      <c r="T14" s="1">
        <v>6.7595183849334717</v>
      </c>
      <c r="U14" s="1">
        <v>6.6298806667327881</v>
      </c>
      <c r="V14" s="1">
        <v>6.5988895893096924</v>
      </c>
      <c r="W14" s="3">
        <f t="shared" si="0"/>
        <v>6.7713450431823734</v>
      </c>
      <c r="X14" s="1">
        <v>371.20524999999998</v>
      </c>
      <c r="Y14" s="1">
        <v>371.20522999999991</v>
      </c>
      <c r="Z14" s="1">
        <v>369.2051899999999</v>
      </c>
      <c r="AA14" s="1">
        <v>335.20513999999997</v>
      </c>
      <c r="AB14" s="1">
        <v>361.20515999999992</v>
      </c>
      <c r="AC14" s="3">
        <f>AVERAGE(X14:AB14)</f>
        <v>361.60519399999993</v>
      </c>
      <c r="AD14" s="3" t="str">
        <f t="shared" si="1"/>
        <v/>
      </c>
      <c r="AE14" s="3" t="str">
        <f t="shared" si="2"/>
        <v/>
      </c>
    </row>
    <row r="15" spans="1:33" x14ac:dyDescent="0.3">
      <c r="A15" s="1">
        <v>14</v>
      </c>
      <c r="B15" s="1">
        <v>3647.8269221782598</v>
      </c>
      <c r="C15" s="1"/>
      <c r="D15" s="1"/>
      <c r="E15" s="1"/>
      <c r="F15" s="1"/>
      <c r="G15" s="3">
        <f t="shared" si="3"/>
        <v>3647.8269221782598</v>
      </c>
      <c r="H15" s="1" t="s">
        <v>88</v>
      </c>
      <c r="I15" s="1"/>
      <c r="J15" s="1"/>
      <c r="K15" s="1"/>
      <c r="L15" s="1"/>
      <c r="M15" s="1"/>
      <c r="N15" s="1" t="str">
        <f t="shared" si="4"/>
        <v/>
      </c>
      <c r="O15" s="7" t="str">
        <f t="shared" si="5"/>
        <v/>
      </c>
      <c r="P15" s="14" t="str">
        <f t="shared" si="6"/>
        <v/>
      </c>
      <c r="Q15" s="11"/>
      <c r="R15" s="1">
        <v>6.8218045234680176</v>
      </c>
      <c r="S15" s="1">
        <v>6.8133597373962402</v>
      </c>
      <c r="T15" s="1">
        <v>6.8092334270477286</v>
      </c>
      <c r="U15" s="1">
        <v>6.8091251850128174</v>
      </c>
      <c r="V15" s="1">
        <v>6.9208135604858398</v>
      </c>
      <c r="W15" s="3">
        <f t="shared" si="0"/>
        <v>6.8348672866821287</v>
      </c>
      <c r="X15" s="1">
        <v>349.20478000000003</v>
      </c>
      <c r="Y15" s="1">
        <v>333.20476000000002</v>
      </c>
      <c r="Z15" s="1">
        <v>313.20425999999998</v>
      </c>
      <c r="AA15" s="1">
        <v>357.20485000000002</v>
      </c>
      <c r="AB15" s="1">
        <v>317.20425</v>
      </c>
      <c r="AC15" s="3">
        <f t="shared" ref="AC15:AC19" si="8">AVERAGE(X15:AB15)</f>
        <v>334.00458000000003</v>
      </c>
      <c r="AD15" s="3" t="str">
        <f t="shared" si="1"/>
        <v/>
      </c>
      <c r="AE15" s="3" t="str">
        <f t="shared" si="2"/>
        <v/>
      </c>
    </row>
    <row r="16" spans="1:33" x14ac:dyDescent="0.3">
      <c r="A16" s="1">
        <v>15</v>
      </c>
      <c r="B16" s="1">
        <v>3649.2110238075202</v>
      </c>
      <c r="C16" s="1"/>
      <c r="D16" s="1"/>
      <c r="E16" s="1"/>
      <c r="F16" s="1"/>
      <c r="G16" s="3">
        <f t="shared" si="3"/>
        <v>3649.2110238075202</v>
      </c>
      <c r="H16" s="1" t="s">
        <v>88</v>
      </c>
      <c r="I16" s="1"/>
      <c r="J16" s="1"/>
      <c r="K16" s="1"/>
      <c r="L16" s="1"/>
      <c r="M16" s="1"/>
      <c r="N16" s="1" t="str">
        <f t="shared" si="4"/>
        <v/>
      </c>
      <c r="O16" s="7" t="str">
        <f t="shared" si="5"/>
        <v/>
      </c>
      <c r="P16" s="14" t="str">
        <f t="shared" si="6"/>
        <v/>
      </c>
      <c r="Q16" s="11"/>
      <c r="R16" s="1">
        <v>7.155747652053833</v>
      </c>
      <c r="S16" s="1">
        <v>7.0146291255950928</v>
      </c>
      <c r="T16" s="1">
        <v>7.0491087436676034</v>
      </c>
      <c r="U16" s="1">
        <v>6.9942367076873779</v>
      </c>
      <c r="V16" s="1">
        <v>7.0063164234161377</v>
      </c>
      <c r="W16" s="3">
        <f t="shared" si="0"/>
        <v>7.044007730484009</v>
      </c>
      <c r="X16" s="1">
        <v>341.20477</v>
      </c>
      <c r="Y16" s="1">
        <v>341.20433999999989</v>
      </c>
      <c r="Z16" s="1">
        <v>331.20424000000003</v>
      </c>
      <c r="AA16" s="1">
        <v>329.20472000000001</v>
      </c>
      <c r="AB16" s="1">
        <v>329.20429000000001</v>
      </c>
      <c r="AC16" s="3">
        <f t="shared" si="8"/>
        <v>334.404472</v>
      </c>
      <c r="AD16" s="3" t="str">
        <f t="shared" si="1"/>
        <v/>
      </c>
      <c r="AE16" s="3" t="str">
        <f t="shared" si="2"/>
        <v/>
      </c>
    </row>
    <row r="17" spans="1:31" x14ac:dyDescent="0.3">
      <c r="A17" s="1">
        <v>16</v>
      </c>
      <c r="B17" s="1">
        <v>3653.9237275123501</v>
      </c>
      <c r="C17" s="1"/>
      <c r="D17" s="1"/>
      <c r="E17" s="1"/>
      <c r="F17" s="1"/>
      <c r="G17" s="3">
        <f t="shared" si="3"/>
        <v>3653.9237275123501</v>
      </c>
      <c r="H17" s="1" t="s">
        <v>88</v>
      </c>
      <c r="I17" s="1"/>
      <c r="J17" s="1"/>
      <c r="K17" s="1"/>
      <c r="L17" s="1"/>
      <c r="M17" s="1"/>
      <c r="N17" s="1" t="str">
        <f t="shared" si="4"/>
        <v/>
      </c>
      <c r="O17" s="7" t="str">
        <f t="shared" si="5"/>
        <v/>
      </c>
      <c r="P17" s="14" t="str">
        <f t="shared" si="6"/>
        <v/>
      </c>
      <c r="Q17" s="11"/>
      <c r="R17" s="1">
        <v>7.3767189979553223</v>
      </c>
      <c r="S17" s="1">
        <v>7.2780075073242188</v>
      </c>
      <c r="T17" s="1">
        <v>7.2377259731292716</v>
      </c>
      <c r="U17" s="1">
        <v>7.1360676288604736</v>
      </c>
      <c r="V17" s="1">
        <v>7.2523369789123544</v>
      </c>
      <c r="W17" s="3">
        <f t="shared" si="0"/>
        <v>7.2561714172363283</v>
      </c>
      <c r="X17" s="1">
        <v>333.20395999999988</v>
      </c>
      <c r="Y17" s="1">
        <v>313.20463000000001</v>
      </c>
      <c r="Z17" s="1">
        <v>323.20469999999989</v>
      </c>
      <c r="AA17" s="1">
        <v>317.20382999999998</v>
      </c>
      <c r="AB17" s="1">
        <v>309.20425</v>
      </c>
      <c r="AC17" s="3">
        <f t="shared" si="8"/>
        <v>319.20427399999994</v>
      </c>
      <c r="AD17" s="3" t="str">
        <f t="shared" si="1"/>
        <v/>
      </c>
      <c r="AE17" s="3" t="str">
        <f t="shared" si="2"/>
        <v/>
      </c>
    </row>
    <row r="18" spans="1:31" x14ac:dyDescent="0.3">
      <c r="A18" s="1">
        <v>17</v>
      </c>
      <c r="B18" s="1">
        <v>3658.3202314376799</v>
      </c>
      <c r="C18" s="1"/>
      <c r="D18" s="1"/>
      <c r="E18" s="1"/>
      <c r="F18" s="1"/>
      <c r="G18" s="3">
        <f t="shared" si="3"/>
        <v>3658.3202314376799</v>
      </c>
      <c r="H18" s="1" t="s">
        <v>88</v>
      </c>
      <c r="I18" s="1"/>
      <c r="J18" s="1"/>
      <c r="K18" s="1"/>
      <c r="L18" s="1"/>
      <c r="M18" s="1"/>
      <c r="N18" s="1" t="str">
        <f t="shared" si="4"/>
        <v/>
      </c>
      <c r="O18" s="7" t="str">
        <f t="shared" si="5"/>
        <v/>
      </c>
      <c r="P18" s="14" t="str">
        <f t="shared" si="6"/>
        <v/>
      </c>
      <c r="Q18" s="11"/>
      <c r="R18" s="1">
        <v>7.4150183200836182</v>
      </c>
      <c r="S18" s="1">
        <v>7.4449951648712158</v>
      </c>
      <c r="T18" s="1">
        <v>7.48105788230896</v>
      </c>
      <c r="U18" s="1">
        <v>7.5474584102630624</v>
      </c>
      <c r="V18" s="1">
        <v>7.5573186874389648</v>
      </c>
      <c r="W18" s="3">
        <f t="shared" si="0"/>
        <v>7.4891696929931637</v>
      </c>
      <c r="X18" s="1">
        <v>283.20380999999998</v>
      </c>
      <c r="Y18" s="1">
        <v>325.20429999999999</v>
      </c>
      <c r="Z18" s="1">
        <v>333.20465999999988</v>
      </c>
      <c r="AA18" s="1">
        <v>339.20440000000002</v>
      </c>
      <c r="AB18" s="1">
        <v>309.20425</v>
      </c>
      <c r="AC18" s="3">
        <f t="shared" si="8"/>
        <v>318.00428399999998</v>
      </c>
      <c r="AD18" s="3" t="str">
        <f t="shared" si="1"/>
        <v/>
      </c>
      <c r="AE18" s="3" t="str">
        <f t="shared" si="2"/>
        <v/>
      </c>
    </row>
    <row r="19" spans="1:31" x14ac:dyDescent="0.3">
      <c r="A19" s="1">
        <v>18</v>
      </c>
      <c r="B19" s="1">
        <v>3672.4402055740302</v>
      </c>
      <c r="C19" s="1"/>
      <c r="D19" s="1"/>
      <c r="E19" s="1"/>
      <c r="F19" s="1"/>
      <c r="G19" s="3">
        <f t="shared" si="3"/>
        <v>3672.4402055740302</v>
      </c>
      <c r="H19" s="1" t="s">
        <v>88</v>
      </c>
      <c r="I19" s="1"/>
      <c r="J19" s="1"/>
      <c r="K19" s="1"/>
      <c r="L19" s="1"/>
      <c r="M19" s="1"/>
      <c r="N19" s="1" t="str">
        <f t="shared" si="4"/>
        <v/>
      </c>
      <c r="O19" s="7" t="str">
        <f t="shared" si="5"/>
        <v/>
      </c>
      <c r="P19" s="14" t="str">
        <f t="shared" si="6"/>
        <v/>
      </c>
      <c r="Q19" s="11"/>
      <c r="R19" s="1">
        <v>7.6080825328826904</v>
      </c>
      <c r="S19" s="1">
        <v>7.7132935523986816</v>
      </c>
      <c r="T19" s="1">
        <v>7.842146635055542</v>
      </c>
      <c r="U19" s="1">
        <v>7.6918420791625977</v>
      </c>
      <c r="V19" s="1">
        <v>7.673588752746582</v>
      </c>
      <c r="W19" s="3">
        <f t="shared" si="0"/>
        <v>7.7057907104492189</v>
      </c>
      <c r="X19" s="1">
        <v>269.20367999999991</v>
      </c>
      <c r="Y19" s="1">
        <v>285.20414</v>
      </c>
      <c r="Z19" s="1">
        <v>275.20373999999998</v>
      </c>
      <c r="AA19" s="1">
        <v>261.20375000000001</v>
      </c>
      <c r="AB19" s="1">
        <v>301.20418999999998</v>
      </c>
      <c r="AC19" s="3">
        <f t="shared" si="8"/>
        <v>278.40389999999996</v>
      </c>
      <c r="AD19" s="3" t="str">
        <f t="shared" si="1"/>
        <v/>
      </c>
      <c r="AE19" s="3" t="str">
        <f t="shared" si="2"/>
        <v/>
      </c>
    </row>
    <row r="21" spans="1:31" x14ac:dyDescent="0.3">
      <c r="AD21" s="11"/>
      <c r="AE21" s="11"/>
    </row>
    <row r="22" spans="1:31" x14ac:dyDescent="0.3">
      <c r="AD22" s="11"/>
      <c r="AE22" s="11"/>
    </row>
    <row r="23" spans="1:31" x14ac:dyDescent="0.3">
      <c r="AD23" s="11"/>
      <c r="AE23" s="11"/>
    </row>
    <row r="52" spans="1:1" x14ac:dyDescent="0.3">
      <c r="A52" t="s">
        <v>4</v>
      </c>
    </row>
    <row r="53" spans="1:1" x14ac:dyDescent="0.3">
      <c r="A53" t="s">
        <v>23</v>
      </c>
    </row>
    <row r="54" spans="1:1" x14ac:dyDescent="0.3">
      <c r="A54" t="s">
        <v>36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24</v>
      </c>
    </row>
    <row r="61" spans="1:1" x14ac:dyDescent="0.3">
      <c r="A61" t="s">
        <v>30</v>
      </c>
    </row>
    <row r="62" spans="1:1" x14ac:dyDescent="0.3">
      <c r="A62" t="s">
        <v>21</v>
      </c>
    </row>
    <row r="63" spans="1:1" x14ac:dyDescent="0.3">
      <c r="A63" t="s">
        <v>7</v>
      </c>
    </row>
    <row r="64" spans="1:1" x14ac:dyDescent="0.3">
      <c r="A64" t="s">
        <v>22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37</v>
      </c>
    </row>
    <row r="68" spans="1:1" x14ac:dyDescent="0.3">
      <c r="A68" t="s">
        <v>32</v>
      </c>
    </row>
    <row r="69" spans="1:1" x14ac:dyDescent="0.3">
      <c r="A69" t="s">
        <v>16</v>
      </c>
    </row>
    <row r="70" spans="1:1" x14ac:dyDescent="0.3">
      <c r="A70" t="s">
        <v>17</v>
      </c>
    </row>
    <row r="71" spans="1:1" x14ac:dyDescent="0.3">
      <c r="A71" t="s">
        <v>18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38</v>
      </c>
    </row>
    <row r="75" spans="1:1" x14ac:dyDescent="0.3">
      <c r="A75" t="s">
        <v>39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40</v>
      </c>
    </row>
    <row r="82" spans="1:1" x14ac:dyDescent="0.3">
      <c r="A82" t="s">
        <v>41</v>
      </c>
    </row>
    <row r="83" spans="1:1" x14ac:dyDescent="0.3">
      <c r="A83" t="s">
        <v>6</v>
      </c>
    </row>
    <row r="84" spans="1:1" x14ac:dyDescent="0.3">
      <c r="A84" t="s">
        <v>7</v>
      </c>
    </row>
    <row r="85" spans="1:1" x14ac:dyDescent="0.3">
      <c r="A85" t="s">
        <v>8</v>
      </c>
    </row>
    <row r="86" spans="1:1" x14ac:dyDescent="0.3">
      <c r="A86" t="s">
        <v>9</v>
      </c>
    </row>
    <row r="87" spans="1:1" x14ac:dyDescent="0.3">
      <c r="A87" t="s">
        <v>27</v>
      </c>
    </row>
    <row r="88" spans="1:1" x14ac:dyDescent="0.3">
      <c r="A88" t="s">
        <v>42</v>
      </c>
    </row>
    <row r="89" spans="1:1" x14ac:dyDescent="0.3">
      <c r="A89" t="s">
        <v>25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28</v>
      </c>
    </row>
    <row r="95" spans="1:1" x14ac:dyDescent="0.3">
      <c r="A95" t="s">
        <v>43</v>
      </c>
    </row>
    <row r="96" spans="1:1" x14ac:dyDescent="0.3">
      <c r="A96" t="s">
        <v>35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29</v>
      </c>
    </row>
    <row r="102" spans="1:1" x14ac:dyDescent="0.3">
      <c r="A102" t="s">
        <v>44</v>
      </c>
    </row>
    <row r="103" spans="1:1" x14ac:dyDescent="0.3">
      <c r="A103" t="s">
        <v>45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33</v>
      </c>
    </row>
    <row r="109" spans="1:1" x14ac:dyDescent="0.3">
      <c r="A109" t="s">
        <v>46</v>
      </c>
    </row>
    <row r="110" spans="1:1" x14ac:dyDescent="0.3">
      <c r="A110" t="s">
        <v>20</v>
      </c>
    </row>
    <row r="111" spans="1:1" x14ac:dyDescent="0.3">
      <c r="A111" t="s">
        <v>6</v>
      </c>
    </row>
    <row r="112" spans="1:1" x14ac:dyDescent="0.3">
      <c r="A112" t="s">
        <v>7</v>
      </c>
    </row>
    <row r="113" spans="1:1" x14ac:dyDescent="0.3">
      <c r="A113" t="s">
        <v>8</v>
      </c>
    </row>
    <row r="114" spans="1:1" x14ac:dyDescent="0.3">
      <c r="A114" t="s">
        <v>9</v>
      </c>
    </row>
    <row r="115" spans="1:1" x14ac:dyDescent="0.3">
      <c r="A115" t="s">
        <v>34</v>
      </c>
    </row>
    <row r="116" spans="1:1" x14ac:dyDescent="0.3">
      <c r="A116" t="s">
        <v>47</v>
      </c>
    </row>
    <row r="117" spans="1:1" x14ac:dyDescent="0.3">
      <c r="A117" t="s">
        <v>5</v>
      </c>
    </row>
    <row r="118" spans="1:1" x14ac:dyDescent="0.3">
      <c r="A118" t="s">
        <v>6</v>
      </c>
    </row>
    <row r="119" spans="1:1" x14ac:dyDescent="0.3">
      <c r="A119" t="s">
        <v>7</v>
      </c>
    </row>
    <row r="120" spans="1:1" x14ac:dyDescent="0.3">
      <c r="A120" t="s">
        <v>8</v>
      </c>
    </row>
    <row r="121" spans="1:1" x14ac:dyDescent="0.3">
      <c r="A121" t="s">
        <v>9</v>
      </c>
    </row>
    <row r="122" spans="1:1" x14ac:dyDescent="0.3">
      <c r="A122" t="s">
        <v>48</v>
      </c>
    </row>
    <row r="123" spans="1:1" x14ac:dyDescent="0.3">
      <c r="A123" t="s">
        <v>49</v>
      </c>
    </row>
    <row r="124" spans="1:1" x14ac:dyDescent="0.3">
      <c r="A124" t="s">
        <v>13</v>
      </c>
    </row>
    <row r="125" spans="1:1" x14ac:dyDescent="0.3">
      <c r="A125" t="s">
        <v>21</v>
      </c>
    </row>
    <row r="126" spans="1:1" x14ac:dyDescent="0.3">
      <c r="A126" t="s">
        <v>7</v>
      </c>
    </row>
    <row r="127" spans="1:1" x14ac:dyDescent="0.3">
      <c r="A127" t="s">
        <v>22</v>
      </c>
    </row>
    <row r="128" spans="1:1" x14ac:dyDescent="0.3">
      <c r="A128" t="s">
        <v>9</v>
      </c>
    </row>
    <row r="129" spans="1:1" x14ac:dyDescent="0.3">
      <c r="A129" t="s">
        <v>50</v>
      </c>
    </row>
    <row r="130" spans="1:1" x14ac:dyDescent="0.3">
      <c r="A130" t="s">
        <v>51</v>
      </c>
    </row>
    <row r="131" spans="1:1" x14ac:dyDescent="0.3">
      <c r="A131" t="s">
        <v>15</v>
      </c>
    </row>
    <row r="132" spans="1:1" x14ac:dyDescent="0.3">
      <c r="A132" t="s">
        <v>6</v>
      </c>
    </row>
    <row r="133" spans="1:1" x14ac:dyDescent="0.3">
      <c r="A133" t="s">
        <v>7</v>
      </c>
    </row>
    <row r="134" spans="1:1" x14ac:dyDescent="0.3">
      <c r="A134" t="s">
        <v>8</v>
      </c>
    </row>
    <row r="135" spans="1:1" x14ac:dyDescent="0.3">
      <c r="A135" t="s">
        <v>9</v>
      </c>
    </row>
    <row r="136" spans="1:1" x14ac:dyDescent="0.3">
      <c r="A136" t="s">
        <v>52</v>
      </c>
    </row>
    <row r="137" spans="1:1" x14ac:dyDescent="0.3">
      <c r="A137" t="s">
        <v>53</v>
      </c>
    </row>
    <row r="138" spans="1:1" x14ac:dyDescent="0.3">
      <c r="A138" t="s">
        <v>26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54</v>
      </c>
    </row>
    <row r="144" spans="1:1" x14ac:dyDescent="0.3">
      <c r="A144" t="s">
        <v>55</v>
      </c>
    </row>
    <row r="145" spans="1:1" x14ac:dyDescent="0.3">
      <c r="A145" t="s">
        <v>56</v>
      </c>
    </row>
    <row r="146" spans="1:1" x14ac:dyDescent="0.3">
      <c r="A146" t="s">
        <v>6</v>
      </c>
    </row>
    <row r="147" spans="1:1" x14ac:dyDescent="0.3">
      <c r="A147" t="s">
        <v>7</v>
      </c>
    </row>
    <row r="148" spans="1:1" x14ac:dyDescent="0.3">
      <c r="A148" t="s">
        <v>8</v>
      </c>
    </row>
    <row r="149" spans="1:1" x14ac:dyDescent="0.3">
      <c r="A149" t="s">
        <v>9</v>
      </c>
    </row>
    <row r="150" spans="1:1" x14ac:dyDescent="0.3">
      <c r="A150" t="s">
        <v>57</v>
      </c>
    </row>
    <row r="151" spans="1:1" x14ac:dyDescent="0.3">
      <c r="A151" t="s">
        <v>58</v>
      </c>
    </row>
    <row r="152" spans="1:1" x14ac:dyDescent="0.3">
      <c r="A152" t="s">
        <v>11</v>
      </c>
    </row>
    <row r="153" spans="1:1" x14ac:dyDescent="0.3">
      <c r="A153" t="s">
        <v>16</v>
      </c>
    </row>
    <row r="154" spans="1:1" x14ac:dyDescent="0.3">
      <c r="A154" t="s">
        <v>17</v>
      </c>
    </row>
    <row r="155" spans="1:1" x14ac:dyDescent="0.3">
      <c r="A155" t="s">
        <v>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15L_20241211_08-08-25</vt:lpstr>
      <vt:lpstr>15L_20241211_08-08-25 _duration</vt:lpstr>
      <vt:lpstr>15L_20250114_15-27-59</vt:lpstr>
      <vt:lpstr>15L_20250114_15-27-59_duration</vt:lpstr>
      <vt:lpstr>15L_20250121_09-00-07</vt:lpstr>
      <vt:lpstr>15L_20250121_09-00-07_duration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Mente, Torben</dc:creator>
  <cp:lastModifiedBy>Mente, Torben</cp:lastModifiedBy>
  <dcterms:created xsi:type="dcterms:W3CDTF">2024-12-06T09:51:29Z</dcterms:created>
  <dcterms:modified xsi:type="dcterms:W3CDTF">2025-09-15T13:55:09Z</dcterms:modified>
</cp:coreProperties>
</file>