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iphhannover-my.sharepoint.com/personal/mente_iph-hannover_de/Documents/Dokumente/01 Forschungsprojekte/ZellFTF/Dokumentation/Veröffentlichungen/Annals_of_OR_Springer/Random_Factories/"/>
    </mc:Choice>
  </mc:AlternateContent>
  <xr:revisionPtr revIDLastSave="144" documentId="8_{B6010082-A5A0-444B-A21E-DA5D7846E8EA}" xr6:coauthVersionLast="47" xr6:coauthVersionMax="47" xr10:uidLastSave="{A14B310F-1FE8-453E-8D1F-D7128323C271}"/>
  <bookViews>
    <workbookView xWindow="-108" yWindow="-108" windowWidth="41496" windowHeight="16776" tabRatio="781" xr2:uid="{8A219EBF-B59C-4EBF-830D-AE4D1B0DACDF}"/>
  </bookViews>
  <sheets>
    <sheet name="Graphs" sheetId="11" r:id="rId1"/>
    <sheet name="20L_20250120_09-53-47" sheetId="8" r:id="rId2"/>
    <sheet name="20L_20250120_09-53-47 _duration" sheetId="12" r:id="rId3"/>
    <sheet name="20L_20250127_11-40-09" sheetId="9" r:id="rId4"/>
    <sheet name="20L_20250127_11-40-09_duration" sheetId="13" r:id="rId5"/>
    <sheet name="20L_20250127_12-58-20" sheetId="10" r:id="rId6"/>
    <sheet name="20L_20250127_12-58-20_duration" sheetId="14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1" l="1"/>
  <c r="F9" i="11"/>
  <c r="F10" i="11"/>
  <c r="F11" i="11"/>
  <c r="F12" i="11"/>
  <c r="F13" i="11"/>
  <c r="F14" i="11"/>
  <c r="F15" i="11"/>
  <c r="F16" i="11"/>
  <c r="F17" i="11"/>
  <c r="F18" i="11"/>
  <c r="F19" i="11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C57" i="11" l="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C7" i="11"/>
  <c r="B7" i="11"/>
  <c r="X19" i="12" l="1"/>
  <c r="X18" i="12"/>
  <c r="X17" i="12"/>
  <c r="X16" i="12"/>
  <c r="X15" i="12"/>
  <c r="X14" i="12"/>
  <c r="X13" i="12"/>
  <c r="X12" i="12"/>
  <c r="X11" i="12"/>
  <c r="X10" i="12"/>
  <c r="X9" i="12"/>
  <c r="X8" i="12"/>
  <c r="X7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7" i="14"/>
  <c r="O19" i="14"/>
  <c r="G19" i="14"/>
  <c r="O18" i="14"/>
  <c r="N18" i="14" s="1"/>
  <c r="G18" i="14"/>
  <c r="O17" i="14"/>
  <c r="N17" i="14" s="1"/>
  <c r="G17" i="14"/>
  <c r="AD16" i="14"/>
  <c r="O16" i="14"/>
  <c r="G16" i="14"/>
  <c r="O15" i="14"/>
  <c r="G15" i="14"/>
  <c r="O14" i="14"/>
  <c r="N14" i="14" s="1"/>
  <c r="G14" i="14"/>
  <c r="O13" i="14"/>
  <c r="G13" i="14"/>
  <c r="O12" i="14"/>
  <c r="G12" i="14"/>
  <c r="W11" i="14"/>
  <c r="O11" i="14"/>
  <c r="G11" i="14"/>
  <c r="O10" i="14"/>
  <c r="N10" i="14" s="1"/>
  <c r="G10" i="14"/>
  <c r="O9" i="14"/>
  <c r="N9" i="14" s="1"/>
  <c r="G9" i="14"/>
  <c r="O8" i="14"/>
  <c r="G8" i="14"/>
  <c r="O7" i="14"/>
  <c r="G7" i="14"/>
  <c r="O19" i="13"/>
  <c r="G19" i="13"/>
  <c r="O18" i="13"/>
  <c r="N18" i="13" s="1"/>
  <c r="G18" i="13"/>
  <c r="O17" i="13"/>
  <c r="G17" i="13"/>
  <c r="O16" i="13"/>
  <c r="G16" i="13"/>
  <c r="O15" i="13"/>
  <c r="G15" i="13"/>
  <c r="O14" i="13"/>
  <c r="N14" i="13" s="1"/>
  <c r="G14" i="13"/>
  <c r="O13" i="13"/>
  <c r="N13" i="13" s="1"/>
  <c r="G13" i="13"/>
  <c r="O12" i="13"/>
  <c r="G12" i="13"/>
  <c r="O11" i="13"/>
  <c r="G11" i="13"/>
  <c r="O10" i="13"/>
  <c r="N10" i="13" s="1"/>
  <c r="G10" i="13"/>
  <c r="O9" i="13"/>
  <c r="N9" i="13" s="1"/>
  <c r="G9" i="13"/>
  <c r="O8" i="13"/>
  <c r="G8" i="13"/>
  <c r="O7" i="13"/>
  <c r="G7" i="13"/>
  <c r="O19" i="12"/>
  <c r="G19" i="12"/>
  <c r="O18" i="12"/>
  <c r="N18" i="12" s="1"/>
  <c r="G18" i="12"/>
  <c r="O17" i="12"/>
  <c r="N17" i="12" s="1"/>
  <c r="G17" i="12"/>
  <c r="O16" i="12"/>
  <c r="G16" i="12"/>
  <c r="O15" i="12"/>
  <c r="G15" i="12"/>
  <c r="O14" i="12"/>
  <c r="N14" i="12" s="1"/>
  <c r="G14" i="12"/>
  <c r="O13" i="12"/>
  <c r="N13" i="12" s="1"/>
  <c r="G13" i="12"/>
  <c r="O12" i="12"/>
  <c r="G12" i="12"/>
  <c r="O11" i="12"/>
  <c r="G11" i="12"/>
  <c r="O10" i="12"/>
  <c r="N10" i="12" s="1"/>
  <c r="G10" i="12"/>
  <c r="O9" i="12"/>
  <c r="N9" i="12" s="1"/>
  <c r="G9" i="12"/>
  <c r="O8" i="12"/>
  <c r="G8" i="12"/>
  <c r="O7" i="12"/>
  <c r="G7" i="12"/>
  <c r="F46" i="11" l="1"/>
  <c r="E46" i="11"/>
  <c r="F48" i="11"/>
  <c r="E48" i="11"/>
  <c r="F50" i="11"/>
  <c r="E50" i="11"/>
  <c r="E52" i="11"/>
  <c r="F52" i="11"/>
  <c r="F54" i="11"/>
  <c r="E54" i="11"/>
  <c r="F56" i="11"/>
  <c r="E56" i="11"/>
  <c r="E45" i="11"/>
  <c r="F45" i="11"/>
  <c r="F47" i="11"/>
  <c r="E47" i="11"/>
  <c r="F49" i="11"/>
  <c r="E49" i="11"/>
  <c r="E51" i="11"/>
  <c r="F51" i="11"/>
  <c r="E53" i="11"/>
  <c r="F53" i="11"/>
  <c r="F55" i="11"/>
  <c r="E55" i="11"/>
  <c r="F57" i="11"/>
  <c r="E57" i="11"/>
  <c r="W9" i="12"/>
  <c r="W18" i="12"/>
  <c r="W14" i="13"/>
  <c r="W7" i="13"/>
  <c r="W9" i="13"/>
  <c r="W18" i="13"/>
  <c r="W13" i="13"/>
  <c r="AD10" i="14"/>
  <c r="AG10" i="14" s="1"/>
  <c r="AD14" i="14"/>
  <c r="AG14" i="14" s="1"/>
  <c r="AD17" i="14"/>
  <c r="AG17" i="14" s="1"/>
  <c r="AD11" i="14"/>
  <c r="AF11" i="14" s="1"/>
  <c r="W15" i="14"/>
  <c r="W12" i="14"/>
  <c r="W17" i="14"/>
  <c r="P9" i="13"/>
  <c r="P13" i="13"/>
  <c r="N17" i="13"/>
  <c r="P17" i="13" s="1"/>
  <c r="P17" i="14"/>
  <c r="P9" i="14"/>
  <c r="N13" i="14"/>
  <c r="P13" i="14" s="1"/>
  <c r="AD12" i="12"/>
  <c r="AF12" i="12" s="1"/>
  <c r="AD13" i="14"/>
  <c r="AF13" i="14" s="1"/>
  <c r="AD7" i="14"/>
  <c r="AF7" i="14" s="1"/>
  <c r="AD12" i="14"/>
  <c r="AF12" i="14" s="1"/>
  <c r="AD18" i="14"/>
  <c r="AF18" i="14" s="1"/>
  <c r="AD9" i="14"/>
  <c r="AG9" i="14" s="1"/>
  <c r="AD15" i="14"/>
  <c r="AF15" i="14" s="1"/>
  <c r="AD8" i="14"/>
  <c r="AF8" i="14" s="1"/>
  <c r="AD19" i="14"/>
  <c r="AF19" i="14" s="1"/>
  <c r="W7" i="14"/>
  <c r="W9" i="14"/>
  <c r="W14" i="14"/>
  <c r="W8" i="14"/>
  <c r="W13" i="14"/>
  <c r="W18" i="14"/>
  <c r="W16" i="14"/>
  <c r="W19" i="14"/>
  <c r="W10" i="14"/>
  <c r="AG9" i="13"/>
  <c r="AG10" i="13"/>
  <c r="AG13" i="13"/>
  <c r="AF7" i="13"/>
  <c r="AF12" i="13"/>
  <c r="AG14" i="13"/>
  <c r="AF17" i="13"/>
  <c r="AF11" i="13"/>
  <c r="AF16" i="13"/>
  <c r="W12" i="13"/>
  <c r="W15" i="13"/>
  <c r="W17" i="13"/>
  <c r="W16" i="13"/>
  <c r="W19" i="13"/>
  <c r="W10" i="13"/>
  <c r="W8" i="13"/>
  <c r="W11" i="13"/>
  <c r="W16" i="12"/>
  <c r="W13" i="12"/>
  <c r="W12" i="12"/>
  <c r="W17" i="12"/>
  <c r="W7" i="12"/>
  <c r="AD10" i="12"/>
  <c r="AG10" i="12" s="1"/>
  <c r="AD15" i="12"/>
  <c r="AF15" i="12" s="1"/>
  <c r="AD17" i="12"/>
  <c r="AG17" i="12" s="1"/>
  <c r="AF16" i="14"/>
  <c r="P18" i="14"/>
  <c r="N8" i="14"/>
  <c r="P8" i="14" s="1"/>
  <c r="N12" i="14"/>
  <c r="P12" i="14" s="1"/>
  <c r="N16" i="14"/>
  <c r="P16" i="14" s="1"/>
  <c r="P10" i="14"/>
  <c r="P14" i="14"/>
  <c r="N7" i="14"/>
  <c r="P7" i="14" s="1"/>
  <c r="N11" i="14"/>
  <c r="P11" i="14" s="1"/>
  <c r="N15" i="14"/>
  <c r="N19" i="14"/>
  <c r="P19" i="14" s="1"/>
  <c r="AF13" i="13"/>
  <c r="AG18" i="13"/>
  <c r="AF18" i="13"/>
  <c r="AF10" i="13"/>
  <c r="AF15" i="13"/>
  <c r="AF9" i="13"/>
  <c r="AF8" i="13"/>
  <c r="AF19" i="13"/>
  <c r="N8" i="13"/>
  <c r="P8" i="13" s="1"/>
  <c r="N12" i="13"/>
  <c r="P12" i="13" s="1"/>
  <c r="N16" i="13"/>
  <c r="AG16" i="13" s="1"/>
  <c r="P18" i="13"/>
  <c r="P14" i="13"/>
  <c r="N7" i="13"/>
  <c r="P7" i="13" s="1"/>
  <c r="N11" i="13"/>
  <c r="N15" i="13"/>
  <c r="AG15" i="13" s="1"/>
  <c r="N19" i="13"/>
  <c r="P19" i="13" s="1"/>
  <c r="P10" i="13"/>
  <c r="AD14" i="12"/>
  <c r="AG14" i="12" s="1"/>
  <c r="AD19" i="12"/>
  <c r="AF19" i="12" s="1"/>
  <c r="AD16" i="12"/>
  <c r="AF16" i="12" s="1"/>
  <c r="AD18" i="12"/>
  <c r="AG18" i="12" s="1"/>
  <c r="AD7" i="12"/>
  <c r="AF7" i="12" s="1"/>
  <c r="AD9" i="12"/>
  <c r="AG9" i="12" s="1"/>
  <c r="AD8" i="12"/>
  <c r="AF8" i="12" s="1"/>
  <c r="AD11" i="12"/>
  <c r="AF11" i="12" s="1"/>
  <c r="AD13" i="12"/>
  <c r="AF13" i="12" s="1"/>
  <c r="W11" i="12"/>
  <c r="W15" i="12"/>
  <c r="W19" i="12"/>
  <c r="W8" i="12"/>
  <c r="W10" i="12"/>
  <c r="W14" i="12"/>
  <c r="P9" i="12"/>
  <c r="P13" i="12"/>
  <c r="P17" i="12"/>
  <c r="N8" i="12"/>
  <c r="P8" i="12" s="1"/>
  <c r="N12" i="12"/>
  <c r="P12" i="12" s="1"/>
  <c r="N16" i="12"/>
  <c r="P16" i="12" s="1"/>
  <c r="P14" i="12"/>
  <c r="P10" i="12"/>
  <c r="P18" i="12"/>
  <c r="N7" i="12"/>
  <c r="N11" i="12"/>
  <c r="N15" i="12"/>
  <c r="N19" i="12"/>
  <c r="P19" i="12" s="1"/>
  <c r="AG18" i="14" l="1"/>
  <c r="AG15" i="14"/>
  <c r="AF14" i="14"/>
  <c r="AG13" i="14"/>
  <c r="AG17" i="13"/>
  <c r="AF17" i="12"/>
  <c r="H47" i="11"/>
  <c r="G47" i="11"/>
  <c r="G56" i="11"/>
  <c r="H56" i="11"/>
  <c r="G46" i="11"/>
  <c r="H46" i="11"/>
  <c r="H50" i="11"/>
  <c r="G50" i="11"/>
  <c r="H57" i="11"/>
  <c r="G57" i="11"/>
  <c r="H48" i="11"/>
  <c r="G48" i="11"/>
  <c r="G55" i="11"/>
  <c r="H55" i="11"/>
  <c r="H52" i="11"/>
  <c r="G52" i="11"/>
  <c r="H51" i="11"/>
  <c r="G51" i="11"/>
  <c r="L53" i="11"/>
  <c r="K53" i="11"/>
  <c r="K57" i="11"/>
  <c r="L57" i="11"/>
  <c r="L51" i="11"/>
  <c r="K51" i="11"/>
  <c r="K50" i="11"/>
  <c r="L50" i="11"/>
  <c r="L46" i="11"/>
  <c r="K46" i="11"/>
  <c r="L49" i="11"/>
  <c r="K49" i="11"/>
  <c r="L45" i="11"/>
  <c r="K45" i="11"/>
  <c r="AG7" i="12"/>
  <c r="K54" i="11"/>
  <c r="L54" i="11"/>
  <c r="I46" i="11"/>
  <c r="J46" i="11"/>
  <c r="I52" i="11"/>
  <c r="J52" i="11"/>
  <c r="J45" i="11"/>
  <c r="I45" i="11"/>
  <c r="I55" i="11"/>
  <c r="J55" i="11"/>
  <c r="J56" i="11"/>
  <c r="I56" i="11"/>
  <c r="J50" i="11"/>
  <c r="I50" i="11"/>
  <c r="J47" i="11"/>
  <c r="I47" i="11"/>
  <c r="J49" i="11"/>
  <c r="I49" i="11"/>
  <c r="J48" i="11"/>
  <c r="I48" i="11"/>
  <c r="I51" i="11"/>
  <c r="J51" i="11"/>
  <c r="J57" i="11"/>
  <c r="I57" i="11"/>
  <c r="I53" i="11"/>
  <c r="J53" i="11"/>
  <c r="I54" i="11"/>
  <c r="J54" i="11"/>
  <c r="AF10" i="12"/>
  <c r="AG15" i="12"/>
  <c r="AF14" i="12"/>
  <c r="AG12" i="12"/>
  <c r="AG11" i="13"/>
  <c r="P16" i="13"/>
  <c r="G54" i="11" s="1"/>
  <c r="AF17" i="14"/>
  <c r="K55" i="11" s="1"/>
  <c r="AF9" i="14"/>
  <c r="AG12" i="14"/>
  <c r="AF10" i="14"/>
  <c r="AG19" i="13"/>
  <c r="P11" i="13"/>
  <c r="AG11" i="14"/>
  <c r="AF9" i="12"/>
  <c r="AF14" i="13"/>
  <c r="AG13" i="12"/>
  <c r="AG11" i="12"/>
  <c r="P15" i="14"/>
  <c r="AG7" i="14"/>
  <c r="AG19" i="14"/>
  <c r="AG8" i="14"/>
  <c r="AG16" i="14"/>
  <c r="AG12" i="13"/>
  <c r="AG8" i="13"/>
  <c r="P15" i="13"/>
  <c r="AG7" i="13"/>
  <c r="AF18" i="12"/>
  <c r="P11" i="12"/>
  <c r="P15" i="12"/>
  <c r="AG19" i="12"/>
  <c r="P7" i="12"/>
  <c r="AG16" i="12"/>
  <c r="AG8" i="12"/>
  <c r="O19" i="10"/>
  <c r="N19" i="10" s="1"/>
  <c r="O18" i="10"/>
  <c r="O17" i="10"/>
  <c r="O16" i="10"/>
  <c r="O15" i="10"/>
  <c r="N15" i="10" s="1"/>
  <c r="O14" i="10"/>
  <c r="N14" i="10" s="1"/>
  <c r="P14" i="10" s="1"/>
  <c r="O13" i="10"/>
  <c r="O12" i="10"/>
  <c r="O11" i="10"/>
  <c r="O10" i="10"/>
  <c r="N10" i="10" s="1"/>
  <c r="O9" i="10"/>
  <c r="O8" i="10"/>
  <c r="O7" i="10"/>
  <c r="O19" i="8"/>
  <c r="O18" i="8"/>
  <c r="N18" i="8" s="1"/>
  <c r="O17" i="8"/>
  <c r="O16" i="8"/>
  <c r="N16" i="8" s="1"/>
  <c r="O15" i="8"/>
  <c r="N15" i="8" s="1"/>
  <c r="O14" i="8"/>
  <c r="N14" i="8" s="1"/>
  <c r="O13" i="8"/>
  <c r="O12" i="8"/>
  <c r="O11" i="8"/>
  <c r="O10" i="8"/>
  <c r="O9" i="8"/>
  <c r="O8" i="8"/>
  <c r="N8" i="8" s="1"/>
  <c r="O7" i="8"/>
  <c r="O8" i="9"/>
  <c r="N8" i="9" s="1"/>
  <c r="P8" i="9" s="1"/>
  <c r="O9" i="9"/>
  <c r="N9" i="9" s="1"/>
  <c r="O10" i="9"/>
  <c r="O11" i="9"/>
  <c r="N11" i="9" s="1"/>
  <c r="O12" i="9"/>
  <c r="O13" i="9"/>
  <c r="N13" i="9" s="1"/>
  <c r="O14" i="9"/>
  <c r="O15" i="9"/>
  <c r="N15" i="9" s="1"/>
  <c r="P15" i="9" s="1"/>
  <c r="O16" i="9"/>
  <c r="N16" i="9" s="1"/>
  <c r="P16" i="9" s="1"/>
  <c r="O17" i="9"/>
  <c r="N17" i="9" s="1"/>
  <c r="O18" i="9"/>
  <c r="N18" i="9" s="1"/>
  <c r="O19" i="9"/>
  <c r="O7" i="9"/>
  <c r="N7" i="9" s="1"/>
  <c r="P7" i="9" s="1"/>
  <c r="L55" i="11" l="1"/>
  <c r="H54" i="11"/>
  <c r="N19" i="9"/>
  <c r="P19" i="9" s="1"/>
  <c r="P11" i="9"/>
  <c r="N14" i="9"/>
  <c r="P14" i="9" s="1"/>
  <c r="N12" i="9"/>
  <c r="P12" i="9" s="1"/>
  <c r="P9" i="9"/>
  <c r="P17" i="9"/>
  <c r="P18" i="9"/>
  <c r="N10" i="9"/>
  <c r="P10" i="9" s="1"/>
  <c r="P13" i="9"/>
  <c r="G53" i="11"/>
  <c r="H53" i="11"/>
  <c r="H45" i="11"/>
  <c r="G45" i="11"/>
  <c r="G49" i="11"/>
  <c r="H49" i="11"/>
  <c r="K56" i="11"/>
  <c r="L56" i="11"/>
  <c r="K48" i="11"/>
  <c r="L48" i="11"/>
  <c r="K47" i="11"/>
  <c r="L47" i="11"/>
  <c r="L52" i="11"/>
  <c r="K52" i="11"/>
  <c r="N11" i="8"/>
  <c r="P11" i="8" s="1"/>
  <c r="N12" i="8"/>
  <c r="P16" i="8"/>
  <c r="N19" i="8"/>
  <c r="N13" i="10"/>
  <c r="N12" i="10"/>
  <c r="N11" i="10"/>
  <c r="P10" i="10"/>
  <c r="N9" i="10"/>
  <c r="N8" i="10"/>
  <c r="N7" i="10"/>
  <c r="P15" i="10"/>
  <c r="N16" i="10"/>
  <c r="N17" i="10"/>
  <c r="N18" i="10"/>
  <c r="P19" i="10"/>
  <c r="P15" i="8"/>
  <c r="H15" i="11" s="1"/>
  <c r="P18" i="8"/>
  <c r="N9" i="8"/>
  <c r="N17" i="8"/>
  <c r="P8" i="8"/>
  <c r="N10" i="8"/>
  <c r="N13" i="8"/>
  <c r="P13" i="8" s="1"/>
  <c r="P14" i="8"/>
  <c r="P12" i="8"/>
  <c r="N7" i="8"/>
  <c r="H14" i="11" l="1"/>
  <c r="P17" i="8"/>
  <c r="P19" i="8"/>
  <c r="H19" i="11" s="1"/>
  <c r="P13" i="10"/>
  <c r="H13" i="11" s="1"/>
  <c r="P12" i="10"/>
  <c r="H12" i="11" s="1"/>
  <c r="P11" i="10"/>
  <c r="H11" i="11" s="1"/>
  <c r="P9" i="10"/>
  <c r="P8" i="10"/>
  <c r="H8" i="11" s="1"/>
  <c r="P7" i="10"/>
  <c r="P16" i="10"/>
  <c r="H16" i="11" s="1"/>
  <c r="P17" i="10"/>
  <c r="H17" i="11" s="1"/>
  <c r="P18" i="10"/>
  <c r="H18" i="11" s="1"/>
  <c r="P10" i="8"/>
  <c r="H10" i="11" s="1"/>
  <c r="P9" i="8"/>
  <c r="P7" i="8"/>
  <c r="G19" i="10"/>
  <c r="W18" i="10"/>
  <c r="G18" i="10"/>
  <c r="G17" i="10"/>
  <c r="AC16" i="10"/>
  <c r="AD16" i="10" s="1"/>
  <c r="G16" i="10"/>
  <c r="G15" i="10"/>
  <c r="AC14" i="10"/>
  <c r="G14" i="10"/>
  <c r="AC13" i="10"/>
  <c r="AD13" i="10" s="1"/>
  <c r="G13" i="10"/>
  <c r="W12" i="10"/>
  <c r="G12" i="10"/>
  <c r="G11" i="10"/>
  <c r="G10" i="10"/>
  <c r="G9" i="10"/>
  <c r="G8" i="10"/>
  <c r="AC7" i="10"/>
  <c r="AD7" i="10" s="1"/>
  <c r="G7" i="10"/>
  <c r="W19" i="9"/>
  <c r="G19" i="9"/>
  <c r="AC18" i="9"/>
  <c r="G18" i="9"/>
  <c r="W17" i="9"/>
  <c r="G17" i="9"/>
  <c r="W16" i="9"/>
  <c r="G16" i="9"/>
  <c r="W15" i="9"/>
  <c r="G15" i="9"/>
  <c r="W14" i="9"/>
  <c r="G14" i="9"/>
  <c r="W13" i="9"/>
  <c r="G13" i="9"/>
  <c r="G12" i="9"/>
  <c r="AC11" i="9"/>
  <c r="W11" i="9"/>
  <c r="G11" i="9"/>
  <c r="G10" i="9"/>
  <c r="G9" i="9"/>
  <c r="G8" i="9"/>
  <c r="G7" i="9"/>
  <c r="AE7" i="10" l="1"/>
  <c r="AE14" i="10"/>
  <c r="AD14" i="10"/>
  <c r="AE16" i="10"/>
  <c r="AE13" i="10"/>
  <c r="H9" i="11"/>
  <c r="AD11" i="9"/>
  <c r="AE11" i="9"/>
  <c r="AE18" i="9"/>
  <c r="AD18" i="9"/>
  <c r="H7" i="11"/>
  <c r="G7" i="11"/>
  <c r="AC19" i="9"/>
  <c r="W18" i="9"/>
  <c r="AC17" i="9"/>
  <c r="AC16" i="9"/>
  <c r="AC15" i="9"/>
  <c r="AC14" i="9"/>
  <c r="AC13" i="9"/>
  <c r="W12" i="9"/>
  <c r="AC12" i="9"/>
  <c r="W10" i="9"/>
  <c r="AC10" i="9"/>
  <c r="AC9" i="9"/>
  <c r="W9" i="9"/>
  <c r="AC8" i="9"/>
  <c r="W8" i="9"/>
  <c r="AC7" i="9"/>
  <c r="W7" i="9"/>
  <c r="AC19" i="10"/>
  <c r="W19" i="10"/>
  <c r="AC18" i="10"/>
  <c r="W16" i="10"/>
  <c r="AC15" i="10"/>
  <c r="W8" i="10"/>
  <c r="W11" i="10"/>
  <c r="W13" i="10"/>
  <c r="W17" i="10"/>
  <c r="W7" i="10"/>
  <c r="AC17" i="10"/>
  <c r="W15" i="10"/>
  <c r="W14" i="10"/>
  <c r="AC12" i="10"/>
  <c r="AC11" i="10"/>
  <c r="W10" i="10"/>
  <c r="AC10" i="10"/>
  <c r="AC9" i="10"/>
  <c r="W9" i="10"/>
  <c r="AC8" i="10"/>
  <c r="AD17" i="10" l="1"/>
  <c r="AE17" i="10"/>
  <c r="AD19" i="10"/>
  <c r="AE19" i="10"/>
  <c r="AD11" i="10"/>
  <c r="AE11" i="10"/>
  <c r="AD9" i="10"/>
  <c r="AE9" i="10"/>
  <c r="AD10" i="10"/>
  <c r="AE10" i="10"/>
  <c r="AE15" i="10"/>
  <c r="AD15" i="10"/>
  <c r="AD8" i="10"/>
  <c r="AE8" i="10"/>
  <c r="AD18" i="10"/>
  <c r="AE18" i="10"/>
  <c r="AD12" i="10"/>
  <c r="AE12" i="10"/>
  <c r="AE16" i="9"/>
  <c r="AD16" i="9"/>
  <c r="AD19" i="9"/>
  <c r="AE19" i="9"/>
  <c r="AE12" i="9"/>
  <c r="AD12" i="9"/>
  <c r="AE8" i="9"/>
  <c r="AD8" i="9"/>
  <c r="AE17" i="9"/>
  <c r="AD17" i="9"/>
  <c r="AE9" i="9"/>
  <c r="AD9" i="9"/>
  <c r="AE13" i="9"/>
  <c r="AD13" i="9"/>
  <c r="AE7" i="9"/>
  <c r="AD7" i="9"/>
  <c r="AE10" i="9"/>
  <c r="AD10" i="9"/>
  <c r="AD14" i="9"/>
  <c r="AE14" i="9"/>
  <c r="AE15" i="9"/>
  <c r="AD15" i="9"/>
  <c r="G19" i="8"/>
  <c r="G18" i="8"/>
  <c r="G17" i="8"/>
  <c r="G16" i="8"/>
  <c r="G15" i="8"/>
  <c r="G14" i="8"/>
  <c r="E17" i="11" l="1"/>
  <c r="E18" i="11"/>
  <c r="E16" i="11"/>
  <c r="E19" i="11"/>
  <c r="E14" i="11"/>
  <c r="E15" i="11"/>
  <c r="AC16" i="8"/>
  <c r="W18" i="8"/>
  <c r="AC15" i="8"/>
  <c r="W16" i="8"/>
  <c r="AC19" i="8"/>
  <c r="W17" i="8"/>
  <c r="AC14" i="8"/>
  <c r="W15" i="8"/>
  <c r="W19" i="8"/>
  <c r="AC18" i="8"/>
  <c r="W14" i="8"/>
  <c r="AC17" i="8"/>
  <c r="G15" i="11"/>
  <c r="G19" i="11"/>
  <c r="G17" i="11"/>
  <c r="G14" i="11"/>
  <c r="G18" i="11"/>
  <c r="G12" i="11"/>
  <c r="G11" i="11"/>
  <c r="G10" i="11"/>
  <c r="G9" i="11"/>
  <c r="AC13" i="8"/>
  <c r="W13" i="8"/>
  <c r="G13" i="8"/>
  <c r="AC12" i="8"/>
  <c r="W12" i="8"/>
  <c r="G12" i="8"/>
  <c r="AC11" i="8"/>
  <c r="W11" i="8"/>
  <c r="G11" i="8"/>
  <c r="AC10" i="8"/>
  <c r="W10" i="8"/>
  <c r="G10" i="8"/>
  <c r="AC9" i="8"/>
  <c r="W9" i="8"/>
  <c r="G9" i="8"/>
  <c r="AC8" i="8"/>
  <c r="W8" i="8"/>
  <c r="G8" i="8"/>
  <c r="AC7" i="8"/>
  <c r="W7" i="8"/>
  <c r="G7" i="8"/>
  <c r="AD11" i="8" l="1"/>
  <c r="L11" i="11" s="1"/>
  <c r="AE11" i="8"/>
  <c r="AD18" i="8"/>
  <c r="L18" i="11" s="1"/>
  <c r="AE18" i="8"/>
  <c r="AD19" i="8"/>
  <c r="L19" i="11" s="1"/>
  <c r="AE19" i="8"/>
  <c r="AD13" i="8"/>
  <c r="L13" i="11" s="1"/>
  <c r="AE13" i="8"/>
  <c r="AE16" i="8"/>
  <c r="AD16" i="8"/>
  <c r="L16" i="11" s="1"/>
  <c r="AD14" i="8"/>
  <c r="L14" i="11" s="1"/>
  <c r="AE14" i="8"/>
  <c r="AD12" i="8"/>
  <c r="L12" i="11" s="1"/>
  <c r="AE12" i="8"/>
  <c r="AD17" i="8"/>
  <c r="L17" i="11" s="1"/>
  <c r="AE17" i="8"/>
  <c r="AD10" i="8"/>
  <c r="L10" i="11" s="1"/>
  <c r="AE10" i="8"/>
  <c r="AD8" i="8"/>
  <c r="L8" i="11" s="1"/>
  <c r="AE8" i="8"/>
  <c r="AD9" i="8"/>
  <c r="L9" i="11" s="1"/>
  <c r="AE9" i="8"/>
  <c r="AD7" i="8"/>
  <c r="L7" i="11" s="1"/>
  <c r="AE7" i="8"/>
  <c r="AD15" i="8"/>
  <c r="L15" i="11" s="1"/>
  <c r="AE15" i="8"/>
  <c r="J15" i="11"/>
  <c r="I15" i="11"/>
  <c r="J9" i="11"/>
  <c r="I9" i="11"/>
  <c r="J12" i="11"/>
  <c r="I12" i="11"/>
  <c r="J13" i="11"/>
  <c r="I13" i="11"/>
  <c r="J19" i="11"/>
  <c r="I19" i="11"/>
  <c r="J16" i="11"/>
  <c r="I16" i="11"/>
  <c r="J18" i="11"/>
  <c r="I18" i="11"/>
  <c r="J8" i="11"/>
  <c r="I8" i="11"/>
  <c r="J11" i="11"/>
  <c r="I11" i="11"/>
  <c r="J17" i="11"/>
  <c r="I17" i="11"/>
  <c r="J7" i="11"/>
  <c r="I7" i="11"/>
  <c r="J10" i="11"/>
  <c r="I10" i="11"/>
  <c r="J14" i="11"/>
  <c r="I14" i="11"/>
  <c r="E13" i="11"/>
  <c r="E11" i="11"/>
  <c r="E7" i="11"/>
  <c r="F7" i="11"/>
  <c r="E10" i="11"/>
  <c r="E8" i="11"/>
  <c r="E9" i="11"/>
  <c r="E12" i="11"/>
  <c r="K9" i="11"/>
  <c r="K11" i="11"/>
  <c r="G16" i="11"/>
  <c r="G13" i="11"/>
  <c r="G8" i="11"/>
  <c r="K12" i="11" l="1"/>
  <c r="K13" i="11"/>
  <c r="K14" i="11"/>
  <c r="K19" i="11"/>
  <c r="K10" i="11"/>
  <c r="K7" i="11"/>
  <c r="K17" i="11"/>
  <c r="K16" i="11"/>
  <c r="K18" i="11"/>
  <c r="K8" i="11"/>
  <c r="K15" i="11"/>
</calcChain>
</file>

<file path=xl/sharedStrings.xml><?xml version="1.0" encoding="utf-8"?>
<sst xmlns="http://schemas.openxmlformats.org/spreadsheetml/2006/main" count="890" uniqueCount="112">
  <si>
    <t>AGVs</t>
  </si>
  <si>
    <t>duration</t>
  </si>
  <si>
    <t>distance</t>
  </si>
  <si>
    <t>SRGA</t>
  </si>
  <si>
    <t xml:space="preserve">001. Lieferbeziehung gefunden! </t>
  </si>
  <si>
    <t>Geliefertes Produkt: 1</t>
  </si>
  <si>
    <t>AGV hintereinander: 3</t>
  </si>
  <si>
    <t>AGV nebeneinander : 2</t>
  </si>
  <si>
    <t>AGV gesamt        : 6</t>
  </si>
  <si>
    <t>---------------------------------------------------------------------------</t>
  </si>
  <si>
    <t xml:space="preserve">002. Lieferbeziehung gefunden! </t>
  </si>
  <si>
    <t>Geliefertes Produkt: 2</t>
  </si>
  <si>
    <t xml:space="preserve">003. Lieferbeziehung gefunden! </t>
  </si>
  <si>
    <t>Geliefertes Produkt: 3</t>
  </si>
  <si>
    <t xml:space="preserve">004. Lieferbeziehung gefunden! </t>
  </si>
  <si>
    <t>Geliefertes Produkt: 4</t>
  </si>
  <si>
    <t>AGV hintereinander: 1</t>
  </si>
  <si>
    <t>AGV nebeneinander : 1</t>
  </si>
  <si>
    <t>AGV gesamt        : 1</t>
  </si>
  <si>
    <t xml:space="preserve">005. Lieferbeziehung gefunden! </t>
  </si>
  <si>
    <t>Geliefertes Produkt: 0</t>
  </si>
  <si>
    <t>AGV hintereinander: 2</t>
  </si>
  <si>
    <t>AGV gesamt        : 4</t>
  </si>
  <si>
    <t>Geliefertes Produkt: 5</t>
  </si>
  <si>
    <t>Geliefertes Produkt: 6</t>
  </si>
  <si>
    <t xml:space="preserve">006. Lieferbeziehung gefunden! </t>
  </si>
  <si>
    <t xml:space="preserve">007. Lieferbeziehung gefunden! </t>
  </si>
  <si>
    <t xml:space="preserve">008. Lieferbeziehung gefunden! </t>
  </si>
  <si>
    <t>Geliefertes Produkt: 7</t>
  </si>
  <si>
    <t>mip gap 5 %</t>
  </si>
  <si>
    <t>Geliefertes Produkt: 8</t>
  </si>
  <si>
    <t xml:space="preserve">009. Lieferbeziehung gefunden! </t>
  </si>
  <si>
    <t xml:space="preserve">010. Lieferbeziehung gefunden! </t>
  </si>
  <si>
    <t>Geliefertes Produkt: 9</t>
  </si>
  <si>
    <t>Geliefertes Produkt: 13</t>
  </si>
  <si>
    <t>Geliefertes Produkt: 12</t>
  </si>
  <si>
    <t xml:space="preserve">Lieferung von M3 (Knoten 15) nach M11 (Knoten 30) </t>
  </si>
  <si>
    <t>Geliefertes Produkt: 10</t>
  </si>
  <si>
    <t>Geliefertes Produkt: 11</t>
  </si>
  <si>
    <t xml:space="preserve">011. Lieferbeziehung gefunden! </t>
  </si>
  <si>
    <t xml:space="preserve">012. Lieferbeziehung gefunden! </t>
  </si>
  <si>
    <t xml:space="preserve">013. Lieferbeziehung gefunden! </t>
  </si>
  <si>
    <t xml:space="preserve">014. Lieferbeziehung gefunden! </t>
  </si>
  <si>
    <t>Geliefertes Produkt: 14</t>
  </si>
  <si>
    <t xml:space="preserve">015. Lieferbeziehung gefunden! </t>
  </si>
  <si>
    <t>bound</t>
  </si>
  <si>
    <t>vgl</t>
  </si>
  <si>
    <t>CPLEX_PY - MIP GAP 5 %</t>
  </si>
  <si>
    <t>CPLEX_PY</t>
  </si>
  <si>
    <t xml:space="preserve">Lieferung von W0 (Knoten 7) nach M10 (Knoten 28) </t>
  </si>
  <si>
    <t xml:space="preserve">Lieferung von M6 (Knoten 21) nach M9 (Knoten 26) </t>
  </si>
  <si>
    <t xml:space="preserve">Lieferung von M0 (Knoten 9) nach M12 (Knoten 32) </t>
  </si>
  <si>
    <t xml:space="preserve">Lieferung von M1 (Knoten 11) nach M17 (Knoten 42) </t>
  </si>
  <si>
    <t xml:space="preserve">Lieferung von M2 (Knoten 13) nach M18 (Knoten 44) </t>
  </si>
  <si>
    <t>Geliefertes Produkt: 17</t>
  </si>
  <si>
    <t xml:space="preserve">Lieferung von M4 (Knoten 17) nach M7 (Knoten 22) </t>
  </si>
  <si>
    <t xml:space="preserve">Lieferung von M5 (Knoten 19) nach M16 (Knoten 40) </t>
  </si>
  <si>
    <t xml:space="preserve">Lieferung von M7 (Knoten 23) nach M3 (Knoten 14) </t>
  </si>
  <si>
    <t xml:space="preserve">Lieferung von M8 (Knoten 25) nach M0 (Knoten 8) </t>
  </si>
  <si>
    <t xml:space="preserve">Lieferung von M9 (Knoten 27) nach M6 (Knoten 20) </t>
  </si>
  <si>
    <t>Geliefertes Produkt: 18</t>
  </si>
  <si>
    <t xml:space="preserve">Lieferung von M10 (Knoten 29) nach M15 (Knoten 38) </t>
  </si>
  <si>
    <t>Geliefertes Produkt: 16</t>
  </si>
  <si>
    <t xml:space="preserve">Lieferung von M11 (Knoten 31) nach M14 (Knoten 36) </t>
  </si>
  <si>
    <t>Geliefertes Produkt: 19</t>
  </si>
  <si>
    <t xml:space="preserve">Lieferung von M12 (Knoten 33) nach M2 (Knoten 12) </t>
  </si>
  <si>
    <t xml:space="preserve">Lieferung von M13 (Knoten 35) nach W0 (Knoten 6) </t>
  </si>
  <si>
    <t xml:space="preserve">016. Lieferbeziehung gefunden! </t>
  </si>
  <si>
    <t xml:space="preserve">Lieferung von M14 (Knoten 37) nach M1 (Knoten 10) </t>
  </si>
  <si>
    <t xml:space="preserve">017. Lieferbeziehung gefunden! </t>
  </si>
  <si>
    <t xml:space="preserve">Lieferung von M15 (Knoten 39) nach M5 (Knoten 18) </t>
  </si>
  <si>
    <t xml:space="preserve">018. Lieferbeziehung gefunden! </t>
  </si>
  <si>
    <t xml:space="preserve">Lieferung von M16 (Knoten 41) nach M8 (Knoten 24) </t>
  </si>
  <si>
    <t>Geliefertes Produkt: 15</t>
  </si>
  <si>
    <t xml:space="preserve">019. Lieferbeziehung gefunden! </t>
  </si>
  <si>
    <t xml:space="preserve">Lieferung von M17 (Knoten 43) nach M4 (Knoten 16) </t>
  </si>
  <si>
    <t xml:space="preserve">020. Lieferbeziehung gefunden! </t>
  </si>
  <si>
    <t xml:space="preserve">Lieferung von M18 (Knoten 45) nach M13 (Knoten 34) </t>
  </si>
  <si>
    <t>b</t>
  </si>
  <si>
    <t xml:space="preserve">Lieferung von W0 (Knoten 8) nach M3 (Knoten 15) </t>
  </si>
  <si>
    <t xml:space="preserve">Lieferung von M0 (Knoten 10) nach M10 (Knoten 29) </t>
  </si>
  <si>
    <t xml:space="preserve">Lieferung von M1 (Knoten 12) nach M16 (Knoten 41) </t>
  </si>
  <si>
    <t xml:space="preserve">Lieferung von M2 (Knoten 14) nach M13 (Knoten 35) </t>
  </si>
  <si>
    <t xml:space="preserve">Lieferung von M3 (Knoten 16) nach M5 (Knoten 19) </t>
  </si>
  <si>
    <t xml:space="preserve">Lieferung von M4 (Knoten 18) nach M18 (Knoten 45) </t>
  </si>
  <si>
    <t xml:space="preserve">Lieferung von M5 (Knoten 20) nach M9 (Knoten 27) </t>
  </si>
  <si>
    <t xml:space="preserve">Lieferung von M6 (Knoten 22) nach M15 (Knoten 39) </t>
  </si>
  <si>
    <t xml:space="preserve">Lieferung von M7 (Knoten 24) nach M14 (Knoten 37) </t>
  </si>
  <si>
    <t xml:space="preserve">Lieferung von M8 (Knoten 26) nach M7 (Knoten 23) </t>
  </si>
  <si>
    <t xml:space="preserve">Lieferung von M9 (Knoten 28) nach M6 (Knoten 21) </t>
  </si>
  <si>
    <t xml:space="preserve">Lieferung von M10 (Knoten 30) nach M1 (Knoten 11) </t>
  </si>
  <si>
    <t xml:space="preserve">Lieferung von M11 (Knoten 32) nach M0 (Knoten 9) </t>
  </si>
  <si>
    <t xml:space="preserve">Lieferung von M12 (Knoten 34) nach W0 (Knoten 7) </t>
  </si>
  <si>
    <t xml:space="preserve">Lieferung von M13 (Knoten 36) nach M17 (Knoten 43) </t>
  </si>
  <si>
    <t xml:space="preserve">Lieferung von M14 (Knoten 38) nach M4 (Knoten 17) </t>
  </si>
  <si>
    <t xml:space="preserve">Lieferung von M15 (Knoten 40) nach M8 (Knoten 25) </t>
  </si>
  <si>
    <t xml:space="preserve">Lieferung von M16 (Knoten 42) nach M11 (Knoten 31) </t>
  </si>
  <si>
    <t xml:space="preserve">Lieferung von M17 (Knoten 44) nach M12 (Knoten 33) </t>
  </si>
  <si>
    <t xml:space="preserve">Lieferung von M18 (Knoten 46) nach M2 (Knoten 13) </t>
  </si>
  <si>
    <t>Knoten sind eine Zahl zu hoch.</t>
  </si>
  <si>
    <t>Average Computational Time</t>
  </si>
  <si>
    <t>Average Solution Quality</t>
  </si>
  <si>
    <t>(=1/(1-MipGap))</t>
  </si>
  <si>
    <t>verglichen mit der CPLEX-Lösung</t>
  </si>
  <si>
    <t>Nodes</t>
  </si>
  <si>
    <t>σ</t>
  </si>
  <si>
    <t>transport_duration</t>
  </si>
  <si>
    <t>CPLEX_PY - MIP GAP 60 %</t>
  </si>
  <si>
    <t>None</t>
  </si>
  <si>
    <t>DURATION</t>
  </si>
  <si>
    <t>SMGA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</si>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</sst>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2" fillId="0" borderId="3" xfId="0" applyFont="1" applyBorder="1"/>
    <xf numFmtId="0" fontId="1" fillId="0" borderId="3" xfId="0" applyFont="1" applyBorder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1" fillId="0" borderId="0" xfId="0" applyFont="1"/>
    <xf numFmtId="0" fontId="0" fillId="0" borderId="5" xfId="0" applyBorder="1"/>
    <xf numFmtId="164" fontId="1" fillId="0" borderId="1" xfId="0" applyNumberFormat="1" applyFont="1" applyBorder="1"/>
    <xf numFmtId="2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0" applyFont="1" applyBorder="1"/>
    <xf numFmtId="164" fontId="0" fillId="0" borderId="1" xfId="0" applyNumberFormat="1" applyBorder="1"/>
    <xf numFmtId="0" fontId="1" fillId="2" borderId="0" xfId="0" applyFont="1" applyFill="1"/>
    <xf numFmtId="1" fontId="1" fillId="0" borderId="1" xfId="0" applyNumberFormat="1" applyFont="1" applyBorder="1"/>
    <xf numFmtId="0" fontId="1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68208.258176644609</c:v>
                </c:pt>
                <c:pt idx="1">
                  <c:v>86521.204014062838</c:v>
                </c:pt>
                <c:pt idx="2">
                  <c:v>86522.245135307268</c:v>
                </c:pt>
                <c:pt idx="3">
                  <c:v>86495.299155235276</c:v>
                </c:pt>
                <c:pt idx="4">
                  <c:v>79425.563266754107</c:v>
                </c:pt>
                <c:pt idx="5">
                  <c:v>59029.732242902071</c:v>
                </c:pt>
                <c:pt idx="6">
                  <c:v>62833.849795182505</c:v>
                </c:pt>
                <c:pt idx="7">
                  <c:v>34865.148910919779</c:v>
                </c:pt>
                <c:pt idx="8">
                  <c:v>12635.723025083522</c:v>
                </c:pt>
                <c:pt idx="9">
                  <c:v>17746.88126452763</c:v>
                </c:pt>
                <c:pt idx="10">
                  <c:v>14570.512997547781</c:v>
                </c:pt>
                <c:pt idx="11">
                  <c:v>8025.5747954050557</c:v>
                </c:pt>
                <c:pt idx="12">
                  <c:v>11844.758124271997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EA6-9E09-239C09315C6B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1.7817916870117145</c:v>
                </c:pt>
                <c:pt idx="1">
                  <c:v>1.9928145090738874</c:v>
                </c:pt>
                <c:pt idx="2">
                  <c:v>2.2001132806142119</c:v>
                </c:pt>
                <c:pt idx="3">
                  <c:v>2.3981607755025185</c:v>
                </c:pt>
                <c:pt idx="4">
                  <c:v>2.6353688557942658</c:v>
                </c:pt>
                <c:pt idx="5">
                  <c:v>2.8177080949147482</c:v>
                </c:pt>
                <c:pt idx="6">
                  <c:v>3.0239885965983024</c:v>
                </c:pt>
                <c:pt idx="7">
                  <c:v>3.5044661839803006</c:v>
                </c:pt>
                <c:pt idx="8">
                  <c:v>3.6511713504791206</c:v>
                </c:pt>
                <c:pt idx="9">
                  <c:v>3.8242484410603801</c:v>
                </c:pt>
                <c:pt idx="10">
                  <c:v>4.4106405258178638</c:v>
                </c:pt>
                <c:pt idx="11">
                  <c:v>4.1661865393320667</c:v>
                </c:pt>
                <c:pt idx="12">
                  <c:v>4.3502617200215612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EA6-9E09-239C093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8031496062991"/>
          <c:y val="0.16500874890638673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Mittlere Rechenzeit für 20 Lieferungen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68208.258176644609</c:v>
                </c:pt>
                <c:pt idx="1">
                  <c:v>86521.204014062838</c:v>
                </c:pt>
                <c:pt idx="2">
                  <c:v>86522.245135307268</c:v>
                </c:pt>
                <c:pt idx="3">
                  <c:v>86495.299155235276</c:v>
                </c:pt>
                <c:pt idx="4">
                  <c:v>79425.563266754107</c:v>
                </c:pt>
                <c:pt idx="5">
                  <c:v>59029.732242902071</c:v>
                </c:pt>
                <c:pt idx="6">
                  <c:v>62833.849795182505</c:v>
                </c:pt>
                <c:pt idx="7">
                  <c:v>34865.148910919779</c:v>
                </c:pt>
                <c:pt idx="8">
                  <c:v>12635.723025083522</c:v>
                </c:pt>
                <c:pt idx="9">
                  <c:v>17746.88126452763</c:v>
                </c:pt>
                <c:pt idx="10">
                  <c:v>14570.512997547781</c:v>
                </c:pt>
                <c:pt idx="11">
                  <c:v>8025.5747954050557</c:v>
                </c:pt>
                <c:pt idx="12">
                  <c:v>11844.758124271997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EA6-9E09-239C09315C6B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1.7817916870117145</c:v>
                </c:pt>
                <c:pt idx="1">
                  <c:v>1.9928145090738874</c:v>
                </c:pt>
                <c:pt idx="2">
                  <c:v>2.2001132806142119</c:v>
                </c:pt>
                <c:pt idx="3">
                  <c:v>2.3981607755025185</c:v>
                </c:pt>
                <c:pt idx="4">
                  <c:v>2.6353688557942658</c:v>
                </c:pt>
                <c:pt idx="5">
                  <c:v>2.8177080949147482</c:v>
                </c:pt>
                <c:pt idx="6">
                  <c:v>3.0239885965983024</c:v>
                </c:pt>
                <c:pt idx="7">
                  <c:v>3.5044661839803006</c:v>
                </c:pt>
                <c:pt idx="8">
                  <c:v>3.6511713504791206</c:v>
                </c:pt>
                <c:pt idx="9">
                  <c:v>3.8242484410603801</c:v>
                </c:pt>
                <c:pt idx="10">
                  <c:v>4.4106405258178638</c:v>
                </c:pt>
                <c:pt idx="11">
                  <c:v>4.1661865393320667</c:v>
                </c:pt>
                <c:pt idx="12">
                  <c:v>4.3502617200215612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EA6-9E09-239C093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Anzahl</a:t>
                </a:r>
                <a:r>
                  <a:rPr lang="de-DE" sz="1000" baseline="0"/>
                  <a:t> an FTF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Rechenzeit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780292957551"/>
          <c:y val="0.2973003472222222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'20L_20250120_09-53-47'!$G$6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'20L_20250120_09-53-47'!$A$7:$A$19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'20L_20250120_09-53-47'!$G$7:$G$19</c:f>
              <c:numCache>
                <c:formatCode>General</c:formatCode>
                <c:ptCount val="13"/>
                <c:pt idx="0">
                  <c:v>86491.020252227696</c:v>
                </c:pt>
                <c:pt idx="1">
                  <c:v>86572.392575263904</c:v>
                </c:pt>
                <c:pt idx="2">
                  <c:v>86572.789089679703</c:v>
                </c:pt>
                <c:pt idx="3">
                  <c:v>86540.206618547396</c:v>
                </c:pt>
                <c:pt idx="4">
                  <c:v>86524.801095962495</c:v>
                </c:pt>
                <c:pt idx="5">
                  <c:v>4153.8420219421296</c:v>
                </c:pt>
                <c:pt idx="6">
                  <c:v>15976.906266689301</c:v>
                </c:pt>
                <c:pt idx="7">
                  <c:v>18.861129760742099</c:v>
                </c:pt>
                <c:pt idx="8">
                  <c:v>14.9459717273712</c:v>
                </c:pt>
                <c:pt idx="9">
                  <c:v>4.61614489555358</c:v>
                </c:pt>
                <c:pt idx="10">
                  <c:v>4.3375141620635898</c:v>
                </c:pt>
                <c:pt idx="11">
                  <c:v>12.9832394123077</c:v>
                </c:pt>
                <c:pt idx="12">
                  <c:v>14.585003137588499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D-428C-9207-91EEA7A4C613}"/>
            </c:ext>
          </c:extLst>
        </c:ser>
        <c:ser>
          <c:idx val="1"/>
          <c:order val="1"/>
          <c:tx>
            <c:strRef>
              <c:f>'20L_20250120_09-53-47'!$W$6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'20L_20250120_09-53-47'!$A$7:$A$19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'20L_20250120_09-53-47'!$W$7:$W$19</c:f>
              <c:numCache>
                <c:formatCode>General</c:formatCode>
                <c:ptCount val="13"/>
                <c:pt idx="0">
                  <c:v>1.7987042427062938</c:v>
                </c:pt>
                <c:pt idx="1">
                  <c:v>1.9998181819915721</c:v>
                </c:pt>
                <c:pt idx="2">
                  <c:v>2.2428996562957701</c:v>
                </c:pt>
                <c:pt idx="3">
                  <c:v>2.4469452381133996</c:v>
                </c:pt>
                <c:pt idx="4">
                  <c:v>2.7242089271545362</c:v>
                </c:pt>
                <c:pt idx="5">
                  <c:v>2.899346828460688</c:v>
                </c:pt>
                <c:pt idx="6">
                  <c:v>3.0972903728485059</c:v>
                </c:pt>
                <c:pt idx="7">
                  <c:v>3.3395443439483579</c:v>
                </c:pt>
                <c:pt idx="8">
                  <c:v>3.5443899154663017</c:v>
                </c:pt>
                <c:pt idx="9">
                  <c:v>3.7762414932250943</c:v>
                </c:pt>
                <c:pt idx="10">
                  <c:v>3.9820874214172299</c:v>
                </c:pt>
                <c:pt idx="11">
                  <c:v>4.1737300395965518</c:v>
                </c:pt>
                <c:pt idx="12">
                  <c:v>4.3961797714233342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D-428C-9207-91EEA7A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'20L_20250120_09-53-47'!$P$6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'20L_20250120_09-53-47'!$A$7:$A$19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1.0097337954260646</c:v>
                </c:pt>
                <c:pt idx="6">
                  <c:v>1.0076152118273867</c:v>
                </c:pt>
                <c:pt idx="7">
                  <c:v>1.0251969202820712</c:v>
                </c:pt>
                <c:pt idx="8">
                  <c:v>1.0242180750189804</c:v>
                </c:pt>
                <c:pt idx="9">
                  <c:v>1.0254703186438572</c:v>
                </c:pt>
                <c:pt idx="10">
                  <c:v>1.0232916199156949</c:v>
                </c:pt>
                <c:pt idx="11">
                  <c:v>1.0283099144479859</c:v>
                </c:pt>
                <c:pt idx="12">
                  <c:v>1.0340115787823316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E-4DA7-9813-ADEB5F09CA3F}"/>
            </c:ext>
          </c:extLst>
        </c:ser>
        <c:ser>
          <c:idx val="1"/>
          <c:order val="1"/>
          <c:tx>
            <c:strRef>
              <c:f>'20L_20250120_09-53-47'!$AE$6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'20L_20250120_09-53-47'!$A$7:$A$19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'20L_20250120_09-53-47'!$AE$7:$AE$19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1.2916679572915335</c:v>
                </c:pt>
                <c:pt idx="6">
                  <c:v>1.2967756325014157</c:v>
                </c:pt>
                <c:pt idx="7">
                  <c:v>1.2930283370194371</c:v>
                </c:pt>
                <c:pt idx="8">
                  <c:v>1.2952401582203277</c:v>
                </c:pt>
                <c:pt idx="9">
                  <c:v>1.3118449743084737</c:v>
                </c:pt>
                <c:pt idx="10">
                  <c:v>1.3061180833300021</c:v>
                </c:pt>
                <c:pt idx="11">
                  <c:v>1.3207266076847812</c:v>
                </c:pt>
                <c:pt idx="12">
                  <c:v>1.3249898154463471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E-4DA7-9813-ADEB5F0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'20L_20250120_09-53-47 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'20L_20250120_09-53-47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 _duration'!$G$7:$G$19</c:f>
              <c:numCache>
                <c:formatCode>General</c:formatCode>
                <c:ptCount val="13"/>
                <c:pt idx="0">
                  <c:v>3666.0393571853601</c:v>
                </c:pt>
                <c:pt idx="1">
                  <c:v>3642.9998846054</c:v>
                </c:pt>
                <c:pt idx="2">
                  <c:v>3651.1956479549399</c:v>
                </c:pt>
                <c:pt idx="3">
                  <c:v>3658.3454091548901</c:v>
                </c:pt>
                <c:pt idx="4">
                  <c:v>3659.39556479454</c:v>
                </c:pt>
                <c:pt idx="5">
                  <c:v>3670.0972881317098</c:v>
                </c:pt>
                <c:pt idx="6">
                  <c:v>3681.1427838802301</c:v>
                </c:pt>
                <c:pt idx="7">
                  <c:v>3694.5162074565801</c:v>
                </c:pt>
                <c:pt idx="8">
                  <c:v>3695.82286000251</c:v>
                </c:pt>
                <c:pt idx="9">
                  <c:v>3752.4246032238002</c:v>
                </c:pt>
                <c:pt idx="10">
                  <c:v>3744.0616495609202</c:v>
                </c:pt>
                <c:pt idx="11">
                  <c:v>3725.2579023837998</c:v>
                </c:pt>
                <c:pt idx="12">
                  <c:v>3798.0113639831502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9-4C3B-9DF8-5E42A6290285}"/>
            </c:ext>
          </c:extLst>
        </c:ser>
        <c:ser>
          <c:idx val="1"/>
          <c:order val="1"/>
          <c:tx>
            <c:strRef>
              <c:f>'20L_20250120_09-53-47 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'20L_20250120_09-53-47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 _duration'!$W$7:$W$19</c:f>
              <c:numCache>
                <c:formatCode>General</c:formatCode>
                <c:ptCount val="13"/>
                <c:pt idx="0">
                  <c:v>6.0811159133911135</c:v>
                </c:pt>
                <c:pt idx="1">
                  <c:v>6.5366974353790281</c:v>
                </c:pt>
                <c:pt idx="2">
                  <c:v>6.7358626365661625</c:v>
                </c:pt>
                <c:pt idx="3">
                  <c:v>7.1249945163726807</c:v>
                </c:pt>
                <c:pt idx="4">
                  <c:v>7.2124013900756836</c:v>
                </c:pt>
                <c:pt idx="5">
                  <c:v>7.6382876873016361</c:v>
                </c:pt>
                <c:pt idx="6">
                  <c:v>7.7476109981536867</c:v>
                </c:pt>
                <c:pt idx="7">
                  <c:v>8.0399501800537116</c:v>
                </c:pt>
                <c:pt idx="8">
                  <c:v>8.1601061344146721</c:v>
                </c:pt>
                <c:pt idx="9">
                  <c:v>8.5581282138824459</c:v>
                </c:pt>
                <c:pt idx="10">
                  <c:v>8.8089622497558597</c:v>
                </c:pt>
                <c:pt idx="11">
                  <c:v>9.0423233032226555</c:v>
                </c:pt>
                <c:pt idx="12">
                  <c:v>9.3731092453002933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9-4C3B-9DF8-5E42A629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'20L_20250120_09-53-47 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'20L_20250120_09-53-47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 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637-A027-3F9AFD01E539}"/>
            </c:ext>
          </c:extLst>
        </c:ser>
        <c:ser>
          <c:idx val="1"/>
          <c:order val="1"/>
          <c:tx>
            <c:strRef>
              <c:f>'20L_20250120_09-53-47 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'20L_20250120_09-53-47 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'20L_20250120_09-53-47 _duration'!$AG$7:$AG$19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8-4637-A027-3F9AFD01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'20L_20250127_11-40-09'!$G$6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'20L_20250127_11-40-09'!$A$7:$A$19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'20L_20250127_11-40-09'!$G$7:$G$19</c:f>
              <c:numCache>
                <c:formatCode>General</c:formatCode>
                <c:ptCount val="13"/>
                <c:pt idx="0">
                  <c:v>86521.023068427996</c:v>
                </c:pt>
                <c:pt idx="1">
                  <c:v>86490.345840692506</c:v>
                </c:pt>
                <c:pt idx="2">
                  <c:v>86514.391541719393</c:v>
                </c:pt>
                <c:pt idx="3">
                  <c:v>86434.843152284593</c:v>
                </c:pt>
                <c:pt idx="4">
                  <c:v>65293.457599639798</c:v>
                </c:pt>
                <c:pt idx="5">
                  <c:v>86469.042019843997</c:v>
                </c:pt>
                <c:pt idx="6">
                  <c:v>86062.2926142215</c:v>
                </c:pt>
                <c:pt idx="7">
                  <c:v>86461.483021974505</c:v>
                </c:pt>
                <c:pt idx="8">
                  <c:v>25600.5756752491</c:v>
                </c:pt>
                <c:pt idx="9">
                  <c:v>46048.653357744202</c:v>
                </c:pt>
                <c:pt idx="10">
                  <c:v>38441.364242553696</c:v>
                </c:pt>
                <c:pt idx="11">
                  <c:v>22708.8261992931</c:v>
                </c:pt>
                <c:pt idx="12">
                  <c:v>34260.972328901204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E-4F4B-ACB3-E85833F9861A}"/>
            </c:ext>
          </c:extLst>
        </c:ser>
        <c:ser>
          <c:idx val="1"/>
          <c:order val="1"/>
          <c:tx>
            <c:strRef>
              <c:f>'20L_20250127_11-40-09'!$W$6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'20L_20250127_11-40-09'!$A$7:$A$19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'20L_20250127_11-40-09'!$W$7:$W$19</c:f>
              <c:numCache>
                <c:formatCode>General</c:formatCode>
                <c:ptCount val="13"/>
                <c:pt idx="0">
                  <c:v>1.7946226119995099</c:v>
                </c:pt>
                <c:pt idx="1">
                  <c:v>2.0187387466430602</c:v>
                </c:pt>
                <c:pt idx="2">
                  <c:v>2.2059950351715041</c:v>
                </c:pt>
                <c:pt idx="3">
                  <c:v>2.3983843326568559</c:v>
                </c:pt>
                <c:pt idx="4">
                  <c:v>2.6018619537353462</c:v>
                </c:pt>
                <c:pt idx="5">
                  <c:v>2.7951971530914226</c:v>
                </c:pt>
                <c:pt idx="6">
                  <c:v>3.0042311191558779</c:v>
                </c:pt>
                <c:pt idx="7">
                  <c:v>3.1872275352477981</c:v>
                </c:pt>
                <c:pt idx="8">
                  <c:v>3.4558117866516058</c:v>
                </c:pt>
                <c:pt idx="9">
                  <c:v>3.6117041587829539</c:v>
                </c:pt>
                <c:pt idx="10">
                  <c:v>3.8229282379150318</c:v>
                </c:pt>
                <c:pt idx="11">
                  <c:v>4.0168679237365668</c:v>
                </c:pt>
                <c:pt idx="12">
                  <c:v>4.2315044879913302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E-4F4B-ACB3-E85833F9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'20L_20250127_11-40-09'!$P$6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'20L_20250127_11-40-09'!$A$7:$A$19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1.0512545952538663</c:v>
                </c:pt>
                <c:pt idx="5">
                  <c:v>0</c:v>
                </c:pt>
                <c:pt idx="6">
                  <c:v>1.0522039504354679</c:v>
                </c:pt>
                <c:pt idx="7">
                  <c:v>0</c:v>
                </c:pt>
                <c:pt idx="8">
                  <c:v>1.0516657325948027</c:v>
                </c:pt>
                <c:pt idx="9">
                  <c:v>1.0502977095318162</c:v>
                </c:pt>
                <c:pt idx="10">
                  <c:v>1.036927743573085</c:v>
                </c:pt>
                <c:pt idx="11">
                  <c:v>1.0419940276607149</c:v>
                </c:pt>
                <c:pt idx="12">
                  <c:v>1.0486105114713995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B-4860-B47C-66B00E3BF7C4}"/>
            </c:ext>
          </c:extLst>
        </c:ser>
        <c:ser>
          <c:idx val="1"/>
          <c:order val="1"/>
          <c:tx>
            <c:strRef>
              <c:f>'20L_20250127_11-40-09'!$AE$6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'20L_20250127_11-40-09'!$A$7:$A$19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'20L_20250127_11-40-09'!$AE$7:$AE$19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1.1877591958271179</c:v>
                </c:pt>
                <c:pt idx="5">
                  <c:v>0</c:v>
                </c:pt>
                <c:pt idx="6">
                  <c:v>1.1957647463137759</c:v>
                </c:pt>
                <c:pt idx="7">
                  <c:v>0</c:v>
                </c:pt>
                <c:pt idx="8">
                  <c:v>1.2029599297869789</c:v>
                </c:pt>
                <c:pt idx="9">
                  <c:v>1.203306546067568</c:v>
                </c:pt>
                <c:pt idx="10">
                  <c:v>1.2089236837743049</c:v>
                </c:pt>
                <c:pt idx="11">
                  <c:v>1.2154513648478165</c:v>
                </c:pt>
                <c:pt idx="12">
                  <c:v>1.228629589359534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B-4860-B47C-66B00E3B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'20L_20250127_11-40-09_duration'!$G$6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'20L_20250127_11-40-09_duration'!$A$7:$A$19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'20L_20250127_11-40-09_duration'!$G$7:$G$19</c:f>
              <c:numCache>
                <c:formatCode>General</c:formatCode>
                <c:ptCount val="13"/>
                <c:pt idx="0">
                  <c:v>3636.09833765029</c:v>
                </c:pt>
                <c:pt idx="1">
                  <c:v>3642.9183833599</c:v>
                </c:pt>
                <c:pt idx="2">
                  <c:v>3646.2400341033899</c:v>
                </c:pt>
                <c:pt idx="3">
                  <c:v>3651.4133062362598</c:v>
                </c:pt>
                <c:pt idx="4">
                  <c:v>3658.0962719917202</c:v>
                </c:pt>
                <c:pt idx="5">
                  <c:v>3665.43959498405</c:v>
                </c:pt>
                <c:pt idx="6">
                  <c:v>3680.7806816101001</c:v>
                </c:pt>
                <c:pt idx="7">
                  <c:v>3743.1904990673002</c:v>
                </c:pt>
                <c:pt idx="8">
                  <c:v>3707.46598482131</c:v>
                </c:pt>
                <c:pt idx="9">
                  <c:v>3740.0725171566</c:v>
                </c:pt>
                <c:pt idx="10">
                  <c:v>3758.2041475772799</c:v>
                </c:pt>
                <c:pt idx="11">
                  <c:v>3771.1292839050202</c:v>
                </c:pt>
                <c:pt idx="12">
                  <c:v>3729.51598644256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C-4962-A034-21D3AE918A2B}"/>
            </c:ext>
          </c:extLst>
        </c:ser>
        <c:ser>
          <c:idx val="1"/>
          <c:order val="1"/>
          <c:tx>
            <c:strRef>
              <c:f>'20L_20250127_11-40-09_duration'!$W$6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'20L_20250127_11-40-09_duration'!$A$7:$A$19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'20L_20250127_11-40-09_duration'!$W$7:$W$19</c:f>
              <c:numCache>
                <c:formatCode>General</c:formatCode>
                <c:ptCount val="13"/>
                <c:pt idx="0">
                  <c:v>6.7393368721008304</c:v>
                </c:pt>
                <c:pt idx="1">
                  <c:v>6.9473216533660889</c:v>
                </c:pt>
                <c:pt idx="2">
                  <c:v>7.1971805572509764</c:v>
                </c:pt>
                <c:pt idx="3">
                  <c:v>7.4534990787506104</c:v>
                </c:pt>
                <c:pt idx="4">
                  <c:v>7.6872778892517086</c:v>
                </c:pt>
                <c:pt idx="5">
                  <c:v>7.95817985534668</c:v>
                </c:pt>
                <c:pt idx="6">
                  <c:v>8.2232578754425045</c:v>
                </c:pt>
                <c:pt idx="7">
                  <c:v>8.4545775890350345</c:v>
                </c:pt>
                <c:pt idx="8">
                  <c:v>8.6809131622314446</c:v>
                </c:pt>
                <c:pt idx="9">
                  <c:v>8.9767128944396966</c:v>
                </c:pt>
                <c:pt idx="10">
                  <c:v>9.1790651321411136</c:v>
                </c:pt>
                <c:pt idx="11">
                  <c:v>9.3507166862487789</c:v>
                </c:pt>
                <c:pt idx="12">
                  <c:v>9.7268423557281487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C-4962-A034-21D3AE91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'20L_20250127_11-40-09_duration'!$P$6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'20L_20250127_11-40-09_duration'!$A$7:$A$19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B-4242-B76E-5FA65D1C3CBB}"/>
            </c:ext>
          </c:extLst>
        </c:ser>
        <c:ser>
          <c:idx val="1"/>
          <c:order val="1"/>
          <c:tx>
            <c:strRef>
              <c:f>'20L_20250127_11-40-09_duration'!$AG$6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'20L_20250127_11-40-09_duration'!$A$7:$A$19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'20L_20250127_11-40-09_duration'!$AG$7:$AG$19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B-4242-B76E-5FA65D1C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'20L_20250127_12-58-20'!$G$6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'20L_20250127_12-58-20'!$A$7:$A$19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'20L_20250127_12-58-20'!$G$7:$G$19</c:f>
              <c:numCache>
                <c:formatCode>General</c:formatCode>
                <c:ptCount val="13"/>
                <c:pt idx="0">
                  <c:v>31612.731209278099</c:v>
                </c:pt>
                <c:pt idx="1">
                  <c:v>86500.873626232104</c:v>
                </c:pt>
                <c:pt idx="2">
                  <c:v>86479.554774522694</c:v>
                </c:pt>
                <c:pt idx="3">
                  <c:v>86510.847694873795</c:v>
                </c:pt>
                <c:pt idx="4">
                  <c:v>86458.431104660005</c:v>
                </c:pt>
                <c:pt idx="5">
                  <c:v>86466.312686920093</c:v>
                </c:pt>
                <c:pt idx="6">
                  <c:v>86462.350504636706</c:v>
                </c:pt>
                <c:pt idx="7">
                  <c:v>18115.102581024101</c:v>
                </c:pt>
                <c:pt idx="8">
                  <c:v>12291.6474282741</c:v>
                </c:pt>
                <c:pt idx="9">
                  <c:v>7187.3742909431403</c:v>
                </c:pt>
                <c:pt idx="10">
                  <c:v>5265.83723592758</c:v>
                </c:pt>
                <c:pt idx="11">
                  <c:v>1354.9149475097599</c:v>
                </c:pt>
                <c:pt idx="12">
                  <c:v>1258.7170407772001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6-4D71-9480-A5E10F8EF2E8}"/>
            </c:ext>
          </c:extLst>
        </c:ser>
        <c:ser>
          <c:idx val="1"/>
          <c:order val="1"/>
          <c:tx>
            <c:strRef>
              <c:f>'20L_20250127_12-58-20'!$W$6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'20L_20250127_12-58-20'!$A$7:$A$19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'20L_20250127_12-58-20'!$W$7:$W$19</c:f>
              <c:numCache>
                <c:formatCode>General</c:formatCode>
                <c:ptCount val="13"/>
                <c:pt idx="0">
                  <c:v>1.7520482063293401</c:v>
                </c:pt>
                <c:pt idx="1">
                  <c:v>1.9598865985870302</c:v>
                </c:pt>
                <c:pt idx="2">
                  <c:v>2.1514451503753618</c:v>
                </c:pt>
                <c:pt idx="3">
                  <c:v>2.3491527557373</c:v>
                </c:pt>
                <c:pt idx="4">
                  <c:v>2.5800356864929159</c:v>
                </c:pt>
                <c:pt idx="5">
                  <c:v>2.7585803031921339</c:v>
                </c:pt>
                <c:pt idx="6">
                  <c:v>2.9704442977905239</c:v>
                </c:pt>
                <c:pt idx="7">
                  <c:v>3.9866266727447459</c:v>
                </c:pt>
                <c:pt idx="8">
                  <c:v>3.9533123493194537</c:v>
                </c:pt>
                <c:pt idx="9">
                  <c:v>4.0847996711730916</c:v>
                </c:pt>
                <c:pt idx="10">
                  <c:v>5.4269059181213297</c:v>
                </c:pt>
                <c:pt idx="11">
                  <c:v>4.3079616546630817</c:v>
                </c:pt>
                <c:pt idx="12">
                  <c:v>4.4231009006500193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6-4D71-9480-A5E10F8E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20 deliveries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7.526843060941224E-2</c:v>
                  </c:pt>
                  <c:pt idx="7">
                    <c:v>3.5395992568873713E-2</c:v>
                  </c:pt>
                  <c:pt idx="8">
                    <c:v>4.9905550533224499E-2</c:v>
                  </c:pt>
                  <c:pt idx="9">
                    <c:v>5.6546949725628286E-2</c:v>
                  </c:pt>
                  <c:pt idx="10">
                    <c:v>4.5233739775769902E-2</c:v>
                  </c:pt>
                  <c:pt idx="11">
                    <c:v>4.8615938289319233E-2</c:v>
                  </c:pt>
                  <c:pt idx="12">
                    <c:v>4.5947171775188776E-2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7.526843060941224E-2</c:v>
                  </c:pt>
                  <c:pt idx="7">
                    <c:v>3.5395992568873713E-2</c:v>
                  </c:pt>
                  <c:pt idx="8">
                    <c:v>4.9905550533224499E-2</c:v>
                  </c:pt>
                  <c:pt idx="9">
                    <c:v>5.6546949725628286E-2</c:v>
                  </c:pt>
                  <c:pt idx="10">
                    <c:v>4.5233739775769902E-2</c:v>
                  </c:pt>
                  <c:pt idx="11">
                    <c:v>4.8615938289319233E-2</c:v>
                  </c:pt>
                  <c:pt idx="12">
                    <c:v>4.5947171775188776E-2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1.1141993585667003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1.1298492308043486</c:v>
                </c:pt>
                <c:pt idx="5">
                  <c:v>1.2792163272563384</c:v>
                </c:pt>
                <c:pt idx="6">
                  <c:v>1.2117066143083937</c:v>
                </c:pt>
                <c:pt idx="7">
                  <c:v>1.2258527601718927</c:v>
                </c:pt>
                <c:pt idx="8">
                  <c:v>1.198742880444619</c:v>
                </c:pt>
                <c:pt idx="9">
                  <c:v>1.2018979166045269</c:v>
                </c:pt>
                <c:pt idx="10">
                  <c:v>1.2188517870933884</c:v>
                </c:pt>
                <c:pt idx="11">
                  <c:v>1.2205796277835415</c:v>
                </c:pt>
                <c:pt idx="12">
                  <c:v>1.2193208958031188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1-4496-98A2-E52A0A4A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.3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'20L_20250127_12-58-20'!$P$6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'20L_20250127_12-58-20'!$A$7:$A$19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'20L_20250127_12-58-20'!$P$7:$P$19</c:f>
              <c:numCache>
                <c:formatCode>0.000</c:formatCode>
                <c:ptCount val="13"/>
                <c:pt idx="0">
                  <c:v>1.0526315404147419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1.0473521522978926</c:v>
                </c:pt>
                <c:pt idx="8">
                  <c:v>1.0489073532365742</c:v>
                </c:pt>
                <c:pt idx="9">
                  <c:v>1.0517267185299477</c:v>
                </c:pt>
                <c:pt idx="10">
                  <c:v>1.0478230582653674</c:v>
                </c:pt>
                <c:pt idx="11">
                  <c:v>1.0489582804742124</c:v>
                </c:pt>
                <c:pt idx="12">
                  <c:v>1.0450360318578298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B-46BB-890B-857B7A3C61A9}"/>
            </c:ext>
          </c:extLst>
        </c:ser>
        <c:ser>
          <c:idx val="1"/>
          <c:order val="1"/>
          <c:tx>
            <c:strRef>
              <c:f>'20L_20250127_12-58-20'!$AE$6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'20L_20250127_12-58-20'!$A$7:$A$19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'20L_20250127_12-58-20'!$AE$7:$AE$19</c:f>
              <c:numCache>
                <c:formatCode>General</c:formatCode>
                <c:ptCount val="13"/>
                <c:pt idx="0">
                  <c:v>1.1728413871371832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1.2468274577666141</c:v>
                </c:pt>
                <c:pt idx="8">
                  <c:v>1.2458433834829763</c:v>
                </c:pt>
                <c:pt idx="9">
                  <c:v>1.2418269375387825</c:v>
                </c:pt>
                <c:pt idx="10">
                  <c:v>1.2723670699547798</c:v>
                </c:pt>
                <c:pt idx="11">
                  <c:v>1.2701897152677208</c:v>
                </c:pt>
                <c:pt idx="12">
                  <c:v>1.2591447184339042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B-46BB-890B-857B7A3C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1.3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Average computational</a:t>
            </a:r>
            <a:r>
              <a:rPr lang="de-DE" baseline="0"/>
              <a:t> time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'20L_20250127_12-58-20_duration'!$G$6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'20L_20250127_12-58-20_duration'!$A$7:$A$19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'20L_20250127_12-58-20_duration'!$G$7:$G$19</c:f>
              <c:numCache>
                <c:formatCode>General</c:formatCode>
                <c:ptCount val="13"/>
                <c:pt idx="0">
                  <c:v>3633.95669984817</c:v>
                </c:pt>
                <c:pt idx="1">
                  <c:v>3642.8680872917098</c:v>
                </c:pt>
                <c:pt idx="2">
                  <c:v>3655.1617395877802</c:v>
                </c:pt>
                <c:pt idx="3">
                  <c:v>3657.3926625251702</c:v>
                </c:pt>
                <c:pt idx="4">
                  <c:v>3667.6819961071001</c:v>
                </c:pt>
                <c:pt idx="5">
                  <c:v>3669.68864130973</c:v>
                </c:pt>
                <c:pt idx="6">
                  <c:v>3688.1506292819899</c:v>
                </c:pt>
                <c:pt idx="7">
                  <c:v>3693.8810553550702</c:v>
                </c:pt>
                <c:pt idx="8">
                  <c:v>3700.9800133705098</c:v>
                </c:pt>
                <c:pt idx="9">
                  <c:v>3701.2823710441498</c:v>
                </c:pt>
                <c:pt idx="10">
                  <c:v>3714.8557283878299</c:v>
                </c:pt>
                <c:pt idx="11">
                  <c:v>3801.1686925887998</c:v>
                </c:pt>
                <c:pt idx="12">
                  <c:v>3733.99147772789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F-43B5-B2B4-ACC38378F498}"/>
            </c:ext>
          </c:extLst>
        </c:ser>
        <c:ser>
          <c:idx val="1"/>
          <c:order val="1"/>
          <c:tx>
            <c:strRef>
              <c:f>'20L_20250127_12-58-20_duration'!$W$6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'20L_20250127_12-58-20_duration'!$A$7:$A$19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'20L_20250127_12-58-20_duration'!$W$7:$W$19</c:f>
              <c:numCache>
                <c:formatCode>General</c:formatCode>
                <c:ptCount val="13"/>
                <c:pt idx="0">
                  <c:v>6.7669076442718508</c:v>
                </c:pt>
                <c:pt idx="1">
                  <c:v>6.764926242828369</c:v>
                </c:pt>
                <c:pt idx="2">
                  <c:v>6.9857748508453366</c:v>
                </c:pt>
                <c:pt idx="3">
                  <c:v>7.1525457859039303</c:v>
                </c:pt>
                <c:pt idx="4">
                  <c:v>7.4171889781951901</c:v>
                </c:pt>
                <c:pt idx="5">
                  <c:v>7.6185172080993651</c:v>
                </c:pt>
                <c:pt idx="6">
                  <c:v>7.9205168724060062</c:v>
                </c:pt>
                <c:pt idx="7">
                  <c:v>8.2097821235656738</c:v>
                </c:pt>
                <c:pt idx="8">
                  <c:v>8.4434998989105221</c:v>
                </c:pt>
                <c:pt idx="9">
                  <c:v>8.7388383865356438</c:v>
                </c:pt>
                <c:pt idx="10">
                  <c:v>8.952889156341552</c:v>
                </c:pt>
                <c:pt idx="11">
                  <c:v>9.1821081161499016</c:v>
                </c:pt>
                <c:pt idx="12">
                  <c:v>9.4842570304870613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F-43B5-B2B4-ACC38378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2543"/>
        <c:axId val="1103990207"/>
      </c:scatterChart>
      <c:valAx>
        <c:axId val="111252254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03990207"/>
        <c:crosses val="autoZero"/>
        <c:crossBetween val="midCat"/>
      </c:valAx>
      <c:valAx>
        <c:axId val="11039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Average computational</a:t>
                </a:r>
                <a:r>
                  <a:rPr lang="de-DE" baseline="0"/>
                  <a:t> time (sec)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252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Solution quality (bound)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'20L_20250127_12-58-20_duration'!$P$6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'20L_20250127_12-58-20_duration'!$A$7:$A$19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'20L_20250127_12-58-20_duration'!$P$7:$P$19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19.71586227918381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D-42D3-9192-94C5C755629E}"/>
            </c:ext>
          </c:extLst>
        </c:ser>
        <c:ser>
          <c:idx val="1"/>
          <c:order val="1"/>
          <c:tx>
            <c:strRef>
              <c:f>'20L_20250127_12-58-20_duration'!$AG$6</c:f>
              <c:strCache>
                <c:ptCount val="1"/>
                <c:pt idx="0">
                  <c:v>SRGA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'20L_20250127_12-58-20_duration'!$A$7:$A$19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'20L_20250127_12-58-20_duration'!$AG$7:$AG$19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12.842336791796853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D-42D3-9192-94C5C755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2847"/>
        <c:axId val="1118893327"/>
      </c:scatterChart>
      <c:valAx>
        <c:axId val="1118892847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3327"/>
        <c:crosses val="autoZero"/>
        <c:crossBetween val="midCat"/>
      </c:valAx>
      <c:valAx>
        <c:axId val="11188933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Solutaion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1889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delieveries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3645.3647982279399</c:v>
                </c:pt>
                <c:pt idx="1">
                  <c:v>3642.9287850856704</c:v>
                </c:pt>
                <c:pt idx="2">
                  <c:v>3650.8658072153703</c:v>
                </c:pt>
                <c:pt idx="3">
                  <c:v>3655.7171259721067</c:v>
                </c:pt>
                <c:pt idx="4">
                  <c:v>3661.7246109644534</c:v>
                </c:pt>
                <c:pt idx="5">
                  <c:v>3668.4085081418293</c:v>
                </c:pt>
                <c:pt idx="6">
                  <c:v>3683.3580315907734</c:v>
                </c:pt>
                <c:pt idx="7">
                  <c:v>3710.5292539596503</c:v>
                </c:pt>
                <c:pt idx="8">
                  <c:v>3701.4229527314433</c:v>
                </c:pt>
                <c:pt idx="9">
                  <c:v>3731.2598304748499</c:v>
                </c:pt>
                <c:pt idx="10">
                  <c:v>3739.0405085086763</c:v>
                </c:pt>
                <c:pt idx="11">
                  <c:v>3765.8519596258734</c:v>
                </c:pt>
                <c:pt idx="12">
                  <c:v>3753.8396093845331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796-A5C8-5189DBCEB086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6.5291201432545982</c:v>
                </c:pt>
                <c:pt idx="1">
                  <c:v>6.7496484438578292</c:v>
                </c:pt>
                <c:pt idx="2">
                  <c:v>6.972939348220824</c:v>
                </c:pt>
                <c:pt idx="3">
                  <c:v>7.2436797936757413</c:v>
                </c:pt>
                <c:pt idx="4">
                  <c:v>7.4389560858408608</c:v>
                </c:pt>
                <c:pt idx="5">
                  <c:v>7.7383282502492277</c:v>
                </c:pt>
                <c:pt idx="6">
                  <c:v>7.9637952486673997</c:v>
                </c:pt>
                <c:pt idx="7">
                  <c:v>8.23476996421814</c:v>
                </c:pt>
                <c:pt idx="8">
                  <c:v>8.4281730651855469</c:v>
                </c:pt>
                <c:pt idx="9">
                  <c:v>8.7578931649525948</c:v>
                </c:pt>
                <c:pt idx="10">
                  <c:v>8.9803055127461757</c:v>
                </c:pt>
                <c:pt idx="11">
                  <c:v>9.1917160352071114</c:v>
                </c:pt>
                <c:pt idx="12">
                  <c:v>9.5280695438385017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796-A5C8-5189DBCE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50947261959383"/>
          <c:y val="0.1341406250000000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SMGA solution quality for 20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Graphs!$L$45:$L$57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Graphs!$L$45:$L$57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Graphs!$K$45:$K$57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0.65137079017618771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B-43CF-A931-2B49966F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Solution 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68208.258176644609</c:v>
                </c:pt>
                <c:pt idx="1">
                  <c:v>86521.204014062838</c:v>
                </c:pt>
                <c:pt idx="2">
                  <c:v>86522.245135307268</c:v>
                </c:pt>
                <c:pt idx="3">
                  <c:v>86495.299155235276</c:v>
                </c:pt>
                <c:pt idx="4">
                  <c:v>79425.563266754107</c:v>
                </c:pt>
                <c:pt idx="5">
                  <c:v>59029.732242902071</c:v>
                </c:pt>
                <c:pt idx="6">
                  <c:v>62833.849795182505</c:v>
                </c:pt>
                <c:pt idx="7">
                  <c:v>34865.148910919779</c:v>
                </c:pt>
                <c:pt idx="8">
                  <c:v>12635.723025083522</c:v>
                </c:pt>
                <c:pt idx="9">
                  <c:v>17746.88126452763</c:v>
                </c:pt>
                <c:pt idx="10">
                  <c:v>14570.512997547781</c:v>
                </c:pt>
                <c:pt idx="11">
                  <c:v>8025.5747954050557</c:v>
                </c:pt>
                <c:pt idx="12">
                  <c:v>11844.758124271997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EA6-9E09-239C09315C6B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1.7817916870117145</c:v>
                </c:pt>
                <c:pt idx="1">
                  <c:v>1.9928145090738874</c:v>
                </c:pt>
                <c:pt idx="2">
                  <c:v>2.2001132806142119</c:v>
                </c:pt>
                <c:pt idx="3">
                  <c:v>2.3981607755025185</c:v>
                </c:pt>
                <c:pt idx="4">
                  <c:v>2.6353688557942658</c:v>
                </c:pt>
                <c:pt idx="5">
                  <c:v>2.8177080949147482</c:v>
                </c:pt>
                <c:pt idx="6">
                  <c:v>3.0239885965983024</c:v>
                </c:pt>
                <c:pt idx="7">
                  <c:v>3.5044661839803006</c:v>
                </c:pt>
                <c:pt idx="8">
                  <c:v>3.6511713504791206</c:v>
                </c:pt>
                <c:pt idx="9">
                  <c:v>3.8242484410603801</c:v>
                </c:pt>
                <c:pt idx="10">
                  <c:v>4.4106405258178638</c:v>
                </c:pt>
                <c:pt idx="11">
                  <c:v>4.1661865393320667</c:v>
                </c:pt>
                <c:pt idx="12">
                  <c:v>4.3502617200215612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EA6-9E09-239C093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78022222222218"/>
          <c:y val="0.27525173611111109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3645.3647982279399</c:v>
                </c:pt>
                <c:pt idx="1">
                  <c:v>3642.9287850856704</c:v>
                </c:pt>
                <c:pt idx="2">
                  <c:v>3650.8658072153703</c:v>
                </c:pt>
                <c:pt idx="3">
                  <c:v>3655.7171259721067</c:v>
                </c:pt>
                <c:pt idx="4">
                  <c:v>3661.7246109644534</c:v>
                </c:pt>
                <c:pt idx="5">
                  <c:v>3668.4085081418293</c:v>
                </c:pt>
                <c:pt idx="6">
                  <c:v>3683.3580315907734</c:v>
                </c:pt>
                <c:pt idx="7">
                  <c:v>3710.5292539596503</c:v>
                </c:pt>
                <c:pt idx="8">
                  <c:v>3701.4229527314433</c:v>
                </c:pt>
                <c:pt idx="9">
                  <c:v>3731.2598304748499</c:v>
                </c:pt>
                <c:pt idx="10">
                  <c:v>3739.0405085086763</c:v>
                </c:pt>
                <c:pt idx="11">
                  <c:v>3765.8519596258734</c:v>
                </c:pt>
                <c:pt idx="12">
                  <c:v>3753.8396093845331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796-A5C8-5189DBCEB086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Graphs!$A$45:$A$57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6.5291201432545982</c:v>
                </c:pt>
                <c:pt idx="1">
                  <c:v>6.7496484438578292</c:v>
                </c:pt>
                <c:pt idx="2">
                  <c:v>6.972939348220824</c:v>
                </c:pt>
                <c:pt idx="3">
                  <c:v>7.2436797936757413</c:v>
                </c:pt>
                <c:pt idx="4">
                  <c:v>7.4389560858408608</c:v>
                </c:pt>
                <c:pt idx="5">
                  <c:v>7.7383282502492277</c:v>
                </c:pt>
                <c:pt idx="6">
                  <c:v>7.9637952486673997</c:v>
                </c:pt>
                <c:pt idx="7">
                  <c:v>8.23476996421814</c:v>
                </c:pt>
                <c:pt idx="8">
                  <c:v>8.4281730651855469</c:v>
                </c:pt>
                <c:pt idx="9">
                  <c:v>8.7578931649525948</c:v>
                </c:pt>
                <c:pt idx="10">
                  <c:v>8.9803055127461757</c:v>
                </c:pt>
                <c:pt idx="11">
                  <c:v>9.1917160352071114</c:v>
                </c:pt>
                <c:pt idx="12">
                  <c:v>9.5280695438385017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796-A5C8-5189DBCE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82543730444072"/>
          <c:y val="0.31934895833333332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Graphs!$E$6</c:f>
              <c:strCache>
                <c:ptCount val="1"/>
                <c:pt idx="0">
                  <c:v>CPLEX_PY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plus>
            <c:minus>
              <c:numRef>
                <c:f>Graphs!$F$7:$F$19</c:f>
                <c:numCache>
                  <c:formatCode>General</c:formatCode>
                  <c:ptCount val="13"/>
                  <c:pt idx="0">
                    <c:v>25876.948178596849</c:v>
                  </c:pt>
                  <c:pt idx="1">
                    <c:v>36.450058669074302</c:v>
                  </c:pt>
                  <c:pt idx="2">
                    <c:v>38.46573002801081</c:v>
                  </c:pt>
                  <c:pt idx="3">
                    <c:v>44.397318382957103</c:v>
                  </c:pt>
                  <c:pt idx="4">
                    <c:v>9992.9444837778246</c:v>
                  </c:pt>
                  <c:pt idx="5">
                    <c:v>38803.114114887299</c:v>
                  </c:pt>
                  <c:pt idx="6">
                    <c:v>33133.265048922462</c:v>
                  </c:pt>
                  <c:pt idx="7">
                    <c:v>37224.586489221489</c:v>
                  </c:pt>
                  <c:pt idx="8">
                    <c:v>10448.122729105397</c:v>
                  </c:pt>
                  <c:pt idx="9">
                    <c:v>20226.067855755398</c:v>
                  </c:pt>
                  <c:pt idx="10">
                    <c:v>17015.365589204659</c:v>
                  </c:pt>
                  <c:pt idx="11">
                    <c:v>10397.070068682315</c:v>
                  </c:pt>
                  <c:pt idx="12">
                    <c:v>15858.792736368374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Graphs!$B$7:$B$19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Graphs!$E$7:$E$19</c:f>
              <c:numCache>
                <c:formatCode>General</c:formatCode>
                <c:ptCount val="13"/>
                <c:pt idx="0">
                  <c:v>68208.258176644609</c:v>
                </c:pt>
                <c:pt idx="1">
                  <c:v>86521.204014062838</c:v>
                </c:pt>
                <c:pt idx="2">
                  <c:v>86522.245135307268</c:v>
                </c:pt>
                <c:pt idx="3">
                  <c:v>86495.299155235276</c:v>
                </c:pt>
                <c:pt idx="4">
                  <c:v>79425.563266754107</c:v>
                </c:pt>
                <c:pt idx="5">
                  <c:v>59029.732242902071</c:v>
                </c:pt>
                <c:pt idx="6">
                  <c:v>62833.849795182505</c:v>
                </c:pt>
                <c:pt idx="7">
                  <c:v>34865.148910919779</c:v>
                </c:pt>
                <c:pt idx="8">
                  <c:v>12635.723025083522</c:v>
                </c:pt>
                <c:pt idx="9">
                  <c:v>17746.88126452763</c:v>
                </c:pt>
                <c:pt idx="10">
                  <c:v>14570.512997547781</c:v>
                </c:pt>
                <c:pt idx="11">
                  <c:v>8025.5747954050557</c:v>
                </c:pt>
                <c:pt idx="12">
                  <c:v>11844.758124271997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EA6-9E09-239C09315C6B}"/>
            </c:ext>
          </c:extLst>
        </c:ser>
        <c:ser>
          <c:idx val="1"/>
          <c:order val="1"/>
          <c:tx>
            <c:strRef>
              <c:f>Graphs!$I$6</c:f>
              <c:strCache>
                <c:ptCount val="1"/>
                <c:pt idx="0">
                  <c:v>GA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plus>
            <c:minus>
              <c:numRef>
                <c:f>Graphs!$J$7:$J$19</c:f>
                <c:numCache>
                  <c:formatCode>General</c:formatCode>
                  <c:ptCount val="13"/>
                  <c:pt idx="0">
                    <c:v>2.1097723568096614E-2</c:v>
                  </c:pt>
                  <c:pt idx="1">
                    <c:v>2.4531373224990227E-2</c:v>
                  </c:pt>
                  <c:pt idx="2">
                    <c:v>3.7567077260021814E-2</c:v>
                  </c:pt>
                  <c:pt idx="3">
                    <c:v>3.9923926707935264E-2</c:v>
                  </c:pt>
                  <c:pt idx="4">
                    <c:v>6.3448221382520029E-2</c:v>
                  </c:pt>
                  <c:pt idx="5">
                    <c:v>5.9631426476176613E-2</c:v>
                  </c:pt>
                  <c:pt idx="6">
                    <c:v>5.3636120451114808E-2</c:v>
                  </c:pt>
                  <c:pt idx="7">
                    <c:v>0.34656327488387773</c:v>
                  </c:pt>
                  <c:pt idx="8">
                    <c:v>0.21668473044380085</c:v>
                  </c:pt>
                  <c:pt idx="9">
                    <c:v>0.19610089450971682</c:v>
                  </c:pt>
                  <c:pt idx="10">
                    <c:v>0.7215397527133951</c:v>
                  </c:pt>
                  <c:pt idx="11">
                    <c:v>0.11895816727841706</c:v>
                  </c:pt>
                  <c:pt idx="12">
                    <c:v>8.4690207695740788E-2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Graphs!$C$7:$C$19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Graphs!$I$7:$I$19</c:f>
              <c:numCache>
                <c:formatCode>0.00</c:formatCode>
                <c:ptCount val="13"/>
                <c:pt idx="0">
                  <c:v>1.7817916870117145</c:v>
                </c:pt>
                <c:pt idx="1">
                  <c:v>1.9928145090738874</c:v>
                </c:pt>
                <c:pt idx="2">
                  <c:v>2.2001132806142119</c:v>
                </c:pt>
                <c:pt idx="3">
                  <c:v>2.3981607755025185</c:v>
                </c:pt>
                <c:pt idx="4">
                  <c:v>2.6353688557942658</c:v>
                </c:pt>
                <c:pt idx="5">
                  <c:v>2.8177080949147482</c:v>
                </c:pt>
                <c:pt idx="6">
                  <c:v>3.0239885965983024</c:v>
                </c:pt>
                <c:pt idx="7">
                  <c:v>3.5044661839803006</c:v>
                </c:pt>
                <c:pt idx="8">
                  <c:v>3.6511713504791206</c:v>
                </c:pt>
                <c:pt idx="9">
                  <c:v>3.8242484410603801</c:v>
                </c:pt>
                <c:pt idx="10">
                  <c:v>4.4106405258178638</c:v>
                </c:pt>
                <c:pt idx="11">
                  <c:v>4.1661865393320667</c:v>
                </c:pt>
                <c:pt idx="12">
                  <c:v>4.3502617200215612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EA6-9E09-239C0931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780292957551"/>
          <c:y val="0.29730034722222221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Average computing time for 20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Graphs!$E$44</c:f>
              <c:strCache>
                <c:ptCount val="1"/>
                <c:pt idx="0">
                  <c:v>CPLEX_PY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plus>
            <c:minus>
              <c:numRef>
                <c:f>Graphs!$F$45:$F$57</c:f>
                <c:numCache>
                  <c:formatCode>General</c:formatCode>
                  <c:ptCount val="13"/>
                  <c:pt idx="0">
                    <c:v>14.645242553624628</c:v>
                  </c:pt>
                  <c:pt idx="1">
                    <c:v>5.4306413974976361E-2</c:v>
                  </c:pt>
                  <c:pt idx="2">
                    <c:v>3.649730891692319</c:v>
                  </c:pt>
                  <c:pt idx="3">
                    <c:v>3.0680156207891831</c:v>
                  </c:pt>
                  <c:pt idx="4">
                    <c:v>4.2457719164862739</c:v>
                  </c:pt>
                  <c:pt idx="5">
                    <c:v>2.1059569574752359</c:v>
                  </c:pt>
                  <c:pt idx="6">
                    <c:v>3.3921010191226046</c:v>
                  </c:pt>
                  <c:pt idx="7">
                    <c:v>23.09644350016551</c:v>
                  </c:pt>
                  <c:pt idx="8">
                    <c:v>4.7635935556144711</c:v>
                  </c:pt>
                  <c:pt idx="9">
                    <c:v>21.788828375910697</c:v>
                  </c:pt>
                  <c:pt idx="10">
                    <c:v>18.049566101081432</c:v>
                  </c:pt>
                  <c:pt idx="11">
                    <c:v>31.214309016297175</c:v>
                  </c:pt>
                  <c:pt idx="12">
                    <c:v>31.287542076696536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Graphs!$B$45:$B$57</c:f>
              <c:numCache>
                <c:formatCode>0</c:formatCode>
                <c:ptCount val="13"/>
                <c:pt idx="0">
                  <c:v>6.15</c:v>
                </c:pt>
                <c:pt idx="1">
                  <c:v>7.15</c:v>
                </c:pt>
                <c:pt idx="2">
                  <c:v>8.15</c:v>
                </c:pt>
                <c:pt idx="3">
                  <c:v>9.15</c:v>
                </c:pt>
                <c:pt idx="4">
                  <c:v>10.15</c:v>
                </c:pt>
                <c:pt idx="5">
                  <c:v>11.15</c:v>
                </c:pt>
                <c:pt idx="6">
                  <c:v>12.15</c:v>
                </c:pt>
                <c:pt idx="7">
                  <c:v>13.15</c:v>
                </c:pt>
                <c:pt idx="8">
                  <c:v>14.15</c:v>
                </c:pt>
                <c:pt idx="9">
                  <c:v>15.15</c:v>
                </c:pt>
                <c:pt idx="10">
                  <c:v>16.149999999999999</c:v>
                </c:pt>
                <c:pt idx="11">
                  <c:v>17.149999999999999</c:v>
                </c:pt>
                <c:pt idx="12">
                  <c:v>18.149999999999999</c:v>
                </c:pt>
              </c:numCache>
            </c:numRef>
          </c:xVal>
          <c:yVal>
            <c:numRef>
              <c:f>Graphs!$E$45:$E$57</c:f>
              <c:numCache>
                <c:formatCode>General</c:formatCode>
                <c:ptCount val="13"/>
                <c:pt idx="0">
                  <c:v>3645.3647982279399</c:v>
                </c:pt>
                <c:pt idx="1">
                  <c:v>3642.9287850856704</c:v>
                </c:pt>
                <c:pt idx="2">
                  <c:v>3650.8658072153703</c:v>
                </c:pt>
                <c:pt idx="3">
                  <c:v>3655.7171259721067</c:v>
                </c:pt>
                <c:pt idx="4">
                  <c:v>3661.7246109644534</c:v>
                </c:pt>
                <c:pt idx="5">
                  <c:v>3668.4085081418293</c:v>
                </c:pt>
                <c:pt idx="6">
                  <c:v>3683.3580315907734</c:v>
                </c:pt>
                <c:pt idx="7">
                  <c:v>3710.5292539596503</c:v>
                </c:pt>
                <c:pt idx="8">
                  <c:v>3701.4229527314433</c:v>
                </c:pt>
                <c:pt idx="9">
                  <c:v>3731.2598304748499</c:v>
                </c:pt>
                <c:pt idx="10">
                  <c:v>3739.0405085086763</c:v>
                </c:pt>
                <c:pt idx="11">
                  <c:v>3765.8519596258734</c:v>
                </c:pt>
                <c:pt idx="12">
                  <c:v>3753.8396093845331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796-A5C8-5189DBCEB086}"/>
            </c:ext>
          </c:extLst>
        </c:ser>
        <c:ser>
          <c:idx val="1"/>
          <c:order val="1"/>
          <c:tx>
            <c:strRef>
              <c:f>Graphs!$I$44</c:f>
              <c:strCache>
                <c:ptCount val="1"/>
                <c:pt idx="0">
                  <c:v>SMGA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plus>
            <c:minus>
              <c:numRef>
                <c:f>Graphs!$J$45:$J$57</c:f>
                <c:numCache>
                  <c:formatCode>General</c:formatCode>
                  <c:ptCount val="13"/>
                  <c:pt idx="0">
                    <c:v>0.31698672879812823</c:v>
                  </c:pt>
                  <c:pt idx="1">
                    <c:v>0.16798436525543972</c:v>
                  </c:pt>
                  <c:pt idx="2">
                    <c:v>0.18855082176424467</c:v>
                  </c:pt>
                  <c:pt idx="3">
                    <c:v>0.14879038366147421</c:v>
                  </c:pt>
                  <c:pt idx="4">
                    <c:v>0.19447755243020207</c:v>
                  </c:pt>
                  <c:pt idx="5">
                    <c:v>0.15566794609020973</c:v>
                  </c:pt>
                  <c:pt idx="6">
                    <c:v>0.19657865492387172</c:v>
                  </c:pt>
                  <c:pt idx="7">
                    <c:v>0.1701906111883498</c:v>
                  </c:pt>
                  <c:pt idx="8">
                    <c:v>0.21289461231614087</c:v>
                  </c:pt>
                  <c:pt idx="9">
                    <c:v>0.17141683529667914</c:v>
                  </c:pt>
                  <c:pt idx="10">
                    <c:v>0.15233248359284646</c:v>
                  </c:pt>
                  <c:pt idx="11">
                    <c:v>0.12608424103228694</c:v>
                  </c:pt>
                  <c:pt idx="12">
                    <c:v>0.14769660478577676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Graphs!$C$45:$C$57</c:f>
              <c:numCache>
                <c:formatCode>0</c:formatCode>
                <c:ptCount val="13"/>
                <c:pt idx="0">
                  <c:v>6.45</c:v>
                </c:pt>
                <c:pt idx="1">
                  <c:v>7.45</c:v>
                </c:pt>
                <c:pt idx="2">
                  <c:v>8.4499999999999993</c:v>
                </c:pt>
                <c:pt idx="3">
                  <c:v>9.4499999999999993</c:v>
                </c:pt>
                <c:pt idx="4">
                  <c:v>10.45</c:v>
                </c:pt>
                <c:pt idx="5">
                  <c:v>11.45</c:v>
                </c:pt>
                <c:pt idx="6">
                  <c:v>12.45</c:v>
                </c:pt>
                <c:pt idx="7">
                  <c:v>13.45</c:v>
                </c:pt>
                <c:pt idx="8">
                  <c:v>14.45</c:v>
                </c:pt>
                <c:pt idx="9">
                  <c:v>15.45</c:v>
                </c:pt>
                <c:pt idx="10">
                  <c:v>16.45</c:v>
                </c:pt>
                <c:pt idx="11">
                  <c:v>17.45</c:v>
                </c:pt>
                <c:pt idx="12">
                  <c:v>18.45</c:v>
                </c:pt>
              </c:numCache>
            </c:numRef>
          </c:xVal>
          <c:yVal>
            <c:numRef>
              <c:f>Graphs!$I$45:$I$57</c:f>
              <c:numCache>
                <c:formatCode>0.00</c:formatCode>
                <c:ptCount val="13"/>
                <c:pt idx="0">
                  <c:v>6.5291201432545982</c:v>
                </c:pt>
                <c:pt idx="1">
                  <c:v>6.7496484438578292</c:v>
                </c:pt>
                <c:pt idx="2">
                  <c:v>6.972939348220824</c:v>
                </c:pt>
                <c:pt idx="3">
                  <c:v>7.2436797936757413</c:v>
                </c:pt>
                <c:pt idx="4">
                  <c:v>7.4389560858408608</c:v>
                </c:pt>
                <c:pt idx="5">
                  <c:v>7.7383282502492277</c:v>
                </c:pt>
                <c:pt idx="6">
                  <c:v>7.9637952486673997</c:v>
                </c:pt>
                <c:pt idx="7">
                  <c:v>8.23476996421814</c:v>
                </c:pt>
                <c:pt idx="8">
                  <c:v>8.4281730651855469</c:v>
                </c:pt>
                <c:pt idx="9">
                  <c:v>8.7578931649525948</c:v>
                </c:pt>
                <c:pt idx="10">
                  <c:v>8.9803055127461757</c:v>
                </c:pt>
                <c:pt idx="11">
                  <c:v>9.1917160352071114</c:v>
                </c:pt>
                <c:pt idx="12">
                  <c:v>9.5280695438385017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796-A5C8-5189DBCE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.8"/>
          <c:min val="5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AGVs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\ \ \ \ \ \ \ \ 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  <c:majorUnit val="1"/>
      </c:valAx>
      <c:valAx>
        <c:axId val="75286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/>
                  <a:t>Computing 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47476578475732"/>
          <c:y val="0.31934895833333332"/>
          <c:w val="0.18171522309711285"/>
          <c:h val="0.1570756780402449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400"/>
              <a:t>Durchschnittliche Lösungsgüte des GA für 20 Lieferungen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Graphs!$K$6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Graphs!$L$7:$L$19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7.526843060941224E-2</c:v>
                  </c:pt>
                  <c:pt idx="7">
                    <c:v>3.5395992568873713E-2</c:v>
                  </c:pt>
                  <c:pt idx="8">
                    <c:v>4.9905550533224499E-2</c:v>
                  </c:pt>
                  <c:pt idx="9">
                    <c:v>5.6546949725628286E-2</c:v>
                  </c:pt>
                  <c:pt idx="10">
                    <c:v>4.5233739775769902E-2</c:v>
                  </c:pt>
                  <c:pt idx="11">
                    <c:v>4.8615938289319233E-2</c:v>
                  </c:pt>
                  <c:pt idx="12">
                    <c:v>4.5947171775188776E-2</c:v>
                  </c:pt>
                </c:numCache>
              </c:numRef>
            </c:plus>
            <c:minus>
              <c:numRef>
                <c:f>Graphs!$L$7:$L$19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7.526843060941224E-2</c:v>
                  </c:pt>
                  <c:pt idx="7">
                    <c:v>3.5395992568873713E-2</c:v>
                  </c:pt>
                  <c:pt idx="8">
                    <c:v>4.9905550533224499E-2</c:v>
                  </c:pt>
                  <c:pt idx="9">
                    <c:v>5.6546949725628286E-2</c:v>
                  </c:pt>
                  <c:pt idx="10">
                    <c:v>4.5233739775769902E-2</c:v>
                  </c:pt>
                  <c:pt idx="11">
                    <c:v>4.8615938289319233E-2</c:v>
                  </c:pt>
                  <c:pt idx="12">
                    <c:v>4.5947171775188776E-2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Graphs!$A$7:$A$19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Graphs!$K$7:$K$19</c:f>
              <c:numCache>
                <c:formatCode>0.00</c:formatCode>
                <c:ptCount val="13"/>
                <c:pt idx="0">
                  <c:v>1.1141993585667003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1.1298492308043486</c:v>
                </c:pt>
                <c:pt idx="5">
                  <c:v>1.2792163272563384</c:v>
                </c:pt>
                <c:pt idx="6">
                  <c:v>1.2117066143083937</c:v>
                </c:pt>
                <c:pt idx="7">
                  <c:v>1.2258527601718927</c:v>
                </c:pt>
                <c:pt idx="8">
                  <c:v>1.198742880444619</c:v>
                </c:pt>
                <c:pt idx="9">
                  <c:v>1.2018979166045269</c:v>
                </c:pt>
                <c:pt idx="10">
                  <c:v>1.2188517870933884</c:v>
                </c:pt>
                <c:pt idx="11">
                  <c:v>1.2205796277835415</c:v>
                </c:pt>
                <c:pt idx="12">
                  <c:v>1.2193208958031188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1-4496-98A2-E52A0A4A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58863"/>
        <c:axId val="752860783"/>
      </c:scatterChart>
      <c:valAx>
        <c:axId val="752858863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Anzahl an FTF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60783"/>
        <c:crosses val="autoZero"/>
        <c:crossBetween val="midCat"/>
      </c:valAx>
      <c:valAx>
        <c:axId val="752860783"/>
        <c:scaling>
          <c:orientation val="minMax"/>
          <c:max val="1.3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Lösungsgüte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285886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185737</xdr:rowOff>
    </xdr:from>
    <xdr:to>
      <xdr:col>6</xdr:col>
      <xdr:colOff>1299600</xdr:colOff>
      <xdr:row>35</xdr:row>
      <xdr:rowOff>17737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A71A6F-0997-41D9-952F-DACEDEE6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20730</xdr:colOff>
      <xdr:row>3</xdr:row>
      <xdr:rowOff>174531</xdr:rowOff>
    </xdr:from>
    <xdr:to>
      <xdr:col>18</xdr:col>
      <xdr:colOff>710730</xdr:colOff>
      <xdr:row>19</xdr:row>
      <xdr:rowOff>6531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2EA431-4A80-4355-BFDC-FA3D817FC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1469859</xdr:colOff>
      <xdr:row>74</xdr:row>
      <xdr:rowOff>22500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1CF4EFA-7828-4414-A9EB-A8D318187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4482</xdr:colOff>
      <xdr:row>41</xdr:row>
      <xdr:rowOff>168088</xdr:rowOff>
    </xdr:from>
    <xdr:to>
      <xdr:col>18</xdr:col>
      <xdr:colOff>694482</xdr:colOff>
      <xdr:row>57</xdr:row>
      <xdr:rowOff>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C339167-0ECA-4988-96BF-642F99429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19</xdr:row>
      <xdr:rowOff>185737</xdr:rowOff>
    </xdr:from>
    <xdr:to>
      <xdr:col>10</xdr:col>
      <xdr:colOff>1737750</xdr:colOff>
      <xdr:row>35</xdr:row>
      <xdr:rowOff>17737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5764726-7692-15FC-2157-F9F95CC8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10</xdr:col>
      <xdr:colOff>1728225</xdr:colOff>
      <xdr:row>74</xdr:row>
      <xdr:rowOff>22500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15022DD-AAE1-2695-B100-A81C92E52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760319</xdr:colOff>
      <xdr:row>19</xdr:row>
      <xdr:rowOff>185737</xdr:rowOff>
    </xdr:from>
    <xdr:to>
      <xdr:col>18</xdr:col>
      <xdr:colOff>684397</xdr:colOff>
      <xdr:row>35</xdr:row>
      <xdr:rowOff>17737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5F6F492-1651-0F4D-952F-240853C97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750794</xdr:colOff>
      <xdr:row>59</xdr:row>
      <xdr:rowOff>0</xdr:rowOff>
    </xdr:from>
    <xdr:to>
      <xdr:col>18</xdr:col>
      <xdr:colOff>674872</xdr:colOff>
      <xdr:row>74</xdr:row>
      <xdr:rowOff>22500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3778EA-FED0-241D-3444-D8F201C9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9523</xdr:colOff>
      <xdr:row>3</xdr:row>
      <xdr:rowOff>174531</xdr:rowOff>
    </xdr:from>
    <xdr:to>
      <xdr:col>27</xdr:col>
      <xdr:colOff>75523</xdr:colOff>
      <xdr:row>19</xdr:row>
      <xdr:rowOff>6531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7742A2B-72CB-AB8E-E669-2C643BE26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760319</xdr:colOff>
      <xdr:row>19</xdr:row>
      <xdr:rowOff>185737</xdr:rowOff>
    </xdr:from>
    <xdr:to>
      <xdr:col>27</xdr:col>
      <xdr:colOff>64319</xdr:colOff>
      <xdr:row>35</xdr:row>
      <xdr:rowOff>17737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C0D825A-A640-3FE9-0D2C-723C69219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86</xdr:rowOff>
    </xdr:from>
    <xdr:to>
      <xdr:col>15</xdr:col>
      <xdr:colOff>517874</xdr:colOff>
      <xdr:row>46</xdr:row>
      <xdr:rowOff>54588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59244AD-7FD0-4C3D-AD2B-4CBE71C2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86"/>
          <a:ext cx="7868933" cy="5007502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D0FCC7-B96D-42EC-BD60-C0F23D2D0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8A5F25-F27D-4C4B-94CE-77C38D243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86</xdr:rowOff>
    </xdr:from>
    <xdr:to>
      <xdr:col>15</xdr:col>
      <xdr:colOff>517874</xdr:colOff>
      <xdr:row>46</xdr:row>
      <xdr:rowOff>54588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95C0F67-F288-44E3-823C-398F7CCB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86"/>
          <a:ext cx="7852124" cy="5007502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4</xdr:row>
      <xdr:rowOff>0</xdr:rowOff>
    </xdr:from>
    <xdr:to>
      <xdr:col>40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E03F10-4B7E-460B-B064-3F2C56A9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47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7B145C-D9BF-4775-8E2B-7B883DD2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3117</xdr:rowOff>
    </xdr:from>
    <xdr:to>
      <xdr:col>15</xdr:col>
      <xdr:colOff>215315</xdr:colOff>
      <xdr:row>46</xdr:row>
      <xdr:rowOff>51557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B46DC43-BA8B-45E7-9217-C470F084E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71117"/>
          <a:ext cx="7868933" cy="500144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D68AF2-2427-40A8-A373-5B68AE499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D8FC09-246C-44BC-921B-57A1A39E1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</xdr:row>
      <xdr:rowOff>0</xdr:rowOff>
    </xdr:from>
    <xdr:to>
      <xdr:col>40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613C3DF-318B-4DA3-9A52-E38B13C2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47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D4AA95-E38B-4083-971B-8FCD5D054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15</xdr:col>
      <xdr:colOff>517874</xdr:colOff>
      <xdr:row>46</xdr:row>
      <xdr:rowOff>48440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883F6D7-CEAB-4F4C-8FE9-32D78AAF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0"/>
          <a:ext cx="7868933" cy="50014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6140</xdr:rowOff>
    </xdr:from>
    <xdr:to>
      <xdr:col>15</xdr:col>
      <xdr:colOff>517874</xdr:colOff>
      <xdr:row>46</xdr:row>
      <xdr:rowOff>48533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6F39696-654A-4A55-A962-EC47477D3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74140"/>
          <a:ext cx="7868933" cy="4995393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4</xdr:row>
      <xdr:rowOff>0</xdr:rowOff>
    </xdr:from>
    <xdr:to>
      <xdr:col>38</xdr:col>
      <xdr:colOff>0</xdr:colOff>
      <xdr:row>19</xdr:row>
      <xdr:rowOff>11206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39A13F-35F6-40CE-AE47-4F976B2F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4</xdr:row>
      <xdr:rowOff>0</xdr:rowOff>
    </xdr:from>
    <xdr:to>
      <xdr:col>45</xdr:col>
      <xdr:colOff>0</xdr:colOff>
      <xdr:row>19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4B6CC2-B3A3-4DF7-B74C-F3B280F13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</xdr:row>
      <xdr:rowOff>0</xdr:rowOff>
    </xdr:from>
    <xdr:to>
      <xdr:col>40</xdr:col>
      <xdr:colOff>0</xdr:colOff>
      <xdr:row>19</xdr:row>
      <xdr:rowOff>11206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A600DF-A258-4583-9EB8-B8B1B3A45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47</xdr:col>
      <xdr:colOff>0</xdr:colOff>
      <xdr:row>19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3631DFE-AF11-47D2-9680-4B11D0C1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15</xdr:col>
      <xdr:colOff>517874</xdr:colOff>
      <xdr:row>46</xdr:row>
      <xdr:rowOff>42393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213805A-1C5E-451B-8452-8A34939F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0668000"/>
          <a:ext cx="7868933" cy="4995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18CC-A62E-43BD-8684-80C3E7116F48}">
  <sheetPr codeName="Tabelle1"/>
  <dimension ref="A4:L57"/>
  <sheetViews>
    <sheetView tabSelected="1" zoomScale="85" zoomScaleNormal="85" workbookViewId="0">
      <selection activeCell="M11" sqref="M11"/>
    </sheetView>
  </sheetViews>
  <sheetFormatPr baseColWidth="10" defaultRowHeight="14.4" x14ac:dyDescent="0.3"/>
  <cols>
    <col min="1" max="1" width="5.5546875" bestFit="1" customWidth="1"/>
    <col min="2" max="3" width="5.5546875" customWidth="1"/>
    <col min="4" max="4" width="6.6640625" bestFit="1" customWidth="1"/>
    <col min="5" max="5" width="26.109375" customWidth="1"/>
    <col min="6" max="6" width="9.5546875" bestFit="1" customWidth="1"/>
    <col min="7" max="7" width="27" customWidth="1"/>
    <col min="8" max="8" width="8.5546875" bestFit="1" customWidth="1"/>
    <col min="9" max="9" width="27.44140625" customWidth="1"/>
    <col min="10" max="10" width="5.5546875" bestFit="1" customWidth="1"/>
    <col min="11" max="11" width="29.6640625" bestFit="1" customWidth="1"/>
  </cols>
  <sheetData>
    <row r="4" spans="1:12" x14ac:dyDescent="0.3">
      <c r="A4" s="1"/>
      <c r="B4" s="1"/>
      <c r="C4" s="1"/>
      <c r="D4" s="1"/>
      <c r="E4" s="1" t="s">
        <v>100</v>
      </c>
      <c r="F4" s="16" t="s">
        <v>105</v>
      </c>
      <c r="G4" s="1" t="s">
        <v>101</v>
      </c>
      <c r="H4" s="16" t="s">
        <v>105</v>
      </c>
      <c r="I4" s="1" t="s">
        <v>100</v>
      </c>
      <c r="J4" s="16" t="s">
        <v>105</v>
      </c>
      <c r="K4" s="1" t="s">
        <v>101</v>
      </c>
      <c r="L4" s="16" t="s">
        <v>105</v>
      </c>
    </row>
    <row r="5" spans="1:12" x14ac:dyDescent="0.3">
      <c r="A5" s="1"/>
      <c r="B5" s="1"/>
      <c r="C5" s="1"/>
      <c r="D5" s="1"/>
      <c r="E5" s="1"/>
      <c r="F5" s="1"/>
      <c r="G5" s="1" t="s">
        <v>102</v>
      </c>
      <c r="H5" s="1"/>
      <c r="I5" s="1"/>
      <c r="J5" s="1"/>
      <c r="K5" s="1" t="s">
        <v>103</v>
      </c>
      <c r="L5" s="1"/>
    </row>
    <row r="6" spans="1:12" x14ac:dyDescent="0.3">
      <c r="A6" s="3" t="s">
        <v>0</v>
      </c>
      <c r="B6" s="3"/>
      <c r="C6" s="3"/>
      <c r="D6" s="3" t="s">
        <v>104</v>
      </c>
      <c r="E6" s="2" t="s">
        <v>48</v>
      </c>
      <c r="F6" s="2"/>
      <c r="G6" s="2" t="s">
        <v>48</v>
      </c>
      <c r="H6" s="2"/>
      <c r="I6" s="2" t="s">
        <v>111</v>
      </c>
      <c r="J6" s="2"/>
      <c r="K6" s="2" t="s">
        <v>111</v>
      </c>
      <c r="L6" s="2"/>
    </row>
    <row r="7" spans="1:12" x14ac:dyDescent="0.3">
      <c r="A7" s="3">
        <v>6</v>
      </c>
      <c r="B7" s="19">
        <f>A7+0.15</f>
        <v>6.15</v>
      </c>
      <c r="C7" s="19">
        <f>A7+0.45</f>
        <v>6.45</v>
      </c>
      <c r="D7" s="3">
        <v>26</v>
      </c>
      <c r="E7" s="3">
        <f>AVERAGE('20L_20250120_09-53-47'!G7,'20L_20250127_11-40-09'!G7,'20L_20250127_12-58-20'!G7)</f>
        <v>68208.258176644609</v>
      </c>
      <c r="F7" s="17">
        <f>_xlfn.STDEV.P('20L_20250120_09-53-47'!G7,'20L_20250127_11-40-09'!G7,'20L_20250127_12-58-20'!G7)</f>
        <v>25876.948178596849</v>
      </c>
      <c r="G7" s="15">
        <f>AVERAGE('20L_20250120_09-53-47'!P7,'20L_20250127_11-40-09'!P7,'20L_20250127_12-58-20'!P7)</f>
        <v>1.0526315404147419</v>
      </c>
      <c r="H7" s="17">
        <f>_xlfn.STDEV.P('20L_20250120_09-53-47'!P7,'20L_20250127_11-40-09'!P7,'20L_20250127_12-58-20'!P7)</f>
        <v>0</v>
      </c>
      <c r="I7" s="14">
        <f>AVERAGE('20L_20250120_09-53-47'!W7,'20L_20250127_11-40-09'!W7,'20L_20250127_12-58-20'!W7)</f>
        <v>1.7817916870117145</v>
      </c>
      <c r="J7" s="17">
        <f>_xlfn.STDEV.P('20L_20250120_09-53-47'!W7,'20L_20250127_11-40-09'!W7,'20L_20250127_12-58-20'!W7)</f>
        <v>2.1097723568096614E-2</v>
      </c>
      <c r="K7" s="14">
        <f>AVERAGE('20L_20250120_09-53-47'!AD7,'20L_20250127_11-40-09'!AD7,'20L_20250127_12-58-20'!AD7)</f>
        <v>1.1141993585667003</v>
      </c>
      <c r="L7" s="17">
        <f>_xlfn.STDEV.P('20L_20250120_09-53-47'!AD7,'20L_20250127_11-40-09'!AD7,'20L_20250127_12-58-20'!AD7)</f>
        <v>0</v>
      </c>
    </row>
    <row r="8" spans="1:12" x14ac:dyDescent="0.3">
      <c r="A8" s="3">
        <v>7</v>
      </c>
      <c r="B8" s="19">
        <f t="shared" ref="B8:B19" si="0">A8+0.15</f>
        <v>7.15</v>
      </c>
      <c r="C8" s="19">
        <f t="shared" ref="C8:C19" si="1">A8+0.45</f>
        <v>7.45</v>
      </c>
      <c r="D8" s="3">
        <v>27</v>
      </c>
      <c r="E8" s="3">
        <f>AVERAGE('20L_20250120_09-53-47'!G8,'20L_20250127_11-40-09'!G8,'20L_20250127_12-58-20'!G8)</f>
        <v>86521.204014062838</v>
      </c>
      <c r="F8" s="17">
        <f>_xlfn.STDEV.P('20L_20250120_09-53-47'!G8,'20L_20250127_11-40-09'!G8,'20L_20250127_12-58-20'!G8)</f>
        <v>36.450058669074302</v>
      </c>
      <c r="G8" s="15" t="e">
        <f>AVERAGE('20L_20250120_09-53-47'!P8,'20L_20250127_11-40-09'!P8,'20L_20250127_12-58-20'!P8)</f>
        <v>#DIV/0!</v>
      </c>
      <c r="H8" s="17" t="e">
        <f>_xlfn.STDEV.P('20L_20250120_09-53-47'!P8,'20L_20250127_11-40-09'!P8,'20L_20250127_12-58-20'!P8)</f>
        <v>#DIV/0!</v>
      </c>
      <c r="I8" s="14">
        <f>AVERAGE('20L_20250120_09-53-47'!W8,'20L_20250127_11-40-09'!W8,'20L_20250127_12-58-20'!W8)</f>
        <v>1.9928145090738874</v>
      </c>
      <c r="J8" s="17">
        <f>_xlfn.STDEV.P('20L_20250120_09-53-47'!W8,'20L_20250127_11-40-09'!W8,'20L_20250127_12-58-20'!W8)</f>
        <v>2.4531373224990227E-2</v>
      </c>
      <c r="K8" s="14" t="e">
        <f>AVERAGE('20L_20250120_09-53-47'!AD8,'20L_20250127_11-40-09'!AD8,'20L_20250127_12-58-20'!AD8)</f>
        <v>#DIV/0!</v>
      </c>
      <c r="L8" s="17" t="e">
        <f>_xlfn.STDEV.P('20L_20250120_09-53-47'!AD8,'20L_20250127_11-40-09'!AD8,'20L_20250127_12-58-20'!AD8)</f>
        <v>#DIV/0!</v>
      </c>
    </row>
    <row r="9" spans="1:12" x14ac:dyDescent="0.3">
      <c r="A9" s="3">
        <v>8</v>
      </c>
      <c r="B9" s="19">
        <f t="shared" si="0"/>
        <v>8.15</v>
      </c>
      <c r="C9" s="19">
        <f t="shared" si="1"/>
        <v>8.4499999999999993</v>
      </c>
      <c r="D9" s="3">
        <v>28</v>
      </c>
      <c r="E9" s="3">
        <f>AVERAGE('20L_20250120_09-53-47'!G9,'20L_20250127_11-40-09'!G9,'20L_20250127_12-58-20'!G9)</f>
        <v>86522.245135307268</v>
      </c>
      <c r="F9" s="17">
        <f>_xlfn.STDEV.P('20L_20250120_09-53-47'!G9,'20L_20250127_11-40-09'!G9,'20L_20250127_12-58-20'!G9)</f>
        <v>38.46573002801081</v>
      </c>
      <c r="G9" s="15" t="e">
        <f>AVERAGE('20L_20250120_09-53-47'!P9,'20L_20250127_11-40-09'!P9,'20L_20250127_12-58-20'!P9)</f>
        <v>#DIV/0!</v>
      </c>
      <c r="H9" s="17" t="e">
        <f>_xlfn.STDEV.P('20L_20250120_09-53-47'!P9,'20L_20250127_11-40-09'!P9,'20L_20250127_12-58-20'!P9)</f>
        <v>#DIV/0!</v>
      </c>
      <c r="I9" s="14">
        <f>AVERAGE('20L_20250120_09-53-47'!W9,'20L_20250127_11-40-09'!W9,'20L_20250127_12-58-20'!W9)</f>
        <v>2.2001132806142119</v>
      </c>
      <c r="J9" s="17">
        <f>_xlfn.STDEV.P('20L_20250120_09-53-47'!W9,'20L_20250127_11-40-09'!W9,'20L_20250127_12-58-20'!W9)</f>
        <v>3.7567077260021814E-2</v>
      </c>
      <c r="K9" s="14" t="e">
        <f>AVERAGE('20L_20250120_09-53-47'!AD9,'20L_20250127_11-40-09'!AD9,'20L_20250127_12-58-20'!AD9)</f>
        <v>#DIV/0!</v>
      </c>
      <c r="L9" s="17" t="e">
        <f>_xlfn.STDEV.P('20L_20250120_09-53-47'!AD9,'20L_20250127_11-40-09'!AD9,'20L_20250127_12-58-20'!AD9)</f>
        <v>#DIV/0!</v>
      </c>
    </row>
    <row r="10" spans="1:12" x14ac:dyDescent="0.3">
      <c r="A10" s="3">
        <v>9</v>
      </c>
      <c r="B10" s="19">
        <f t="shared" si="0"/>
        <v>9.15</v>
      </c>
      <c r="C10" s="19">
        <f t="shared" si="1"/>
        <v>9.4499999999999993</v>
      </c>
      <c r="D10" s="3">
        <v>29</v>
      </c>
      <c r="E10" s="3">
        <f>AVERAGE('20L_20250120_09-53-47'!G10,'20L_20250127_11-40-09'!G10,'20L_20250127_12-58-20'!G10)</f>
        <v>86495.299155235276</v>
      </c>
      <c r="F10" s="17">
        <f>_xlfn.STDEV.P('20L_20250120_09-53-47'!G10,'20L_20250127_11-40-09'!G10,'20L_20250127_12-58-20'!G10)</f>
        <v>44.397318382957103</v>
      </c>
      <c r="G10" s="15" t="e">
        <f>AVERAGE('20L_20250120_09-53-47'!P10,'20L_20250127_11-40-09'!P10,'20L_20250127_12-58-20'!P10)</f>
        <v>#DIV/0!</v>
      </c>
      <c r="H10" s="17" t="e">
        <f>_xlfn.STDEV.P('20L_20250120_09-53-47'!P10,'20L_20250127_11-40-09'!P10,'20L_20250127_12-58-20'!P10)</f>
        <v>#DIV/0!</v>
      </c>
      <c r="I10" s="14">
        <f>AVERAGE('20L_20250120_09-53-47'!W10,'20L_20250127_11-40-09'!W10,'20L_20250127_12-58-20'!W10)</f>
        <v>2.3981607755025185</v>
      </c>
      <c r="J10" s="17">
        <f>_xlfn.STDEV.P('20L_20250120_09-53-47'!W10,'20L_20250127_11-40-09'!W10,'20L_20250127_12-58-20'!W10)</f>
        <v>3.9923926707935264E-2</v>
      </c>
      <c r="K10" s="14" t="e">
        <f>AVERAGE('20L_20250120_09-53-47'!AD10,'20L_20250127_11-40-09'!AD10,'20L_20250127_12-58-20'!AD10)</f>
        <v>#DIV/0!</v>
      </c>
      <c r="L10" s="17" t="e">
        <f>_xlfn.STDEV.P('20L_20250120_09-53-47'!AD10,'20L_20250127_11-40-09'!AD10,'20L_20250127_12-58-20'!AD10)</f>
        <v>#DIV/0!</v>
      </c>
    </row>
    <row r="11" spans="1:12" x14ac:dyDescent="0.3">
      <c r="A11" s="3">
        <v>10</v>
      </c>
      <c r="B11" s="19">
        <f t="shared" si="0"/>
        <v>10.15</v>
      </c>
      <c r="C11" s="19">
        <f t="shared" si="1"/>
        <v>10.45</v>
      </c>
      <c r="D11" s="3">
        <v>30</v>
      </c>
      <c r="E11" s="3">
        <f>AVERAGE('20L_20250120_09-53-47'!G11,'20L_20250127_11-40-09'!G11,'20L_20250127_12-58-20'!G11)</f>
        <v>79425.563266754107</v>
      </c>
      <c r="F11" s="17">
        <f>_xlfn.STDEV.P('20L_20250120_09-53-47'!G11,'20L_20250127_11-40-09'!G11,'20L_20250127_12-58-20'!G11)</f>
        <v>9992.9444837778246</v>
      </c>
      <c r="G11" s="15">
        <f>AVERAGE('20L_20250120_09-53-47'!P11,'20L_20250127_11-40-09'!P11,'20L_20250127_12-58-20'!P11)</f>
        <v>1.0512545952538663</v>
      </c>
      <c r="H11" s="17">
        <f>_xlfn.STDEV.P('20L_20250120_09-53-47'!P11,'20L_20250127_11-40-09'!P11,'20L_20250127_12-58-20'!P11)</f>
        <v>0</v>
      </c>
      <c r="I11" s="14">
        <f>AVERAGE('20L_20250120_09-53-47'!W11,'20L_20250127_11-40-09'!W11,'20L_20250127_12-58-20'!W11)</f>
        <v>2.6353688557942658</v>
      </c>
      <c r="J11" s="17">
        <f>_xlfn.STDEV.P('20L_20250120_09-53-47'!W11,'20L_20250127_11-40-09'!W11,'20L_20250127_12-58-20'!W11)</f>
        <v>6.3448221382520029E-2</v>
      </c>
      <c r="K11" s="14">
        <f>AVERAGE('20L_20250120_09-53-47'!AD11,'20L_20250127_11-40-09'!AD11,'20L_20250127_12-58-20'!AD11)</f>
        <v>1.1298492308043486</v>
      </c>
      <c r="L11" s="17">
        <f>_xlfn.STDEV.P('20L_20250120_09-53-47'!AD11,'20L_20250127_11-40-09'!AD11,'20L_20250127_12-58-20'!AD11)</f>
        <v>0</v>
      </c>
    </row>
    <row r="12" spans="1:12" x14ac:dyDescent="0.3">
      <c r="A12" s="3">
        <v>11</v>
      </c>
      <c r="B12" s="19">
        <f t="shared" si="0"/>
        <v>11.15</v>
      </c>
      <c r="C12" s="19">
        <f t="shared" si="1"/>
        <v>11.45</v>
      </c>
      <c r="D12" s="3">
        <v>31</v>
      </c>
      <c r="E12" s="3">
        <f>AVERAGE('20L_20250120_09-53-47'!G12,'20L_20250127_11-40-09'!G12,'20L_20250127_12-58-20'!G12)</f>
        <v>59029.732242902071</v>
      </c>
      <c r="F12" s="17">
        <f>_xlfn.STDEV.P('20L_20250120_09-53-47'!G12,'20L_20250127_11-40-09'!G12,'20L_20250127_12-58-20'!G12)</f>
        <v>38803.114114887299</v>
      </c>
      <c r="G12" s="15">
        <f>AVERAGE('20L_20250120_09-53-47'!P12,'20L_20250127_11-40-09'!P12,'20L_20250127_12-58-20'!P12)</f>
        <v>1.0097337954260646</v>
      </c>
      <c r="H12" s="17">
        <f>_xlfn.STDEV.P('20L_20250120_09-53-47'!P12,'20L_20250127_11-40-09'!P12,'20L_20250127_12-58-20'!P12)</f>
        <v>0</v>
      </c>
      <c r="I12" s="14">
        <f>AVERAGE('20L_20250120_09-53-47'!W12,'20L_20250127_11-40-09'!W12,'20L_20250127_12-58-20'!W12)</f>
        <v>2.8177080949147482</v>
      </c>
      <c r="J12" s="17">
        <f>_xlfn.STDEV.P('20L_20250120_09-53-47'!W12,'20L_20250127_11-40-09'!W12,'20L_20250127_12-58-20'!W12)</f>
        <v>5.9631426476176613E-2</v>
      </c>
      <c r="K12" s="14">
        <f>AVERAGE('20L_20250120_09-53-47'!AD12,'20L_20250127_11-40-09'!AD12,'20L_20250127_12-58-20'!AD12)</f>
        <v>1.2792163272563384</v>
      </c>
      <c r="L12" s="17">
        <f>_xlfn.STDEV.P('20L_20250120_09-53-47'!AD12,'20L_20250127_11-40-09'!AD12,'20L_20250127_12-58-20'!AD12)</f>
        <v>0</v>
      </c>
    </row>
    <row r="13" spans="1:12" x14ac:dyDescent="0.3">
      <c r="A13" s="3">
        <v>12</v>
      </c>
      <c r="B13" s="19">
        <f t="shared" si="0"/>
        <v>12.15</v>
      </c>
      <c r="C13" s="19">
        <f t="shared" si="1"/>
        <v>12.45</v>
      </c>
      <c r="D13" s="3">
        <v>32</v>
      </c>
      <c r="E13" s="3">
        <f>AVERAGE('20L_20250120_09-53-47'!G13,'20L_20250127_11-40-09'!G13,'20L_20250127_12-58-20'!G13)</f>
        <v>62833.849795182505</v>
      </c>
      <c r="F13" s="17">
        <f>_xlfn.STDEV.P('20L_20250120_09-53-47'!G13,'20L_20250127_11-40-09'!G13,'20L_20250127_12-58-20'!G13)</f>
        <v>33133.265048922462</v>
      </c>
      <c r="G13" s="15">
        <f>AVERAGE('20L_20250120_09-53-47'!P13,'20L_20250127_11-40-09'!P13,'20L_20250127_12-58-20'!P13)</f>
        <v>1.0299095811314274</v>
      </c>
      <c r="H13" s="17">
        <f>_xlfn.STDEV.P('20L_20250120_09-53-47'!P13,'20L_20250127_11-40-09'!P13,'20L_20250127_12-58-20'!P13)</f>
        <v>2.2294369304040607E-2</v>
      </c>
      <c r="I13" s="14">
        <f>AVERAGE('20L_20250120_09-53-47'!W13,'20L_20250127_11-40-09'!W13,'20L_20250127_12-58-20'!W13)</f>
        <v>3.0239885965983024</v>
      </c>
      <c r="J13" s="17">
        <f>_xlfn.STDEV.P('20L_20250120_09-53-47'!W13,'20L_20250127_11-40-09'!W13,'20L_20250127_12-58-20'!W13)</f>
        <v>5.3636120451114808E-2</v>
      </c>
      <c r="K13" s="14">
        <f>AVERAGE('20L_20250120_09-53-47'!AD13,'20L_20250127_11-40-09'!AD13,'20L_20250127_12-58-20'!AD13)</f>
        <v>1.2117066143083937</v>
      </c>
      <c r="L13" s="17">
        <f>_xlfn.STDEV.P('20L_20250120_09-53-47'!AD13,'20L_20250127_11-40-09'!AD13,'20L_20250127_12-58-20'!AD13)</f>
        <v>7.526843060941224E-2</v>
      </c>
    </row>
    <row r="14" spans="1:12" x14ac:dyDescent="0.3">
      <c r="A14" s="3">
        <v>13</v>
      </c>
      <c r="B14" s="19">
        <f t="shared" si="0"/>
        <v>13.15</v>
      </c>
      <c r="C14" s="19">
        <f t="shared" si="1"/>
        <v>13.45</v>
      </c>
      <c r="D14" s="3">
        <v>33</v>
      </c>
      <c r="E14" s="3">
        <f>AVERAGE('20L_20250120_09-53-47'!G14,'20L_20250127_11-40-09'!G14,'20L_20250127_12-58-20'!G14)</f>
        <v>34865.148910919779</v>
      </c>
      <c r="F14" s="17">
        <f>_xlfn.STDEV.P('20L_20250120_09-53-47'!G14,'20L_20250127_11-40-09'!G14,'20L_20250127_12-58-20'!G14)</f>
        <v>37224.586489221489</v>
      </c>
      <c r="G14" s="15">
        <f>AVERAGE('20L_20250120_09-53-47'!P14,'20L_20250127_11-40-09'!P14,'20L_20250127_12-58-20'!P14)</f>
        <v>1.0362745362899819</v>
      </c>
      <c r="H14" s="17">
        <f>_xlfn.STDEV.P('20L_20250120_09-53-47'!P14,'20L_20250127_11-40-09'!P14,'20L_20250127_12-58-20'!P14)</f>
        <v>1.1077616007910684E-2</v>
      </c>
      <c r="I14" s="14">
        <f>AVERAGE('20L_20250120_09-53-47'!W14,'20L_20250127_11-40-09'!W14,'20L_20250127_12-58-20'!W14)</f>
        <v>3.5044661839803006</v>
      </c>
      <c r="J14" s="17">
        <f>_xlfn.STDEV.P('20L_20250120_09-53-47'!W14,'20L_20250127_11-40-09'!W14,'20L_20250127_12-58-20'!W14)</f>
        <v>0.34656327488387773</v>
      </c>
      <c r="K14" s="14">
        <f>AVERAGE('20L_20250120_09-53-47'!AD14,'20L_20250127_11-40-09'!AD14,'20L_20250127_12-58-20'!AD14)</f>
        <v>1.2258527601718927</v>
      </c>
      <c r="L14" s="17">
        <f>_xlfn.STDEV.P('20L_20250120_09-53-47'!AD14,'20L_20250127_11-40-09'!AD14,'20L_20250127_12-58-20'!AD14)</f>
        <v>3.5395992568873713E-2</v>
      </c>
    </row>
    <row r="15" spans="1:12" x14ac:dyDescent="0.3">
      <c r="A15" s="3">
        <v>14</v>
      </c>
      <c r="B15" s="19">
        <f t="shared" si="0"/>
        <v>14.15</v>
      </c>
      <c r="C15" s="19">
        <f t="shared" si="1"/>
        <v>14.45</v>
      </c>
      <c r="D15" s="3">
        <v>34</v>
      </c>
      <c r="E15" s="3">
        <f>AVERAGE('20L_20250120_09-53-47'!G15,'20L_20250127_11-40-09'!G15,'20L_20250127_12-58-20'!G15)</f>
        <v>12635.723025083522</v>
      </c>
      <c r="F15" s="17">
        <f>_xlfn.STDEV.P('20L_20250120_09-53-47'!G15,'20L_20250127_11-40-09'!G15,'20L_20250127_12-58-20'!G15)</f>
        <v>10448.122729105397</v>
      </c>
      <c r="G15" s="15">
        <f>AVERAGE('20L_20250120_09-53-47'!P15,'20L_20250127_11-40-09'!P15,'20L_20250127_12-58-20'!P15)</f>
        <v>1.0415970536167858</v>
      </c>
      <c r="H15" s="17">
        <f>_xlfn.STDEV.P('20L_20250120_09-53-47'!P15,'20L_20250127_11-40-09'!P15,'20L_20250127_12-58-20'!P15)</f>
        <v>1.2340281925418277E-2</v>
      </c>
      <c r="I15" s="14">
        <f>AVERAGE('20L_20250120_09-53-47'!W15,'20L_20250127_11-40-09'!W15,'20L_20250127_12-58-20'!W15)</f>
        <v>3.6511713504791206</v>
      </c>
      <c r="J15" s="17">
        <f>_xlfn.STDEV.P('20L_20250120_09-53-47'!W15,'20L_20250127_11-40-09'!W15,'20L_20250127_12-58-20'!W15)</f>
        <v>0.21668473044380085</v>
      </c>
      <c r="K15" s="14">
        <f>AVERAGE('20L_20250120_09-53-47'!AD15,'20L_20250127_11-40-09'!AD15,'20L_20250127_12-58-20'!AD15)</f>
        <v>1.198742880444619</v>
      </c>
      <c r="L15" s="17">
        <f>_xlfn.STDEV.P('20L_20250120_09-53-47'!AD15,'20L_20250127_11-40-09'!AD15,'20L_20250127_12-58-20'!AD15)</f>
        <v>4.9905550533224499E-2</v>
      </c>
    </row>
    <row r="16" spans="1:12" x14ac:dyDescent="0.3">
      <c r="A16" s="3">
        <v>15</v>
      </c>
      <c r="B16" s="19">
        <f t="shared" si="0"/>
        <v>15.15</v>
      </c>
      <c r="C16" s="19">
        <f t="shared" si="1"/>
        <v>15.45</v>
      </c>
      <c r="D16" s="3">
        <v>35</v>
      </c>
      <c r="E16" s="3">
        <f>AVERAGE('20L_20250120_09-53-47'!G16,'20L_20250127_11-40-09'!G16,'20L_20250127_12-58-20'!G16)</f>
        <v>17746.88126452763</v>
      </c>
      <c r="F16" s="17">
        <f>_xlfn.STDEV.P('20L_20250120_09-53-47'!G16,'20L_20250127_11-40-09'!G16,'20L_20250127_12-58-20'!G16)</f>
        <v>20226.067855755398</v>
      </c>
      <c r="G16" s="15">
        <f>AVERAGE('20L_20250120_09-53-47'!P16,'20L_20250127_11-40-09'!P16,'20L_20250127_12-58-20'!P16)</f>
        <v>1.0424982489018737</v>
      </c>
      <c r="H16" s="17">
        <f>_xlfn.STDEV.P('20L_20250120_09-53-47'!P16,'20L_20250127_11-40-09'!P16,'20L_20250127_12-58-20'!P16)</f>
        <v>1.2054689912591175E-2</v>
      </c>
      <c r="I16" s="14">
        <f>AVERAGE('20L_20250120_09-53-47'!W16,'20L_20250127_11-40-09'!W16,'20L_20250127_12-58-20'!W16)</f>
        <v>3.8242484410603801</v>
      </c>
      <c r="J16" s="17">
        <f>_xlfn.STDEV.P('20L_20250120_09-53-47'!W16,'20L_20250127_11-40-09'!W16,'20L_20250127_12-58-20'!W16)</f>
        <v>0.19610089450971682</v>
      </c>
      <c r="K16" s="14">
        <f>AVERAGE('20L_20250120_09-53-47'!AD16,'20L_20250127_11-40-09'!AD16,'20L_20250127_12-58-20'!AD16)</f>
        <v>1.2018979166045269</v>
      </c>
      <c r="L16" s="17">
        <f>_xlfn.STDEV.P('20L_20250120_09-53-47'!AD16,'20L_20250127_11-40-09'!AD16,'20L_20250127_12-58-20'!AD16)</f>
        <v>5.6546949725628286E-2</v>
      </c>
    </row>
    <row r="17" spans="1:12" x14ac:dyDescent="0.3">
      <c r="A17" s="3">
        <v>16</v>
      </c>
      <c r="B17" s="19">
        <f t="shared" si="0"/>
        <v>16.149999999999999</v>
      </c>
      <c r="C17" s="19">
        <f t="shared" si="1"/>
        <v>16.45</v>
      </c>
      <c r="D17" s="3">
        <v>36</v>
      </c>
      <c r="E17" s="3">
        <f>AVERAGE('20L_20250120_09-53-47'!G17,'20L_20250127_11-40-09'!G17,'20L_20250127_12-58-20'!G17)</f>
        <v>14570.512997547781</v>
      </c>
      <c r="F17" s="17">
        <f>_xlfn.STDEV.P('20L_20250120_09-53-47'!G17,'20L_20250127_11-40-09'!G17,'20L_20250127_12-58-20'!G17)</f>
        <v>17015.365589204659</v>
      </c>
      <c r="G17" s="15">
        <f>AVERAGE('20L_20250120_09-53-47'!P17,'20L_20250127_11-40-09'!P17,'20L_20250127_12-58-20'!P17)</f>
        <v>1.0360141405847159</v>
      </c>
      <c r="H17" s="17">
        <f>_xlfn.STDEV.P('20L_20250120_09-53-47'!P17,'20L_20250127_11-40-09'!P17,'20L_20250127_12-58-20'!P17)</f>
        <v>1.0035731818232045E-2</v>
      </c>
      <c r="I17" s="14">
        <f>AVERAGE('20L_20250120_09-53-47'!W17,'20L_20250127_11-40-09'!W17,'20L_20250127_12-58-20'!W17)</f>
        <v>4.4106405258178638</v>
      </c>
      <c r="J17" s="17">
        <f>_xlfn.STDEV.P('20L_20250120_09-53-47'!W17,'20L_20250127_11-40-09'!W17,'20L_20250127_12-58-20'!W17)</f>
        <v>0.7215397527133951</v>
      </c>
      <c r="K17" s="14">
        <f>AVERAGE('20L_20250120_09-53-47'!AD17,'20L_20250127_11-40-09'!AD17,'20L_20250127_12-58-20'!AD17)</f>
        <v>1.2188517870933884</v>
      </c>
      <c r="L17" s="17">
        <f>_xlfn.STDEV.P('20L_20250120_09-53-47'!AD17,'20L_20250127_11-40-09'!AD17,'20L_20250127_12-58-20'!AD17)</f>
        <v>4.5233739775769902E-2</v>
      </c>
    </row>
    <row r="18" spans="1:12" x14ac:dyDescent="0.3">
      <c r="A18" s="3">
        <v>17</v>
      </c>
      <c r="B18" s="19">
        <f t="shared" si="0"/>
        <v>17.149999999999999</v>
      </c>
      <c r="C18" s="19">
        <f t="shared" si="1"/>
        <v>17.45</v>
      </c>
      <c r="D18" s="3">
        <v>37</v>
      </c>
      <c r="E18" s="3">
        <f>AVERAGE('20L_20250120_09-53-47'!G18,'20L_20250127_11-40-09'!G18,'20L_20250127_12-58-20'!G18)</f>
        <v>8025.5747954050557</v>
      </c>
      <c r="F18" s="17">
        <f>_xlfn.STDEV.P('20L_20250120_09-53-47'!G18,'20L_20250127_11-40-09'!G18,'20L_20250127_12-58-20'!G18)</f>
        <v>10397.070068682315</v>
      </c>
      <c r="G18" s="15">
        <f>AVERAGE('20L_20250120_09-53-47'!P18,'20L_20250127_11-40-09'!P18,'20L_20250127_12-58-20'!P18)</f>
        <v>1.0397540741943043</v>
      </c>
      <c r="H18" s="17">
        <f>_xlfn.STDEV.P('20L_20250120_09-53-47'!P18,'20L_20250127_11-40-09'!P18,'20L_20250127_12-58-20'!P18)</f>
        <v>8.5771711940094766E-3</v>
      </c>
      <c r="I18" s="14">
        <f>AVERAGE('20L_20250120_09-53-47'!W18,'20L_20250127_11-40-09'!W18,'20L_20250127_12-58-20'!W18)</f>
        <v>4.1661865393320667</v>
      </c>
      <c r="J18" s="17">
        <f>_xlfn.STDEV.P('20L_20250120_09-53-47'!W18,'20L_20250127_11-40-09'!W18,'20L_20250127_12-58-20'!W18)</f>
        <v>0.11895816727841706</v>
      </c>
      <c r="K18" s="14">
        <f>AVERAGE('20L_20250120_09-53-47'!AD18,'20L_20250127_11-40-09'!AD18,'20L_20250127_12-58-20'!AD18)</f>
        <v>1.2205796277835415</v>
      </c>
      <c r="L18" s="17">
        <f>_xlfn.STDEV.P('20L_20250120_09-53-47'!AD18,'20L_20250127_11-40-09'!AD18,'20L_20250127_12-58-20'!AD18)</f>
        <v>4.8615938289319233E-2</v>
      </c>
    </row>
    <row r="19" spans="1:12" x14ac:dyDescent="0.3">
      <c r="A19" s="3">
        <v>18</v>
      </c>
      <c r="B19" s="19">
        <f t="shared" si="0"/>
        <v>18.149999999999999</v>
      </c>
      <c r="C19" s="19">
        <f t="shared" si="1"/>
        <v>18.45</v>
      </c>
      <c r="D19" s="3">
        <v>38</v>
      </c>
      <c r="E19" s="3">
        <f>AVERAGE('20L_20250120_09-53-47'!G19,'20L_20250127_11-40-09'!G19,'20L_20250127_12-58-20'!G19)</f>
        <v>11844.758124271997</v>
      </c>
      <c r="F19" s="17">
        <f>_xlfn.STDEV.P('20L_20250120_09-53-47'!G19,'20L_20250127_11-40-09'!G19,'20L_20250127_12-58-20'!G19)</f>
        <v>15858.792736368374</v>
      </c>
      <c r="G19" s="15">
        <f>AVERAGE('20L_20250120_09-53-47'!P19,'20L_20250127_11-40-09'!P19,'20L_20250127_12-58-20'!P19)</f>
        <v>1.0425527073705203</v>
      </c>
      <c r="H19" s="17">
        <f>_xlfn.STDEV.P('20L_20250120_09-53-47'!P19,'20L_20250127_11-40-09'!P19,'20L_20250127_12-58-20'!P19)</f>
        <v>6.2132859957211451E-3</v>
      </c>
      <c r="I19" s="14">
        <f>AVERAGE('20L_20250120_09-53-47'!W19,'20L_20250127_11-40-09'!W19,'20L_20250127_12-58-20'!W19)</f>
        <v>4.3502617200215612</v>
      </c>
      <c r="J19" s="17">
        <f>_xlfn.STDEV.P('20L_20250120_09-53-47'!W19,'20L_20250127_11-40-09'!W19,'20L_20250127_12-58-20'!W19)</f>
        <v>8.4690207695740788E-2</v>
      </c>
      <c r="K19" s="14">
        <f>AVERAGE('20L_20250120_09-53-47'!AD19,'20L_20250127_11-40-09'!AD19,'20L_20250127_12-58-20'!AD19)</f>
        <v>1.2193208958031188</v>
      </c>
      <c r="L19" s="17">
        <f>_xlfn.STDEV.P('20L_20250120_09-53-47'!AD19,'20L_20250127_11-40-09'!AD19,'20L_20250127_12-58-20'!AD19)</f>
        <v>4.5947171775188776E-2</v>
      </c>
    </row>
    <row r="40" spans="1:12" s="18" customFormat="1" x14ac:dyDescent="0.3">
      <c r="A40" s="18" t="s">
        <v>109</v>
      </c>
    </row>
    <row r="42" spans="1:12" x14ac:dyDescent="0.3">
      <c r="A42" s="1"/>
      <c r="B42" s="1"/>
      <c r="C42" s="1"/>
      <c r="D42" s="1"/>
      <c r="E42" s="1" t="s">
        <v>100</v>
      </c>
      <c r="F42" s="16" t="s">
        <v>105</v>
      </c>
      <c r="G42" s="1" t="s">
        <v>101</v>
      </c>
      <c r="H42" s="16" t="s">
        <v>105</v>
      </c>
      <c r="I42" s="1" t="s">
        <v>100</v>
      </c>
      <c r="J42" s="16" t="s">
        <v>105</v>
      </c>
      <c r="K42" s="1" t="s">
        <v>101</v>
      </c>
      <c r="L42" s="16" t="s">
        <v>105</v>
      </c>
    </row>
    <row r="43" spans="1:12" x14ac:dyDescent="0.3">
      <c r="A43" s="1"/>
      <c r="B43" s="1"/>
      <c r="C43" s="1"/>
      <c r="D43" s="1"/>
      <c r="E43" s="1"/>
      <c r="F43" s="1"/>
      <c r="G43" s="1" t="s">
        <v>102</v>
      </c>
      <c r="H43" s="1"/>
      <c r="I43" s="1"/>
      <c r="J43" s="1"/>
      <c r="K43" s="1" t="s">
        <v>103</v>
      </c>
      <c r="L43" s="1"/>
    </row>
    <row r="44" spans="1:12" x14ac:dyDescent="0.3">
      <c r="A44" s="3" t="s">
        <v>0</v>
      </c>
      <c r="B44" s="3"/>
      <c r="C44" s="3"/>
      <c r="D44" s="3" t="s">
        <v>104</v>
      </c>
      <c r="E44" s="2" t="s">
        <v>48</v>
      </c>
      <c r="F44" s="2"/>
      <c r="G44" s="2" t="s">
        <v>48</v>
      </c>
      <c r="H44" s="2"/>
      <c r="I44" s="2" t="s">
        <v>110</v>
      </c>
      <c r="J44" s="2"/>
      <c r="K44" s="2" t="s">
        <v>110</v>
      </c>
      <c r="L44" s="2"/>
    </row>
    <row r="45" spans="1:12" x14ac:dyDescent="0.3">
      <c r="A45" s="3">
        <v>6</v>
      </c>
      <c r="B45" s="19">
        <f>A45+0.15</f>
        <v>6.15</v>
      </c>
      <c r="C45" s="19">
        <f>A45+0.45</f>
        <v>6.45</v>
      </c>
      <c r="D45" s="3">
        <v>26</v>
      </c>
      <c r="E45" s="3">
        <f>AVERAGE('20L_20250120_09-53-47 _duration'!G7,'20L_20250127_11-40-09_duration'!G7,'20L_20250127_12-58-20_duration'!G7)</f>
        <v>3645.3647982279399</v>
      </c>
      <c r="F45" s="17">
        <f>_xlfn.STDEV.P('20L_20250120_09-53-47 _duration'!G7,'20L_20250127_11-40-09_duration'!G7,'20L_20250127_12-58-20_duration'!G7)</f>
        <v>14.645242553624628</v>
      </c>
      <c r="G45" s="15" t="e">
        <f>AVERAGE('20L_20250120_09-53-47 _duration'!P7,'20L_20250127_11-40-09_duration'!P7,'20L_20250127_12-58-20_duration'!P7)</f>
        <v>#DIV/0!</v>
      </c>
      <c r="H45" s="17" t="e">
        <f>_xlfn.STDEV.P('20L_20250120_09-53-47 _duration'!P7,'20L_20250127_11-40-09_duration'!P7,'20L_20250127_12-58-20_duration'!P7)</f>
        <v>#DIV/0!</v>
      </c>
      <c r="I45" s="14">
        <f>AVERAGE('20L_20250120_09-53-47 _duration'!W7,'20L_20250127_11-40-09_duration'!W7,'20L_20250127_12-58-20_duration'!W7)</f>
        <v>6.5291201432545982</v>
      </c>
      <c r="J45" s="17">
        <f>_xlfn.STDEV.P('20L_20250120_09-53-47 _duration'!W7,'20L_20250127_11-40-09_duration'!W7,'20L_20250127_12-58-20_duration'!W7)</f>
        <v>0.31698672879812823</v>
      </c>
      <c r="K45" s="14" t="e">
        <f>AVERAGE('20L_20250120_09-53-47 _duration'!AF7,'20L_20250127_11-40-09_duration'!AF7,'20L_20250127_12-58-20_duration'!AF7)</f>
        <v>#DIV/0!</v>
      </c>
      <c r="L45" s="17" t="e">
        <f>_xlfn.STDEV.P('20L_20250120_09-53-47 _duration'!AF7,'20L_20250127_11-40-09_duration'!AF7,'20L_20250127_12-58-20_duration'!AF7)</f>
        <v>#DIV/0!</v>
      </c>
    </row>
    <row r="46" spans="1:12" x14ac:dyDescent="0.3">
      <c r="A46" s="3">
        <v>7</v>
      </c>
      <c r="B46" s="19">
        <f t="shared" ref="B46:B57" si="2">A46+0.15</f>
        <v>7.15</v>
      </c>
      <c r="C46" s="19">
        <f t="shared" ref="C46:C57" si="3">A46+0.45</f>
        <v>7.45</v>
      </c>
      <c r="D46" s="3">
        <v>27</v>
      </c>
      <c r="E46" s="3">
        <f>AVERAGE('20L_20250120_09-53-47 _duration'!G8,'20L_20250127_11-40-09_duration'!G8,'20L_20250127_12-58-20_duration'!G8)</f>
        <v>3642.9287850856704</v>
      </c>
      <c r="F46" s="17">
        <f>_xlfn.STDEV.P('20L_20250120_09-53-47 _duration'!G8,'20L_20250127_11-40-09_duration'!G8,'20L_20250127_12-58-20_duration'!G8)</f>
        <v>5.4306413974976361E-2</v>
      </c>
      <c r="G46" s="15" t="e">
        <f>AVERAGE('20L_20250120_09-53-47 _duration'!P8,'20L_20250127_11-40-09_duration'!P8,'20L_20250127_12-58-20_duration'!P8)</f>
        <v>#DIV/0!</v>
      </c>
      <c r="H46" s="17" t="e">
        <f>_xlfn.STDEV.P('20L_20250120_09-53-47 _duration'!P8,'20L_20250127_11-40-09_duration'!P8,'20L_20250127_12-58-20_duration'!P8)</f>
        <v>#DIV/0!</v>
      </c>
      <c r="I46" s="14">
        <f>AVERAGE('20L_20250120_09-53-47 _duration'!W8,'20L_20250127_11-40-09_duration'!W8,'20L_20250127_12-58-20_duration'!W8)</f>
        <v>6.7496484438578292</v>
      </c>
      <c r="J46" s="17">
        <f>_xlfn.STDEV.P('20L_20250120_09-53-47 _duration'!W8,'20L_20250127_11-40-09_duration'!W8,'20L_20250127_12-58-20_duration'!W8)</f>
        <v>0.16798436525543972</v>
      </c>
      <c r="K46" s="14" t="e">
        <f>AVERAGE('20L_20250120_09-53-47 _duration'!AF8,'20L_20250127_11-40-09_duration'!AF8,'20L_20250127_12-58-20_duration'!AF8)</f>
        <v>#DIV/0!</v>
      </c>
      <c r="L46" s="17" t="e">
        <f>_xlfn.STDEV.P('20L_20250120_09-53-47 _duration'!AF8,'20L_20250127_11-40-09_duration'!AF8,'20L_20250127_12-58-20_duration'!AF8)</f>
        <v>#DIV/0!</v>
      </c>
    </row>
    <row r="47" spans="1:12" x14ac:dyDescent="0.3">
      <c r="A47" s="3">
        <v>8</v>
      </c>
      <c r="B47" s="19">
        <f t="shared" si="2"/>
        <v>8.15</v>
      </c>
      <c r="C47" s="19">
        <f t="shared" si="3"/>
        <v>8.4499999999999993</v>
      </c>
      <c r="D47" s="3">
        <v>28</v>
      </c>
      <c r="E47" s="3">
        <f>AVERAGE('20L_20250120_09-53-47 _duration'!G9,'20L_20250127_11-40-09_duration'!G9,'20L_20250127_12-58-20_duration'!G9)</f>
        <v>3650.8658072153703</v>
      </c>
      <c r="F47" s="17">
        <f>_xlfn.STDEV.P('20L_20250120_09-53-47 _duration'!G9,'20L_20250127_11-40-09_duration'!G9,'20L_20250127_12-58-20_duration'!G9)</f>
        <v>3.649730891692319</v>
      </c>
      <c r="G47" s="15">
        <f>AVERAGE('20L_20250120_09-53-47 _duration'!P9,'20L_20250127_11-40-09_duration'!P9,'20L_20250127_12-58-20_duration'!P9)</f>
        <v>19.71586227918381</v>
      </c>
      <c r="H47" s="17">
        <f>_xlfn.STDEV.P('20L_20250120_09-53-47 _duration'!P9,'20L_20250127_11-40-09_duration'!P9,'20L_20250127_12-58-20_duration'!P9)</f>
        <v>0</v>
      </c>
      <c r="I47" s="14">
        <f>AVERAGE('20L_20250120_09-53-47 _duration'!W9,'20L_20250127_11-40-09_duration'!W9,'20L_20250127_12-58-20_duration'!W9)</f>
        <v>6.972939348220824</v>
      </c>
      <c r="J47" s="17">
        <f>_xlfn.STDEV.P('20L_20250120_09-53-47 _duration'!W9,'20L_20250127_11-40-09_duration'!W9,'20L_20250127_12-58-20_duration'!W9)</f>
        <v>0.18855082176424467</v>
      </c>
      <c r="K47" s="14">
        <f>AVERAGE('20L_20250120_09-53-47 _duration'!AF9,'20L_20250127_11-40-09_duration'!AF9,'20L_20250127_12-58-20_duration'!AF9)</f>
        <v>0.65137079017618771</v>
      </c>
      <c r="L47" s="17">
        <f>_xlfn.STDEV.P('20L_20250120_09-53-47 _duration'!AF9,'20L_20250127_11-40-09_duration'!AF9,'20L_20250127_12-58-20_duration'!AF9)</f>
        <v>0</v>
      </c>
    </row>
    <row r="48" spans="1:12" x14ac:dyDescent="0.3">
      <c r="A48" s="3">
        <v>9</v>
      </c>
      <c r="B48" s="19">
        <f t="shared" si="2"/>
        <v>9.15</v>
      </c>
      <c r="C48" s="19">
        <f t="shared" si="3"/>
        <v>9.4499999999999993</v>
      </c>
      <c r="D48" s="3">
        <v>29</v>
      </c>
      <c r="E48" s="3">
        <f>AVERAGE('20L_20250120_09-53-47 _duration'!G10,'20L_20250127_11-40-09_duration'!G10,'20L_20250127_12-58-20_duration'!G10)</f>
        <v>3655.7171259721067</v>
      </c>
      <c r="F48" s="17">
        <f>_xlfn.STDEV.P('20L_20250120_09-53-47 _duration'!G10,'20L_20250127_11-40-09_duration'!G10,'20L_20250127_12-58-20_duration'!G10)</f>
        <v>3.0680156207891831</v>
      </c>
      <c r="G48" s="15" t="e">
        <f>AVERAGE('20L_20250120_09-53-47 _duration'!P10,'20L_20250127_11-40-09_duration'!P10,'20L_20250127_12-58-20_duration'!P10)</f>
        <v>#DIV/0!</v>
      </c>
      <c r="H48" s="17" t="e">
        <f>_xlfn.STDEV.P('20L_20250120_09-53-47 _duration'!P10,'20L_20250127_11-40-09_duration'!P10,'20L_20250127_12-58-20_duration'!P10)</f>
        <v>#DIV/0!</v>
      </c>
      <c r="I48" s="14">
        <f>AVERAGE('20L_20250120_09-53-47 _duration'!W10,'20L_20250127_11-40-09_duration'!W10,'20L_20250127_12-58-20_duration'!W10)</f>
        <v>7.2436797936757413</v>
      </c>
      <c r="J48" s="17">
        <f>_xlfn.STDEV.P('20L_20250120_09-53-47 _duration'!W10,'20L_20250127_11-40-09_duration'!W10,'20L_20250127_12-58-20_duration'!W10)</f>
        <v>0.14879038366147421</v>
      </c>
      <c r="K48" s="14" t="e">
        <f>AVERAGE('20L_20250120_09-53-47 _duration'!AF10,'20L_20250127_11-40-09_duration'!AF10,'20L_20250127_12-58-20_duration'!AF10)</f>
        <v>#DIV/0!</v>
      </c>
      <c r="L48" s="17" t="e">
        <f>_xlfn.STDEV.P('20L_20250120_09-53-47 _duration'!AF10,'20L_20250127_11-40-09_duration'!AF10,'20L_20250127_12-58-20_duration'!AF10)</f>
        <v>#DIV/0!</v>
      </c>
    </row>
    <row r="49" spans="1:12" x14ac:dyDescent="0.3">
      <c r="A49" s="3">
        <v>10</v>
      </c>
      <c r="B49" s="19">
        <f t="shared" si="2"/>
        <v>10.15</v>
      </c>
      <c r="C49" s="19">
        <f t="shared" si="3"/>
        <v>10.45</v>
      </c>
      <c r="D49" s="3">
        <v>30</v>
      </c>
      <c r="E49" s="3">
        <f>AVERAGE('20L_20250120_09-53-47 _duration'!G11,'20L_20250127_11-40-09_duration'!G11,'20L_20250127_12-58-20_duration'!G11)</f>
        <v>3661.7246109644534</v>
      </c>
      <c r="F49" s="17">
        <f>_xlfn.STDEV.P('20L_20250120_09-53-47 _duration'!G11,'20L_20250127_11-40-09_duration'!G11,'20L_20250127_12-58-20_duration'!G11)</f>
        <v>4.2457719164862739</v>
      </c>
      <c r="G49" s="15" t="e">
        <f>AVERAGE('20L_20250120_09-53-47 _duration'!P11,'20L_20250127_11-40-09_duration'!P11,'20L_20250127_12-58-20_duration'!P11)</f>
        <v>#DIV/0!</v>
      </c>
      <c r="H49" s="17" t="e">
        <f>_xlfn.STDEV.P('20L_20250120_09-53-47 _duration'!P11,'20L_20250127_11-40-09_duration'!P11,'20L_20250127_12-58-20_duration'!P11)</f>
        <v>#DIV/0!</v>
      </c>
      <c r="I49" s="14">
        <f>AVERAGE('20L_20250120_09-53-47 _duration'!W11,'20L_20250127_11-40-09_duration'!W11,'20L_20250127_12-58-20_duration'!W11)</f>
        <v>7.4389560858408608</v>
      </c>
      <c r="J49" s="17">
        <f>_xlfn.STDEV.P('20L_20250120_09-53-47 _duration'!W11,'20L_20250127_11-40-09_duration'!W11,'20L_20250127_12-58-20_duration'!W11)</f>
        <v>0.19447755243020207</v>
      </c>
      <c r="K49" s="14" t="e">
        <f>AVERAGE('20L_20250120_09-53-47 _duration'!AF11,'20L_20250127_11-40-09_duration'!AF11,'20L_20250127_12-58-20_duration'!AF11)</f>
        <v>#DIV/0!</v>
      </c>
      <c r="L49" s="17" t="e">
        <f>_xlfn.STDEV.P('20L_20250120_09-53-47 _duration'!AF11,'20L_20250127_11-40-09_duration'!AF11,'20L_20250127_12-58-20_duration'!AF11)</f>
        <v>#DIV/0!</v>
      </c>
    </row>
    <row r="50" spans="1:12" x14ac:dyDescent="0.3">
      <c r="A50" s="3">
        <v>11</v>
      </c>
      <c r="B50" s="19">
        <f t="shared" si="2"/>
        <v>11.15</v>
      </c>
      <c r="C50" s="19">
        <f t="shared" si="3"/>
        <v>11.45</v>
      </c>
      <c r="D50" s="3">
        <v>31</v>
      </c>
      <c r="E50" s="3">
        <f>AVERAGE('20L_20250120_09-53-47 _duration'!G12,'20L_20250127_11-40-09_duration'!G12,'20L_20250127_12-58-20_duration'!G12)</f>
        <v>3668.4085081418293</v>
      </c>
      <c r="F50" s="17">
        <f>_xlfn.STDEV.P('20L_20250120_09-53-47 _duration'!G12,'20L_20250127_11-40-09_duration'!G12,'20L_20250127_12-58-20_duration'!G12)</f>
        <v>2.1059569574752359</v>
      </c>
      <c r="G50" s="15" t="e">
        <f>AVERAGE('20L_20250120_09-53-47 _duration'!P12,'20L_20250127_11-40-09_duration'!P12,'20L_20250127_12-58-20_duration'!P12)</f>
        <v>#DIV/0!</v>
      </c>
      <c r="H50" s="17" t="e">
        <f>_xlfn.STDEV.P('20L_20250120_09-53-47 _duration'!P12,'20L_20250127_11-40-09_duration'!P12,'20L_20250127_12-58-20_duration'!P12)</f>
        <v>#DIV/0!</v>
      </c>
      <c r="I50" s="14">
        <f>AVERAGE('20L_20250120_09-53-47 _duration'!W12,'20L_20250127_11-40-09_duration'!W12,'20L_20250127_12-58-20_duration'!W12)</f>
        <v>7.7383282502492277</v>
      </c>
      <c r="J50" s="17">
        <f>_xlfn.STDEV.P('20L_20250120_09-53-47 _duration'!W12,'20L_20250127_11-40-09_duration'!W12,'20L_20250127_12-58-20_duration'!W12)</f>
        <v>0.15566794609020973</v>
      </c>
      <c r="K50" s="14" t="e">
        <f>AVERAGE('20L_20250120_09-53-47 _duration'!AF12,'20L_20250127_11-40-09_duration'!AF12,'20L_20250127_12-58-20_duration'!AF12)</f>
        <v>#DIV/0!</v>
      </c>
      <c r="L50" s="17" t="e">
        <f>_xlfn.STDEV.P('20L_20250120_09-53-47 _duration'!AF12,'20L_20250127_11-40-09_duration'!AF12,'20L_20250127_12-58-20_duration'!AF12)</f>
        <v>#DIV/0!</v>
      </c>
    </row>
    <row r="51" spans="1:12" x14ac:dyDescent="0.3">
      <c r="A51" s="3">
        <v>12</v>
      </c>
      <c r="B51" s="19">
        <f t="shared" si="2"/>
        <v>12.15</v>
      </c>
      <c r="C51" s="19">
        <f t="shared" si="3"/>
        <v>12.45</v>
      </c>
      <c r="D51" s="3">
        <v>32</v>
      </c>
      <c r="E51" s="3">
        <f>AVERAGE('20L_20250120_09-53-47 _duration'!G13,'20L_20250127_11-40-09_duration'!G13,'20L_20250127_12-58-20_duration'!G13)</f>
        <v>3683.3580315907734</v>
      </c>
      <c r="F51" s="17">
        <f>_xlfn.STDEV.P('20L_20250120_09-53-47 _duration'!G13,'20L_20250127_11-40-09_duration'!G13,'20L_20250127_12-58-20_duration'!G13)</f>
        <v>3.3921010191226046</v>
      </c>
      <c r="G51" s="15" t="e">
        <f>AVERAGE('20L_20250120_09-53-47 _duration'!P13,'20L_20250127_11-40-09_duration'!P13,'20L_20250127_12-58-20_duration'!P13)</f>
        <v>#DIV/0!</v>
      </c>
      <c r="H51" s="17" t="e">
        <f>_xlfn.STDEV.P('20L_20250120_09-53-47 _duration'!P13,'20L_20250127_11-40-09_duration'!P13,'20L_20250127_12-58-20_duration'!P13)</f>
        <v>#DIV/0!</v>
      </c>
      <c r="I51" s="14">
        <f>AVERAGE('20L_20250120_09-53-47 _duration'!W13,'20L_20250127_11-40-09_duration'!W13,'20L_20250127_12-58-20_duration'!W13)</f>
        <v>7.9637952486673997</v>
      </c>
      <c r="J51" s="17">
        <f>_xlfn.STDEV.P('20L_20250120_09-53-47 _duration'!W13,'20L_20250127_11-40-09_duration'!W13,'20L_20250127_12-58-20_duration'!W13)</f>
        <v>0.19657865492387172</v>
      </c>
      <c r="K51" s="14" t="e">
        <f>AVERAGE('20L_20250120_09-53-47 _duration'!AF13,'20L_20250127_11-40-09_duration'!AF13,'20L_20250127_12-58-20_duration'!AF13)</f>
        <v>#DIV/0!</v>
      </c>
      <c r="L51" s="17" t="e">
        <f>_xlfn.STDEV.P('20L_20250120_09-53-47 _duration'!AF13,'20L_20250127_11-40-09_duration'!AF13,'20L_20250127_12-58-20_duration'!AF13)</f>
        <v>#DIV/0!</v>
      </c>
    </row>
    <row r="52" spans="1:12" x14ac:dyDescent="0.3">
      <c r="A52" s="3">
        <v>13</v>
      </c>
      <c r="B52" s="19">
        <f t="shared" si="2"/>
        <v>13.15</v>
      </c>
      <c r="C52" s="19">
        <f t="shared" si="3"/>
        <v>13.45</v>
      </c>
      <c r="D52" s="3">
        <v>33</v>
      </c>
      <c r="E52" s="3">
        <f>AVERAGE('20L_20250120_09-53-47 _duration'!G14,'20L_20250127_11-40-09_duration'!G14,'20L_20250127_12-58-20_duration'!G14)</f>
        <v>3710.5292539596503</v>
      </c>
      <c r="F52" s="17">
        <f>_xlfn.STDEV.P('20L_20250120_09-53-47 _duration'!G14,'20L_20250127_11-40-09_duration'!G14,'20L_20250127_12-58-20_duration'!G14)</f>
        <v>23.09644350016551</v>
      </c>
      <c r="G52" s="15" t="e">
        <f>AVERAGE('20L_20250120_09-53-47 _duration'!P14,'20L_20250127_11-40-09_duration'!P14,'20L_20250127_12-58-20_duration'!P14)</f>
        <v>#DIV/0!</v>
      </c>
      <c r="H52" s="17" t="e">
        <f>_xlfn.STDEV.P('20L_20250120_09-53-47 _duration'!P14,'20L_20250127_11-40-09_duration'!P14,'20L_20250127_12-58-20_duration'!P14)</f>
        <v>#DIV/0!</v>
      </c>
      <c r="I52" s="14">
        <f>AVERAGE('20L_20250120_09-53-47 _duration'!W14,'20L_20250127_11-40-09_duration'!W14,'20L_20250127_12-58-20_duration'!W14)</f>
        <v>8.23476996421814</v>
      </c>
      <c r="J52" s="17">
        <f>_xlfn.STDEV.P('20L_20250120_09-53-47 _duration'!W14,'20L_20250127_11-40-09_duration'!W14,'20L_20250127_12-58-20_duration'!W14)</f>
        <v>0.1701906111883498</v>
      </c>
      <c r="K52" s="14" t="e">
        <f>AVERAGE('20L_20250120_09-53-47 _duration'!AF14,'20L_20250127_11-40-09_duration'!AF14,'20L_20250127_12-58-20_duration'!AF14)</f>
        <v>#DIV/0!</v>
      </c>
      <c r="L52" s="17" t="e">
        <f>_xlfn.STDEV.P('20L_20250120_09-53-47 _duration'!AF14,'20L_20250127_11-40-09_duration'!AF14,'20L_20250127_12-58-20_duration'!AF14)</f>
        <v>#DIV/0!</v>
      </c>
    </row>
    <row r="53" spans="1:12" x14ac:dyDescent="0.3">
      <c r="A53" s="3">
        <v>14</v>
      </c>
      <c r="B53" s="19">
        <f t="shared" si="2"/>
        <v>14.15</v>
      </c>
      <c r="C53" s="19">
        <f t="shared" si="3"/>
        <v>14.45</v>
      </c>
      <c r="D53" s="3">
        <v>34</v>
      </c>
      <c r="E53" s="3">
        <f>AVERAGE('20L_20250120_09-53-47 _duration'!G15,'20L_20250127_11-40-09_duration'!G15,'20L_20250127_12-58-20_duration'!G15)</f>
        <v>3701.4229527314433</v>
      </c>
      <c r="F53" s="17">
        <f>_xlfn.STDEV.P('20L_20250120_09-53-47 _duration'!G15,'20L_20250127_11-40-09_duration'!G15,'20L_20250127_12-58-20_duration'!G15)</f>
        <v>4.7635935556144711</v>
      </c>
      <c r="G53" s="15" t="e">
        <f>AVERAGE('20L_20250120_09-53-47 _duration'!P15,'20L_20250127_11-40-09_duration'!P15,'20L_20250127_12-58-20_duration'!P15)</f>
        <v>#DIV/0!</v>
      </c>
      <c r="H53" s="17" t="e">
        <f>_xlfn.STDEV.P('20L_20250120_09-53-47 _duration'!P15,'20L_20250127_11-40-09_duration'!P15,'20L_20250127_12-58-20_duration'!P15)</f>
        <v>#DIV/0!</v>
      </c>
      <c r="I53" s="14">
        <f>AVERAGE('20L_20250120_09-53-47 _duration'!W15,'20L_20250127_11-40-09_duration'!W15,'20L_20250127_12-58-20_duration'!W15)</f>
        <v>8.4281730651855469</v>
      </c>
      <c r="J53" s="17">
        <f>_xlfn.STDEV.P('20L_20250120_09-53-47 _duration'!W15,'20L_20250127_11-40-09_duration'!W15,'20L_20250127_12-58-20_duration'!W15)</f>
        <v>0.21289461231614087</v>
      </c>
      <c r="K53" s="14" t="e">
        <f>AVERAGE('20L_20250120_09-53-47 _duration'!AF15,'20L_20250127_11-40-09_duration'!AF15,'20L_20250127_12-58-20_duration'!AF15)</f>
        <v>#DIV/0!</v>
      </c>
      <c r="L53" s="17" t="e">
        <f>_xlfn.STDEV.P('20L_20250120_09-53-47 _duration'!AF15,'20L_20250127_11-40-09_duration'!AF15,'20L_20250127_12-58-20_duration'!AF15)</f>
        <v>#DIV/0!</v>
      </c>
    </row>
    <row r="54" spans="1:12" x14ac:dyDescent="0.3">
      <c r="A54" s="3">
        <v>15</v>
      </c>
      <c r="B54" s="19">
        <f t="shared" si="2"/>
        <v>15.15</v>
      </c>
      <c r="C54" s="19">
        <f t="shared" si="3"/>
        <v>15.45</v>
      </c>
      <c r="D54" s="3">
        <v>35</v>
      </c>
      <c r="E54" s="3">
        <f>AVERAGE('20L_20250120_09-53-47 _duration'!G16,'20L_20250127_11-40-09_duration'!G16,'20L_20250127_12-58-20_duration'!G16)</f>
        <v>3731.2598304748499</v>
      </c>
      <c r="F54" s="17">
        <f>_xlfn.STDEV.P('20L_20250120_09-53-47 _duration'!G16,'20L_20250127_11-40-09_duration'!G16,'20L_20250127_12-58-20_duration'!G16)</f>
        <v>21.788828375910697</v>
      </c>
      <c r="G54" s="15" t="e">
        <f>AVERAGE('20L_20250120_09-53-47 _duration'!P16,'20L_20250127_11-40-09_duration'!P16,'20L_20250127_12-58-20_duration'!P16)</f>
        <v>#DIV/0!</v>
      </c>
      <c r="H54" s="17" t="e">
        <f>_xlfn.STDEV.P('20L_20250120_09-53-47 _duration'!P16,'20L_20250127_11-40-09_duration'!P16,'20L_20250127_12-58-20_duration'!P16)</f>
        <v>#DIV/0!</v>
      </c>
      <c r="I54" s="14">
        <f>AVERAGE('20L_20250120_09-53-47 _duration'!W16,'20L_20250127_11-40-09_duration'!W16,'20L_20250127_12-58-20_duration'!W16)</f>
        <v>8.7578931649525948</v>
      </c>
      <c r="J54" s="17">
        <f>_xlfn.STDEV.P('20L_20250120_09-53-47 _duration'!W16,'20L_20250127_11-40-09_duration'!W16,'20L_20250127_12-58-20_duration'!W16)</f>
        <v>0.17141683529667914</v>
      </c>
      <c r="K54" s="14" t="e">
        <f>AVERAGE('20L_20250120_09-53-47 _duration'!AF16,'20L_20250127_11-40-09_duration'!AF16,'20L_20250127_12-58-20_duration'!AF16)</f>
        <v>#DIV/0!</v>
      </c>
      <c r="L54" s="17" t="e">
        <f>_xlfn.STDEV.P('20L_20250120_09-53-47 _duration'!AF16,'20L_20250127_11-40-09_duration'!AF16,'20L_20250127_12-58-20_duration'!AF16)</f>
        <v>#DIV/0!</v>
      </c>
    </row>
    <row r="55" spans="1:12" x14ac:dyDescent="0.3">
      <c r="A55" s="3">
        <v>16</v>
      </c>
      <c r="B55" s="19">
        <f t="shared" si="2"/>
        <v>16.149999999999999</v>
      </c>
      <c r="C55" s="19">
        <f t="shared" si="3"/>
        <v>16.45</v>
      </c>
      <c r="D55" s="3">
        <v>36</v>
      </c>
      <c r="E55" s="3">
        <f>AVERAGE('20L_20250120_09-53-47 _duration'!G17,'20L_20250127_11-40-09_duration'!G17,'20L_20250127_12-58-20_duration'!G17)</f>
        <v>3739.0405085086763</v>
      </c>
      <c r="F55" s="17">
        <f>_xlfn.STDEV.P('20L_20250120_09-53-47 _duration'!G17,'20L_20250127_11-40-09_duration'!G17,'20L_20250127_12-58-20_duration'!G17)</f>
        <v>18.049566101081432</v>
      </c>
      <c r="G55" s="15" t="e">
        <f>AVERAGE('20L_20250120_09-53-47 _duration'!P17,'20L_20250127_11-40-09_duration'!P17,'20L_20250127_12-58-20_duration'!P17)</f>
        <v>#DIV/0!</v>
      </c>
      <c r="H55" s="17" t="e">
        <f>_xlfn.STDEV.P('20L_20250120_09-53-47 _duration'!P17,'20L_20250127_11-40-09_duration'!P17,'20L_20250127_12-58-20_duration'!P17)</f>
        <v>#DIV/0!</v>
      </c>
      <c r="I55" s="14">
        <f>AVERAGE('20L_20250120_09-53-47 _duration'!W17,'20L_20250127_11-40-09_duration'!W17,'20L_20250127_12-58-20_duration'!W17)</f>
        <v>8.9803055127461757</v>
      </c>
      <c r="J55" s="17">
        <f>_xlfn.STDEV.P('20L_20250120_09-53-47 _duration'!W17,'20L_20250127_11-40-09_duration'!W17,'20L_20250127_12-58-20_duration'!W17)</f>
        <v>0.15233248359284646</v>
      </c>
      <c r="K55" s="14" t="e">
        <f>AVERAGE('20L_20250120_09-53-47 _duration'!AF17,'20L_20250127_11-40-09_duration'!AF17,'20L_20250127_12-58-20_duration'!AF17)</f>
        <v>#DIV/0!</v>
      </c>
      <c r="L55" s="17" t="e">
        <f>_xlfn.STDEV.P('20L_20250120_09-53-47 _duration'!AF17,'20L_20250127_11-40-09_duration'!AF17,'20L_20250127_12-58-20_duration'!AF17)</f>
        <v>#DIV/0!</v>
      </c>
    </row>
    <row r="56" spans="1:12" x14ac:dyDescent="0.3">
      <c r="A56" s="3">
        <v>17</v>
      </c>
      <c r="B56" s="19">
        <f t="shared" si="2"/>
        <v>17.149999999999999</v>
      </c>
      <c r="C56" s="19">
        <f t="shared" si="3"/>
        <v>17.45</v>
      </c>
      <c r="D56" s="3">
        <v>37</v>
      </c>
      <c r="E56" s="3">
        <f>AVERAGE('20L_20250120_09-53-47 _duration'!G18,'20L_20250127_11-40-09_duration'!G18,'20L_20250127_12-58-20_duration'!G18)</f>
        <v>3765.8519596258734</v>
      </c>
      <c r="F56" s="17">
        <f>_xlfn.STDEV.P('20L_20250120_09-53-47 _duration'!G18,'20L_20250127_11-40-09_duration'!G18,'20L_20250127_12-58-20_duration'!G18)</f>
        <v>31.214309016297175</v>
      </c>
      <c r="G56" s="15" t="e">
        <f>AVERAGE('20L_20250120_09-53-47 _duration'!P18,'20L_20250127_11-40-09_duration'!P18,'20L_20250127_12-58-20_duration'!P18)</f>
        <v>#DIV/0!</v>
      </c>
      <c r="H56" s="17" t="e">
        <f>_xlfn.STDEV.P('20L_20250120_09-53-47 _duration'!P18,'20L_20250127_11-40-09_duration'!P18,'20L_20250127_12-58-20_duration'!P18)</f>
        <v>#DIV/0!</v>
      </c>
      <c r="I56" s="14">
        <f>AVERAGE('20L_20250120_09-53-47 _duration'!W18,'20L_20250127_11-40-09_duration'!W18,'20L_20250127_12-58-20_duration'!W18)</f>
        <v>9.1917160352071114</v>
      </c>
      <c r="J56" s="17">
        <f>_xlfn.STDEV.P('20L_20250120_09-53-47 _duration'!W18,'20L_20250127_11-40-09_duration'!W18,'20L_20250127_12-58-20_duration'!W18)</f>
        <v>0.12608424103228694</v>
      </c>
      <c r="K56" s="14" t="e">
        <f>AVERAGE('20L_20250120_09-53-47 _duration'!AF18,'20L_20250127_11-40-09_duration'!AF18,'20L_20250127_12-58-20_duration'!AF18)</f>
        <v>#DIV/0!</v>
      </c>
      <c r="L56" s="17" t="e">
        <f>_xlfn.STDEV.P('20L_20250120_09-53-47 _duration'!AF18,'20L_20250127_11-40-09_duration'!AF18,'20L_20250127_12-58-20_duration'!AF18)</f>
        <v>#DIV/0!</v>
      </c>
    </row>
    <row r="57" spans="1:12" x14ac:dyDescent="0.3">
      <c r="A57" s="3">
        <v>18</v>
      </c>
      <c r="B57" s="19">
        <f t="shared" si="2"/>
        <v>18.149999999999999</v>
      </c>
      <c r="C57" s="19">
        <f t="shared" si="3"/>
        <v>18.45</v>
      </c>
      <c r="D57" s="3">
        <v>38</v>
      </c>
      <c r="E57" s="3">
        <f>AVERAGE('20L_20250120_09-53-47 _duration'!G19,'20L_20250127_11-40-09_duration'!G19,'20L_20250127_12-58-20_duration'!G19)</f>
        <v>3753.8396093845331</v>
      </c>
      <c r="F57" s="17">
        <f>_xlfn.STDEV.P('20L_20250120_09-53-47 _duration'!G19,'20L_20250127_11-40-09_duration'!G19,'20L_20250127_12-58-20_duration'!G19)</f>
        <v>31.287542076696536</v>
      </c>
      <c r="G57" s="15" t="e">
        <f>AVERAGE('20L_20250120_09-53-47 _duration'!P19,'20L_20250127_11-40-09_duration'!P19,'20L_20250127_12-58-20_duration'!P19)</f>
        <v>#DIV/0!</v>
      </c>
      <c r="H57" s="17" t="e">
        <f>_xlfn.STDEV.P('20L_20250120_09-53-47 _duration'!P19,'20L_20250127_11-40-09_duration'!P19,'20L_20250127_12-58-20_duration'!P19)</f>
        <v>#DIV/0!</v>
      </c>
      <c r="I57" s="14">
        <f>AVERAGE('20L_20250120_09-53-47 _duration'!W19,'20L_20250127_11-40-09_duration'!W19,'20L_20250127_12-58-20_duration'!W19)</f>
        <v>9.5280695438385017</v>
      </c>
      <c r="J57" s="17">
        <f>_xlfn.STDEV.P('20L_20250120_09-53-47 _duration'!W19,'20L_20250127_11-40-09_duration'!W19,'20L_20250127_12-58-20_duration'!W19)</f>
        <v>0.14769660478577676</v>
      </c>
      <c r="K57" s="14" t="e">
        <f>AVERAGE('20L_20250120_09-53-47 _duration'!AF19,'20L_20250127_11-40-09_duration'!AF19,'20L_20250127_12-58-20_duration'!AF19)</f>
        <v>#DIV/0!</v>
      </c>
      <c r="L57" s="17" t="e">
        <f>_xlfn.STDEV.P('20L_20250120_09-53-47 _duration'!AF19,'20L_20250127_11-40-09_duration'!AF19,'20L_20250127_12-58-20_duration'!AF19)</f>
        <v>#DIV/0!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0DBB-A0EC-445D-B1D2-27B3818E10CC}">
  <sheetPr codeName="Tabelle2">
    <tabColor rgb="FF00B050"/>
  </sheetPr>
  <dimension ref="A2:AU19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" bestFit="1" customWidth="1"/>
    <col min="17" max="29" width="6.6640625" customWidth="1"/>
    <col min="30" max="31" width="12.33203125" bestFit="1" customWidth="1"/>
  </cols>
  <sheetData>
    <row r="2" spans="1:47" s="9" customFormat="1" x14ac:dyDescent="0.3"/>
    <row r="4" spans="1:47" s="8" customFormat="1" x14ac:dyDescent="0.3">
      <c r="A4" s="8" t="s">
        <v>0</v>
      </c>
      <c r="B4" s="8" t="s">
        <v>47</v>
      </c>
      <c r="R4" s="8" t="s">
        <v>3</v>
      </c>
    </row>
    <row r="5" spans="1:47" x14ac:dyDescent="0.3">
      <c r="B5" t="s">
        <v>1</v>
      </c>
      <c r="H5" t="s">
        <v>2</v>
      </c>
      <c r="M5" s="12"/>
      <c r="R5" t="s">
        <v>1</v>
      </c>
      <c r="X5" t="s">
        <v>2</v>
      </c>
      <c r="AU5" t="s">
        <v>78</v>
      </c>
    </row>
    <row r="6" spans="1:47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47" x14ac:dyDescent="0.3">
      <c r="A7" s="1">
        <v>6</v>
      </c>
      <c r="B7" s="1">
        <v>86491.020252227696</v>
      </c>
      <c r="C7" s="1"/>
      <c r="D7" s="1"/>
      <c r="E7" s="1"/>
      <c r="F7" s="1"/>
      <c r="G7" s="3">
        <f>AVERAGE(B7:F7)</f>
        <v>86491.020252227696</v>
      </c>
      <c r="H7" s="1" t="s">
        <v>108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3" t="str">
        <f>IFERROR(O7/N7,"")</f>
        <v/>
      </c>
      <c r="Q7" s="11"/>
      <c r="R7" s="1">
        <v>1.8354086875915501</v>
      </c>
      <c r="S7" s="1">
        <v>1.7893989086151101</v>
      </c>
      <c r="T7" s="1">
        <v>1.78390336036682</v>
      </c>
      <c r="U7" s="1">
        <v>1.8064100742339999</v>
      </c>
      <c r="V7" s="1">
        <v>1.7784001827239899</v>
      </c>
      <c r="W7" s="3">
        <f t="shared" ref="W7:W14" si="0">AVERAGE(R7:V7)</f>
        <v>1.7987042427062938</v>
      </c>
      <c r="X7" s="1">
        <v>2325.23503999999</v>
      </c>
      <c r="Y7" s="1">
        <v>2415.2356599999898</v>
      </c>
      <c r="Z7" s="1">
        <v>2377.23524</v>
      </c>
      <c r="AA7" s="1">
        <v>2361.2351999999901</v>
      </c>
      <c r="AB7" s="1">
        <v>2393.2352599999899</v>
      </c>
      <c r="AC7" s="3">
        <f>AVERAGE(X7:AB7)</f>
        <v>2374.435279999992</v>
      </c>
      <c r="AD7" s="3" t="str">
        <f>IFERROR(AC7/O7,"")</f>
        <v/>
      </c>
      <c r="AE7" s="3" t="str">
        <f>IFERROR(AC7/N7,"")</f>
        <v/>
      </c>
    </row>
    <row r="8" spans="1:47" x14ac:dyDescent="0.3">
      <c r="A8" s="1">
        <v>7</v>
      </c>
      <c r="B8" s="1">
        <v>86572.392575263904</v>
      </c>
      <c r="C8" s="1"/>
      <c r="D8" s="1"/>
      <c r="E8" s="1"/>
      <c r="F8" s="1"/>
      <c r="G8" s="3">
        <f t="shared" ref="G8:G19" si="1">AVERAGE(B8:F8)</f>
        <v>86572.392575263904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2.0054466724395699</v>
      </c>
      <c r="S8" s="1">
        <v>1.9824421405792201</v>
      </c>
      <c r="T8" s="1">
        <v>2.01344871520996</v>
      </c>
      <c r="U8" s="1">
        <v>1.9974453449249201</v>
      </c>
      <c r="V8" s="1">
        <v>2.0003080368041899</v>
      </c>
      <c r="W8" s="3">
        <f t="shared" si="0"/>
        <v>1.9998181819915721</v>
      </c>
      <c r="X8" s="1">
        <v>2354.4351899999901</v>
      </c>
      <c r="Y8" s="1">
        <v>2372.4352599999902</v>
      </c>
      <c r="Z8" s="1">
        <v>2412.4355799999898</v>
      </c>
      <c r="AA8" s="1">
        <v>2386.43540999999</v>
      </c>
      <c r="AB8" s="1">
        <v>2346.4353000000001</v>
      </c>
      <c r="AC8" s="3">
        <f>AVERAGE(X8:AB8)</f>
        <v>2374.4353479999927</v>
      </c>
      <c r="AD8" s="3" t="str">
        <f>IFERROR(AC8/O8,"")</f>
        <v/>
      </c>
      <c r="AE8" s="3" t="str">
        <f>IFERROR(AC8/N8,"")</f>
        <v/>
      </c>
    </row>
    <row r="9" spans="1:47" x14ac:dyDescent="0.3">
      <c r="A9" s="1">
        <v>8</v>
      </c>
      <c r="B9" s="1">
        <v>86572.789089679703</v>
      </c>
      <c r="C9" s="1"/>
      <c r="D9" s="1"/>
      <c r="E9" s="1"/>
      <c r="F9" s="1"/>
      <c r="G9" s="3">
        <f t="shared" si="1"/>
        <v>86572.789089679703</v>
      </c>
      <c r="H9" s="1" t="s">
        <v>108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3" t="str">
        <f t="shared" si="4"/>
        <v/>
      </c>
      <c r="Q9" s="11"/>
      <c r="R9" s="1">
        <v>2.2394986152648899</v>
      </c>
      <c r="S9" s="1">
        <v>2.27250623703002</v>
      </c>
      <c r="T9" s="1">
        <v>2.2835085391998202</v>
      </c>
      <c r="U9" s="1">
        <v>2.19949030876159</v>
      </c>
      <c r="V9" s="1">
        <v>2.2194945812225302</v>
      </c>
      <c r="W9" s="3">
        <f t="shared" si="0"/>
        <v>2.2428996562957701</v>
      </c>
      <c r="X9" s="1">
        <v>2329.63517</v>
      </c>
      <c r="Y9" s="1">
        <v>2285.6349799999998</v>
      </c>
      <c r="Z9" s="1">
        <v>2393.6355899999999</v>
      </c>
      <c r="AA9" s="1">
        <v>2381.6353999999901</v>
      </c>
      <c r="AB9" s="1">
        <v>2385.6354299999998</v>
      </c>
      <c r="AC9" s="3">
        <f t="shared" ref="AC9:AC13" si="5">AVERAGE(X9:AB9)</f>
        <v>2355.2353139999982</v>
      </c>
      <c r="AD9" s="3" t="str">
        <f>IFERROR(AC9/O9,"")</f>
        <v/>
      </c>
      <c r="AE9" s="3" t="str">
        <f>IFERROR(AC9/N9,"")</f>
        <v/>
      </c>
    </row>
    <row r="10" spans="1:47" x14ac:dyDescent="0.3">
      <c r="A10" s="1">
        <v>9</v>
      </c>
      <c r="B10" s="1">
        <v>86540.206618547396</v>
      </c>
      <c r="C10" s="1"/>
      <c r="D10" s="1"/>
      <c r="E10" s="1"/>
      <c r="F10" s="1"/>
      <c r="G10" s="3">
        <f t="shared" si="1"/>
        <v>86540.206618547396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2.4195392131805402</v>
      </c>
      <c r="S10" s="1">
        <v>2.41153740882873</v>
      </c>
      <c r="T10" s="1">
        <v>2.5265631675720202</v>
      </c>
      <c r="U10" s="1">
        <v>2.4545464515686</v>
      </c>
      <c r="V10" s="1">
        <v>2.4225399494171098</v>
      </c>
      <c r="W10" s="3">
        <f t="shared" si="0"/>
        <v>2.4469452381133996</v>
      </c>
      <c r="X10" s="1">
        <v>2250.8348099999998</v>
      </c>
      <c r="Y10" s="1">
        <v>2322.8352199999999</v>
      </c>
      <c r="Z10" s="1">
        <v>2378.8354899999999</v>
      </c>
      <c r="AA10" s="1">
        <v>2322.8352299999901</v>
      </c>
      <c r="AB10" s="1">
        <v>2312.8350599999999</v>
      </c>
      <c r="AC10" s="3">
        <f t="shared" si="5"/>
        <v>2317.6351619999978</v>
      </c>
      <c r="AD10" s="3" t="str">
        <f>IFERROR(AC10/O10,"")</f>
        <v/>
      </c>
      <c r="AE10" s="3" t="str">
        <f>IFERROR(AC10/N10,"")</f>
        <v/>
      </c>
    </row>
    <row r="11" spans="1:47" x14ac:dyDescent="0.3">
      <c r="A11" s="1">
        <v>10</v>
      </c>
      <c r="B11" s="1">
        <v>86524.801095962495</v>
      </c>
      <c r="C11" s="1"/>
      <c r="D11" s="1"/>
      <c r="E11" s="1"/>
      <c r="F11" s="1"/>
      <c r="G11" s="3">
        <f t="shared" si="1"/>
        <v>86524.801095962495</v>
      </c>
      <c r="H11" s="1" t="s">
        <v>108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3" t="str">
        <f t="shared" si="4"/>
        <v/>
      </c>
      <c r="Q11" s="11"/>
      <c r="R11" s="1">
        <v>2.7086033821105899</v>
      </c>
      <c r="S11" s="1">
        <v>2.6245849132537802</v>
      </c>
      <c r="T11" s="1">
        <v>2.7196063995361301</v>
      </c>
      <c r="U11" s="1">
        <v>2.8376321792602499</v>
      </c>
      <c r="V11" s="1">
        <v>2.73061776161193</v>
      </c>
      <c r="W11" s="3">
        <f t="shared" si="0"/>
        <v>2.7242089271545362</v>
      </c>
      <c r="X11" s="1">
        <v>2438.0357399999998</v>
      </c>
      <c r="Y11" s="1">
        <v>2278.0352199999902</v>
      </c>
      <c r="Z11" s="1">
        <v>2290.03514</v>
      </c>
      <c r="AA11" s="1">
        <v>2350.03529999999</v>
      </c>
      <c r="AB11" s="1">
        <v>2370.03557</v>
      </c>
      <c r="AC11" s="3">
        <f t="shared" si="5"/>
        <v>2345.2353939999962</v>
      </c>
      <c r="AD11" s="3" t="str">
        <f>IFERROR(AC11/O11,"")</f>
        <v/>
      </c>
      <c r="AE11" s="3" t="str">
        <f>IFERROR(AC11/N11,"")</f>
        <v/>
      </c>
    </row>
    <row r="12" spans="1:47" x14ac:dyDescent="0.3">
      <c r="A12" s="1">
        <v>11</v>
      </c>
      <c r="B12" s="1">
        <v>4153.8420219421296</v>
      </c>
      <c r="C12" s="1"/>
      <c r="D12" s="1"/>
      <c r="E12" s="1"/>
      <c r="F12" s="1"/>
      <c r="G12" s="3">
        <f t="shared" si="1"/>
        <v>4153.8420219421296</v>
      </c>
      <c r="H12" s="1">
        <v>1867.2335</v>
      </c>
      <c r="I12" s="1"/>
      <c r="J12" s="1"/>
      <c r="K12" s="1"/>
      <c r="L12" s="1"/>
      <c r="M12" s="1">
        <v>9.6399620079641694E-3</v>
      </c>
      <c r="N12" s="1">
        <f t="shared" si="2"/>
        <v>1849.2334400000022</v>
      </c>
      <c r="O12" s="7">
        <f t="shared" si="3"/>
        <v>1867.2335</v>
      </c>
      <c r="P12" s="13">
        <f t="shared" si="4"/>
        <v>1.0097337954260646</v>
      </c>
      <c r="Q12" s="11"/>
      <c r="R12" s="1">
        <v>2.9601638317108101</v>
      </c>
      <c r="S12" s="1">
        <v>2.8796415328979399</v>
      </c>
      <c r="T12" s="1">
        <v>2.8236289024353001</v>
      </c>
      <c r="U12" s="1">
        <v>2.9156496524810702</v>
      </c>
      <c r="V12" s="1">
        <v>2.9176502227783199</v>
      </c>
      <c r="W12" s="3">
        <f t="shared" si="0"/>
        <v>2.899346828460688</v>
      </c>
      <c r="X12" s="1">
        <v>2354.0353599999999</v>
      </c>
      <c r="Y12" s="1">
        <v>2391.2356199999999</v>
      </c>
      <c r="Z12" s="1">
        <v>2413.2356599999998</v>
      </c>
      <c r="AA12" s="1">
        <v>2391.2355200000002</v>
      </c>
      <c r="AB12" s="1">
        <v>2393.2357399999901</v>
      </c>
      <c r="AC12" s="3">
        <f t="shared" si="5"/>
        <v>2388.5955799999983</v>
      </c>
      <c r="AD12" s="3">
        <f>IFERROR(AC12/O12,"")</f>
        <v>1.2792163272563384</v>
      </c>
      <c r="AE12" s="3">
        <f>IFERROR(AC12/N12,"")</f>
        <v>1.2916679572915335</v>
      </c>
    </row>
    <row r="13" spans="1:47" x14ac:dyDescent="0.3">
      <c r="A13" s="1">
        <v>12</v>
      </c>
      <c r="B13" s="1">
        <v>15976.906266689301</v>
      </c>
      <c r="C13" s="1"/>
      <c r="D13" s="1"/>
      <c r="E13" s="1"/>
      <c r="F13" s="1"/>
      <c r="G13" s="3">
        <f t="shared" si="1"/>
        <v>15976.906266689301</v>
      </c>
      <c r="H13" s="1">
        <v>1852.4334899999999</v>
      </c>
      <c r="I13" s="1"/>
      <c r="J13" s="1"/>
      <c r="K13" s="1"/>
      <c r="L13" s="1"/>
      <c r="M13" s="1">
        <v>7.5576586558036597E-3</v>
      </c>
      <c r="N13" s="1">
        <f t="shared" si="2"/>
        <v>1838.4334300000007</v>
      </c>
      <c r="O13" s="7">
        <f t="shared" si="3"/>
        <v>1852.4334899999999</v>
      </c>
      <c r="P13" s="13">
        <f t="shared" si="4"/>
        <v>1.0076152118273867</v>
      </c>
      <c r="Q13" s="11"/>
      <c r="R13" s="1">
        <v>3.0886888504028298</v>
      </c>
      <c r="S13" s="1">
        <v>3.04067754745483</v>
      </c>
      <c r="T13" s="1">
        <v>3.1286969184875399</v>
      </c>
      <c r="U13" s="1">
        <v>3.13869953155517</v>
      </c>
      <c r="V13" s="5">
        <v>3.08968901634216</v>
      </c>
      <c r="W13" s="3">
        <f t="shared" si="0"/>
        <v>3.0972903728485059</v>
      </c>
      <c r="X13" s="1">
        <v>2374.43579</v>
      </c>
      <c r="Y13" s="1">
        <v>2400.4355799999998</v>
      </c>
      <c r="Z13" s="1">
        <v>2348.4354699999999</v>
      </c>
      <c r="AA13" s="1">
        <v>2404.43578999999</v>
      </c>
      <c r="AB13" s="1">
        <v>2392.4357399999999</v>
      </c>
      <c r="AC13" s="3">
        <f t="shared" si="5"/>
        <v>2384.0356739999979</v>
      </c>
      <c r="AD13" s="3">
        <f>IFERROR(AC13/O13,"")</f>
        <v>1.2869750449178059</v>
      </c>
      <c r="AE13" s="3">
        <f>IFERROR(AC13/N13,"")</f>
        <v>1.2967756325014157</v>
      </c>
    </row>
    <row r="14" spans="1:47" x14ac:dyDescent="0.3">
      <c r="A14" s="1">
        <v>13</v>
      </c>
      <c r="B14" s="1">
        <v>18.861129760742099</v>
      </c>
      <c r="C14" s="1"/>
      <c r="D14" s="1"/>
      <c r="E14" s="1"/>
      <c r="F14" s="1"/>
      <c r="G14" s="3">
        <f t="shared" si="1"/>
        <v>18.861129760742099</v>
      </c>
      <c r="H14" s="1">
        <v>1871.6337699999999</v>
      </c>
      <c r="I14" s="1"/>
      <c r="J14" s="1"/>
      <c r="K14" s="1"/>
      <c r="L14" s="1"/>
      <c r="M14" s="1">
        <v>2.4577639459879098E-2</v>
      </c>
      <c r="N14" s="1">
        <f t="shared" si="2"/>
        <v>1825.6334300000055</v>
      </c>
      <c r="O14" s="7">
        <f t="shared" si="3"/>
        <v>1871.6337699999999</v>
      </c>
      <c r="P14" s="13">
        <f t="shared" si="4"/>
        <v>1.0251969202820712</v>
      </c>
      <c r="Q14" s="11"/>
      <c r="R14" s="1">
        <v>3.3157384395599299</v>
      </c>
      <c r="S14" s="1">
        <v>3.3357439041137602</v>
      </c>
      <c r="T14" s="1">
        <v>3.3687510490417401</v>
      </c>
      <c r="U14" s="1">
        <v>3.3467450141906698</v>
      </c>
      <c r="V14" s="1">
        <v>3.3307433128356898</v>
      </c>
      <c r="W14" s="3">
        <f t="shared" si="0"/>
        <v>3.3395443439483579</v>
      </c>
      <c r="X14" s="1">
        <v>2371.6358300000002</v>
      </c>
      <c r="Y14" s="1">
        <v>2353.6357699999999</v>
      </c>
      <c r="Z14" s="1">
        <v>2334.4356299999999</v>
      </c>
      <c r="AA14" s="1">
        <v>2335.63562</v>
      </c>
      <c r="AB14" s="1">
        <v>2407.6359399999901</v>
      </c>
      <c r="AC14" s="3">
        <f>AVERAGE(X14:AB14)</f>
        <v>2360.5957579999981</v>
      </c>
      <c r="AD14" s="3">
        <f>IFERROR(AC14/O14,"")</f>
        <v>1.2612487527407663</v>
      </c>
      <c r="AE14" s="3">
        <f>IFERROR(AC14/N14,"")</f>
        <v>1.2930283370194371</v>
      </c>
    </row>
    <row r="15" spans="1:47" x14ac:dyDescent="0.3">
      <c r="A15" s="1">
        <v>14</v>
      </c>
      <c r="B15" s="1">
        <v>14.9459717273712</v>
      </c>
      <c r="C15" s="1"/>
      <c r="D15" s="1"/>
      <c r="E15" s="1"/>
      <c r="F15" s="1"/>
      <c r="G15" s="3">
        <f t="shared" si="1"/>
        <v>14.9459717273712</v>
      </c>
      <c r="H15" s="1">
        <v>1860.8337100000001</v>
      </c>
      <c r="I15" s="1"/>
      <c r="J15" s="1"/>
      <c r="K15" s="1"/>
      <c r="L15" s="1"/>
      <c r="M15" s="1">
        <v>2.3645428263440502E-2</v>
      </c>
      <c r="N15" s="1">
        <f t="shared" si="2"/>
        <v>1816.8335000000031</v>
      </c>
      <c r="O15" s="7">
        <f t="shared" si="3"/>
        <v>1860.8337100000001</v>
      </c>
      <c r="P15" s="13">
        <f t="shared" si="4"/>
        <v>1.0242180750189804</v>
      </c>
      <c r="Q15" s="11"/>
      <c r="R15" s="1">
        <v>3.5307867527007999</v>
      </c>
      <c r="S15" s="1">
        <v>3.52178502082824</v>
      </c>
      <c r="T15" s="1">
        <v>3.5767972469329798</v>
      </c>
      <c r="U15" s="1">
        <v>3.5107824802398602</v>
      </c>
      <c r="V15" s="1">
        <v>3.5817980766296298</v>
      </c>
      <c r="W15" s="3">
        <f t="shared" ref="W15:W19" si="6">AVERAGE(R15:V15)</f>
        <v>3.5443899154663017</v>
      </c>
      <c r="X15" s="1">
        <v>2372.8358199999898</v>
      </c>
      <c r="Y15" s="1">
        <v>2380.83583</v>
      </c>
      <c r="Z15" s="1">
        <v>2336.8356899999899</v>
      </c>
      <c r="AA15" s="1">
        <v>2318.8355099999999</v>
      </c>
      <c r="AB15" s="1">
        <v>2356.8357000000001</v>
      </c>
      <c r="AC15" s="3">
        <f t="shared" ref="AC15:AC19" si="7">AVERAGE(X15:AB15)</f>
        <v>2353.2357099999958</v>
      </c>
      <c r="AD15" s="3">
        <f>IFERROR(AC15/O15,"")</f>
        <v>1.2646136499752016</v>
      </c>
      <c r="AE15" s="3">
        <f>IFERROR(AC15/N15,"")</f>
        <v>1.2952401582203277</v>
      </c>
    </row>
    <row r="16" spans="1:47" x14ac:dyDescent="0.3">
      <c r="A16" s="1">
        <v>15</v>
      </c>
      <c r="B16" s="1">
        <v>4.61614489555358</v>
      </c>
      <c r="C16" s="1"/>
      <c r="D16" s="1"/>
      <c r="E16" s="1"/>
      <c r="F16" s="1"/>
      <c r="G16" s="3">
        <f t="shared" si="1"/>
        <v>4.61614489555358</v>
      </c>
      <c r="H16" s="1">
        <v>1852.0337999999999</v>
      </c>
      <c r="I16" s="1"/>
      <c r="J16" s="1"/>
      <c r="K16" s="1"/>
      <c r="L16" s="1"/>
      <c r="M16" s="1">
        <v>2.4837694646823699E-2</v>
      </c>
      <c r="N16" s="1">
        <f t="shared" si="2"/>
        <v>1806.0335500000033</v>
      </c>
      <c r="O16" s="7">
        <f t="shared" si="3"/>
        <v>1852.0337999999999</v>
      </c>
      <c r="P16" s="13">
        <f t="shared" si="4"/>
        <v>1.0254703186438572</v>
      </c>
      <c r="Q16" s="11"/>
      <c r="R16" s="1">
        <v>3.7308313846588099</v>
      </c>
      <c r="S16" s="1">
        <v>3.8108494281768799</v>
      </c>
      <c r="T16" s="1">
        <v>3.7468345165252601</v>
      </c>
      <c r="U16" s="1">
        <v>3.82385206222534</v>
      </c>
      <c r="V16" s="1">
        <v>3.7688400745391801</v>
      </c>
      <c r="W16" s="3">
        <f t="shared" si="6"/>
        <v>3.7762414932250943</v>
      </c>
      <c r="X16" s="1">
        <v>2400.0362799999898</v>
      </c>
      <c r="Y16" s="1">
        <v>2376.0361499999999</v>
      </c>
      <c r="Z16" s="1">
        <v>2358.0359600000002</v>
      </c>
      <c r="AA16" s="1">
        <v>2336.0358999999999</v>
      </c>
      <c r="AB16" s="1">
        <v>2376.0358899999901</v>
      </c>
      <c r="AC16" s="3">
        <f t="shared" si="7"/>
        <v>2369.2360359999957</v>
      </c>
      <c r="AD16" s="3">
        <f>IFERROR(AC16/O16,"")</f>
        <v>1.2792617694126294</v>
      </c>
      <c r="AE16" s="3">
        <f>IFERROR(AC16/N16,"")</f>
        <v>1.3118449743084737</v>
      </c>
    </row>
    <row r="17" spans="1:31" x14ac:dyDescent="0.3">
      <c r="A17" s="1">
        <v>16</v>
      </c>
      <c r="B17" s="1">
        <v>4.3375141620635898</v>
      </c>
      <c r="C17" s="1"/>
      <c r="D17" s="1"/>
      <c r="E17" s="1"/>
      <c r="F17" s="1"/>
      <c r="G17" s="3">
        <f t="shared" si="1"/>
        <v>4.3375141620635898</v>
      </c>
      <c r="H17" s="1">
        <v>1845.2337600000001</v>
      </c>
      <c r="I17" s="1"/>
      <c r="J17" s="1"/>
      <c r="K17" s="1"/>
      <c r="L17" s="1"/>
      <c r="M17" s="1">
        <v>2.2761468443974701E-2</v>
      </c>
      <c r="N17" s="1">
        <f t="shared" si="2"/>
        <v>1803.2335300000032</v>
      </c>
      <c r="O17" s="7">
        <f t="shared" si="3"/>
        <v>1845.2337600000001</v>
      </c>
      <c r="P17" s="13">
        <f t="shared" si="4"/>
        <v>1.0232916199156949</v>
      </c>
      <c r="Q17" s="11"/>
      <c r="R17" s="1">
        <v>4.0419008731841997</v>
      </c>
      <c r="S17" s="1">
        <v>3.9818871021270699</v>
      </c>
      <c r="T17" s="1">
        <v>3.9378774166107098</v>
      </c>
      <c r="U17" s="1">
        <v>3.9768865108489901</v>
      </c>
      <c r="V17" s="1">
        <v>3.9718852043151802</v>
      </c>
      <c r="W17" s="3">
        <f t="shared" si="6"/>
        <v>3.9820874214172299</v>
      </c>
      <c r="X17" s="1">
        <v>2337.2358799999902</v>
      </c>
      <c r="Y17" s="1">
        <v>2369.2361099999998</v>
      </c>
      <c r="Z17" s="1">
        <v>2377.2359900000001</v>
      </c>
      <c r="AA17" s="1">
        <v>2317.2356799999998</v>
      </c>
      <c r="AB17" s="1">
        <v>2375.2359499999998</v>
      </c>
      <c r="AC17" s="3">
        <f t="shared" si="7"/>
        <v>2355.235921999998</v>
      </c>
      <c r="AD17" s="3">
        <f>IFERROR(AC17/O17,"")</f>
        <v>1.2763889177921814</v>
      </c>
      <c r="AE17" s="3">
        <f>IFERROR(AC17/N17,"")</f>
        <v>1.3061180833300021</v>
      </c>
    </row>
    <row r="18" spans="1:31" x14ac:dyDescent="0.3">
      <c r="A18" s="1">
        <v>17</v>
      </c>
      <c r="B18" s="1">
        <v>12.9832394123077</v>
      </c>
      <c r="C18" s="1"/>
      <c r="D18" s="1"/>
      <c r="E18" s="1"/>
      <c r="F18" s="1"/>
      <c r="G18" s="3">
        <f t="shared" si="1"/>
        <v>12.9832394123077</v>
      </c>
      <c r="H18" s="1">
        <v>1845.2338</v>
      </c>
      <c r="I18" s="1"/>
      <c r="J18" s="1"/>
      <c r="K18" s="1"/>
      <c r="L18" s="1"/>
      <c r="M18" s="1">
        <v>2.7530527567832599E-2</v>
      </c>
      <c r="N18" s="1">
        <f t="shared" si="2"/>
        <v>1794.4335400000034</v>
      </c>
      <c r="O18" s="7">
        <f t="shared" si="3"/>
        <v>1845.2338</v>
      </c>
      <c r="P18" s="13">
        <f t="shared" si="4"/>
        <v>1.0283099144479859</v>
      </c>
      <c r="Q18" s="11"/>
      <c r="R18" s="1">
        <v>4.2069373130798304</v>
      </c>
      <c r="S18" s="1">
        <v>4.1389222145080504</v>
      </c>
      <c r="T18" s="1">
        <v>4.1659283638000399</v>
      </c>
      <c r="U18" s="1">
        <v>4.1389224529266304</v>
      </c>
      <c r="V18" s="1">
        <v>4.2179398536682102</v>
      </c>
      <c r="W18" s="3">
        <f t="shared" si="6"/>
        <v>4.1737300395965518</v>
      </c>
      <c r="X18" s="1">
        <v>2356.4360900000001</v>
      </c>
      <c r="Y18" s="1">
        <v>2387.23632</v>
      </c>
      <c r="Z18" s="1">
        <v>2421.2361500000002</v>
      </c>
      <c r="AA18" s="1">
        <v>2332.4359399999998</v>
      </c>
      <c r="AB18" s="1">
        <v>2352.4361099999901</v>
      </c>
      <c r="AC18" s="3">
        <f t="shared" si="7"/>
        <v>2369.9561219999978</v>
      </c>
      <c r="AD18" s="3">
        <f>IFERROR(AC18/O18,"")</f>
        <v>1.2843663074023453</v>
      </c>
      <c r="AE18" s="3">
        <f>IFERROR(AC18/N18,"")</f>
        <v>1.3207266076847812</v>
      </c>
    </row>
    <row r="19" spans="1:31" x14ac:dyDescent="0.3">
      <c r="A19" s="1">
        <v>18</v>
      </c>
      <c r="B19" s="1">
        <v>14.585003137588499</v>
      </c>
      <c r="C19" s="1"/>
      <c r="D19" s="1"/>
      <c r="E19" s="1"/>
      <c r="F19" s="1"/>
      <c r="G19" s="3">
        <f t="shared" si="1"/>
        <v>14.585003137588499</v>
      </c>
      <c r="H19" s="1">
        <v>1848.43381</v>
      </c>
      <c r="I19" s="1"/>
      <c r="J19" s="1"/>
      <c r="K19" s="1"/>
      <c r="L19" s="1"/>
      <c r="M19" s="1">
        <v>3.2892841318454102E-2</v>
      </c>
      <c r="N19" s="1">
        <f t="shared" si="2"/>
        <v>1787.6335700000043</v>
      </c>
      <c r="O19" s="7">
        <f t="shared" si="3"/>
        <v>1848.43381</v>
      </c>
      <c r="P19" s="13">
        <f t="shared" si="4"/>
        <v>1.0340115787823316</v>
      </c>
      <c r="Q19" s="11"/>
      <c r="R19" s="1">
        <v>4.4099826812744096</v>
      </c>
      <c r="S19" s="1">
        <v>4.3409674167633003</v>
      </c>
      <c r="T19" s="1">
        <v>4.38797807693481</v>
      </c>
      <c r="U19" s="1">
        <v>4.4499919414520201</v>
      </c>
      <c r="V19" s="1">
        <v>4.3919787406921298</v>
      </c>
      <c r="W19" s="3">
        <f t="shared" si="6"/>
        <v>4.3961797714233342</v>
      </c>
      <c r="X19" s="1">
        <v>2415.6365099999998</v>
      </c>
      <c r="Y19" s="1">
        <v>2394.4362700000001</v>
      </c>
      <c r="Z19" s="1">
        <v>2343.6362100000001</v>
      </c>
      <c r="AA19" s="1">
        <v>2293.6359699999998</v>
      </c>
      <c r="AB19" s="1">
        <v>2395.6364100000001</v>
      </c>
      <c r="AC19" s="3">
        <f t="shared" si="7"/>
        <v>2368.5962740000004</v>
      </c>
      <c r="AD19" s="3">
        <f>IFERROR(AC19/O19,"")</f>
        <v>1.2814071356983026</v>
      </c>
      <c r="AE19" s="3">
        <f>IFERROR(AC19/N19,"")</f>
        <v>1.3249898154463471</v>
      </c>
    </row>
    <row r="21" spans="1:31" x14ac:dyDescent="0.3">
      <c r="AD21" s="20"/>
      <c r="AE21" s="20"/>
    </row>
    <row r="22" spans="1:31" x14ac:dyDescent="0.3">
      <c r="AD22" s="20"/>
      <c r="AE22" s="20"/>
    </row>
    <row r="23" spans="1:31" x14ac:dyDescent="0.3">
      <c r="AD23" s="20"/>
      <c r="AE23" s="20"/>
    </row>
    <row r="52" spans="1:1" x14ac:dyDescent="0.3">
      <c r="A52" t="s">
        <v>4</v>
      </c>
    </row>
    <row r="53" spans="1:1" x14ac:dyDescent="0.3">
      <c r="A53" t="s">
        <v>49</v>
      </c>
    </row>
    <row r="54" spans="1:1" x14ac:dyDescent="0.3">
      <c r="A54" t="s">
        <v>35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51</v>
      </c>
    </row>
    <row r="61" spans="1:1" x14ac:dyDescent="0.3">
      <c r="A61" t="s">
        <v>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52</v>
      </c>
    </row>
    <row r="68" spans="1:1" x14ac:dyDescent="0.3">
      <c r="A68" t="s">
        <v>30</v>
      </c>
    </row>
    <row r="69" spans="1:1" x14ac:dyDescent="0.3">
      <c r="A69" t="s">
        <v>21</v>
      </c>
    </row>
    <row r="70" spans="1:1" x14ac:dyDescent="0.3">
      <c r="A70" t="s">
        <v>7</v>
      </c>
    </row>
    <row r="71" spans="1:1" x14ac:dyDescent="0.3">
      <c r="A71" t="s">
        <v>22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36</v>
      </c>
    </row>
    <row r="82" spans="1:1" x14ac:dyDescent="0.3">
      <c r="A82" t="s">
        <v>13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55</v>
      </c>
    </row>
    <row r="89" spans="1:1" x14ac:dyDescent="0.3">
      <c r="A89" t="s">
        <v>33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56</v>
      </c>
    </row>
    <row r="96" spans="1:1" x14ac:dyDescent="0.3">
      <c r="A96" t="s">
        <v>20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50</v>
      </c>
    </row>
    <row r="103" spans="1:1" x14ac:dyDescent="0.3">
      <c r="A103" t="s">
        <v>23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31</v>
      </c>
    </row>
    <row r="109" spans="1:1" x14ac:dyDescent="0.3">
      <c r="A109" t="s">
        <v>57</v>
      </c>
    </row>
    <row r="110" spans="1:1" x14ac:dyDescent="0.3">
      <c r="A110" t="s">
        <v>38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32</v>
      </c>
    </row>
    <row r="116" spans="1:1" x14ac:dyDescent="0.3">
      <c r="A116" t="s">
        <v>58</v>
      </c>
    </row>
    <row r="117" spans="1:1" x14ac:dyDescent="0.3">
      <c r="A117" t="s">
        <v>43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39</v>
      </c>
    </row>
    <row r="123" spans="1:1" x14ac:dyDescent="0.3">
      <c r="A123" t="s">
        <v>59</v>
      </c>
    </row>
    <row r="124" spans="1:1" x14ac:dyDescent="0.3">
      <c r="A124" t="s">
        <v>60</v>
      </c>
    </row>
    <row r="125" spans="1:1" x14ac:dyDescent="0.3">
      <c r="A125" t="s">
        <v>6</v>
      </c>
    </row>
    <row r="126" spans="1:1" x14ac:dyDescent="0.3">
      <c r="A126" t="s">
        <v>7</v>
      </c>
    </row>
    <row r="127" spans="1:1" x14ac:dyDescent="0.3">
      <c r="A127" t="s">
        <v>8</v>
      </c>
    </row>
    <row r="128" spans="1:1" x14ac:dyDescent="0.3">
      <c r="A128" t="s">
        <v>9</v>
      </c>
    </row>
    <row r="129" spans="1:1" x14ac:dyDescent="0.3">
      <c r="A129" t="s">
        <v>40</v>
      </c>
    </row>
    <row r="130" spans="1:1" x14ac:dyDescent="0.3">
      <c r="A130" t="s">
        <v>61</v>
      </c>
    </row>
    <row r="131" spans="1:1" x14ac:dyDescent="0.3">
      <c r="A131" t="s">
        <v>62</v>
      </c>
    </row>
    <row r="132" spans="1:1" x14ac:dyDescent="0.3">
      <c r="A132" t="s">
        <v>21</v>
      </c>
    </row>
    <row r="133" spans="1:1" x14ac:dyDescent="0.3">
      <c r="A133" t="s">
        <v>7</v>
      </c>
    </row>
    <row r="134" spans="1:1" x14ac:dyDescent="0.3">
      <c r="A134" t="s">
        <v>22</v>
      </c>
    </row>
    <row r="135" spans="1:1" x14ac:dyDescent="0.3">
      <c r="A135" t="s">
        <v>9</v>
      </c>
    </row>
    <row r="136" spans="1:1" x14ac:dyDescent="0.3">
      <c r="A136" t="s">
        <v>41</v>
      </c>
    </row>
    <row r="137" spans="1:1" x14ac:dyDescent="0.3">
      <c r="A137" t="s">
        <v>63</v>
      </c>
    </row>
    <row r="138" spans="1:1" x14ac:dyDescent="0.3">
      <c r="A138" t="s">
        <v>64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42</v>
      </c>
    </row>
    <row r="144" spans="1:1" x14ac:dyDescent="0.3">
      <c r="A144" t="s">
        <v>65</v>
      </c>
    </row>
    <row r="145" spans="1:1" x14ac:dyDescent="0.3">
      <c r="A145" t="s">
        <v>11</v>
      </c>
    </row>
    <row r="146" spans="1:1" x14ac:dyDescent="0.3">
      <c r="A146" t="s">
        <v>21</v>
      </c>
    </row>
    <row r="147" spans="1:1" x14ac:dyDescent="0.3">
      <c r="A147" t="s">
        <v>7</v>
      </c>
    </row>
    <row r="148" spans="1:1" x14ac:dyDescent="0.3">
      <c r="A148" t="s">
        <v>22</v>
      </c>
    </row>
    <row r="149" spans="1:1" x14ac:dyDescent="0.3">
      <c r="A149" t="s">
        <v>9</v>
      </c>
    </row>
    <row r="150" spans="1:1" x14ac:dyDescent="0.3">
      <c r="A150" t="s">
        <v>44</v>
      </c>
    </row>
    <row r="151" spans="1:1" x14ac:dyDescent="0.3">
      <c r="A151" t="s">
        <v>66</v>
      </c>
    </row>
    <row r="152" spans="1:1" x14ac:dyDescent="0.3">
      <c r="A152" t="s">
        <v>15</v>
      </c>
    </row>
    <row r="153" spans="1:1" x14ac:dyDescent="0.3">
      <c r="A153" t="s">
        <v>21</v>
      </c>
    </row>
    <row r="154" spans="1:1" x14ac:dyDescent="0.3">
      <c r="A154" t="s">
        <v>7</v>
      </c>
    </row>
    <row r="155" spans="1:1" x14ac:dyDescent="0.3">
      <c r="A155" t="s">
        <v>22</v>
      </c>
    </row>
    <row r="156" spans="1:1" x14ac:dyDescent="0.3">
      <c r="A156" t="s">
        <v>9</v>
      </c>
    </row>
    <row r="157" spans="1:1" x14ac:dyDescent="0.3">
      <c r="A157" t="s">
        <v>67</v>
      </c>
    </row>
    <row r="158" spans="1:1" x14ac:dyDescent="0.3">
      <c r="A158" t="s">
        <v>68</v>
      </c>
    </row>
    <row r="159" spans="1:1" x14ac:dyDescent="0.3">
      <c r="A159" t="s">
        <v>24</v>
      </c>
    </row>
    <row r="160" spans="1:1" x14ac:dyDescent="0.3">
      <c r="A160" t="s">
        <v>21</v>
      </c>
    </row>
    <row r="161" spans="1:1" x14ac:dyDescent="0.3">
      <c r="A161" t="s">
        <v>7</v>
      </c>
    </row>
    <row r="162" spans="1:1" x14ac:dyDescent="0.3">
      <c r="A162" t="s">
        <v>22</v>
      </c>
    </row>
    <row r="163" spans="1:1" x14ac:dyDescent="0.3">
      <c r="A163" t="s">
        <v>9</v>
      </c>
    </row>
    <row r="164" spans="1:1" x14ac:dyDescent="0.3">
      <c r="A164" t="s">
        <v>69</v>
      </c>
    </row>
    <row r="165" spans="1:1" x14ac:dyDescent="0.3">
      <c r="A165" t="s">
        <v>70</v>
      </c>
    </row>
    <row r="166" spans="1:1" x14ac:dyDescent="0.3">
      <c r="A166" t="s">
        <v>34</v>
      </c>
    </row>
    <row r="167" spans="1:1" x14ac:dyDescent="0.3">
      <c r="A167" t="s">
        <v>21</v>
      </c>
    </row>
    <row r="168" spans="1:1" x14ac:dyDescent="0.3">
      <c r="A168" t="s">
        <v>7</v>
      </c>
    </row>
    <row r="169" spans="1:1" x14ac:dyDescent="0.3">
      <c r="A169" t="s">
        <v>22</v>
      </c>
    </row>
    <row r="170" spans="1:1" x14ac:dyDescent="0.3">
      <c r="A170" t="s">
        <v>9</v>
      </c>
    </row>
    <row r="171" spans="1:1" x14ac:dyDescent="0.3">
      <c r="A171" t="s">
        <v>71</v>
      </c>
    </row>
    <row r="172" spans="1:1" x14ac:dyDescent="0.3">
      <c r="A172" t="s">
        <v>72</v>
      </c>
    </row>
    <row r="173" spans="1:1" x14ac:dyDescent="0.3">
      <c r="A173" t="s">
        <v>73</v>
      </c>
    </row>
    <row r="174" spans="1:1" x14ac:dyDescent="0.3">
      <c r="A174" t="s">
        <v>16</v>
      </c>
    </row>
    <row r="175" spans="1:1" x14ac:dyDescent="0.3">
      <c r="A175" t="s">
        <v>17</v>
      </c>
    </row>
    <row r="176" spans="1:1" x14ac:dyDescent="0.3">
      <c r="A176" t="s">
        <v>18</v>
      </c>
    </row>
    <row r="177" spans="1:1" x14ac:dyDescent="0.3">
      <c r="A177" t="s">
        <v>9</v>
      </c>
    </row>
    <row r="178" spans="1:1" x14ac:dyDescent="0.3">
      <c r="A178" t="s">
        <v>74</v>
      </c>
    </row>
    <row r="179" spans="1:1" x14ac:dyDescent="0.3">
      <c r="A179" t="s">
        <v>75</v>
      </c>
    </row>
    <row r="180" spans="1:1" x14ac:dyDescent="0.3">
      <c r="A180" t="s">
        <v>37</v>
      </c>
    </row>
    <row r="181" spans="1:1" x14ac:dyDescent="0.3">
      <c r="A181" t="s">
        <v>6</v>
      </c>
    </row>
    <row r="182" spans="1:1" x14ac:dyDescent="0.3">
      <c r="A182" t="s">
        <v>7</v>
      </c>
    </row>
    <row r="183" spans="1:1" x14ac:dyDescent="0.3">
      <c r="A183" t="s">
        <v>8</v>
      </c>
    </row>
    <row r="184" spans="1:1" x14ac:dyDescent="0.3">
      <c r="A184" t="s">
        <v>9</v>
      </c>
    </row>
    <row r="185" spans="1:1" x14ac:dyDescent="0.3">
      <c r="A185" t="s">
        <v>76</v>
      </c>
    </row>
    <row r="186" spans="1:1" x14ac:dyDescent="0.3">
      <c r="A186" t="s">
        <v>77</v>
      </c>
    </row>
    <row r="187" spans="1:1" x14ac:dyDescent="0.3">
      <c r="A187" t="s">
        <v>28</v>
      </c>
    </row>
    <row r="188" spans="1:1" x14ac:dyDescent="0.3">
      <c r="A188" t="s">
        <v>21</v>
      </c>
    </row>
    <row r="189" spans="1:1" x14ac:dyDescent="0.3">
      <c r="A189" t="s">
        <v>7</v>
      </c>
    </row>
    <row r="190" spans="1:1" x14ac:dyDescent="0.3">
      <c r="A19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C9C3-12DF-4DC4-B1B9-E52E5A44900A}">
  <sheetPr>
    <tabColor rgb="FF92D050"/>
  </sheetPr>
  <dimension ref="A2:AI19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" bestFit="1" customWidth="1"/>
    <col min="17" max="31" width="6.6640625" customWidth="1"/>
    <col min="32" max="33" width="12.33203125" bestFit="1" customWidth="1"/>
  </cols>
  <sheetData>
    <row r="2" spans="1:35" s="9" customFormat="1" x14ac:dyDescent="0.3"/>
    <row r="4" spans="1:35" s="8" customFormat="1" x14ac:dyDescent="0.3">
      <c r="A4" s="8" t="s">
        <v>0</v>
      </c>
      <c r="B4" s="8" t="s">
        <v>107</v>
      </c>
      <c r="R4" s="8" t="s">
        <v>3</v>
      </c>
    </row>
    <row r="5" spans="1:35" x14ac:dyDescent="0.3">
      <c r="B5" t="s">
        <v>1</v>
      </c>
      <c r="H5" t="s">
        <v>106</v>
      </c>
      <c r="M5" s="12"/>
      <c r="R5" t="s">
        <v>1</v>
      </c>
      <c r="Z5" t="s">
        <v>106</v>
      </c>
      <c r="AI5" t="s">
        <v>45</v>
      </c>
    </row>
    <row r="6" spans="1:35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105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6" t="s">
        <v>3</v>
      </c>
      <c r="AE6" s="2" t="s">
        <v>105</v>
      </c>
      <c r="AF6" s="6" t="s">
        <v>3</v>
      </c>
      <c r="AG6" s="6" t="s">
        <v>3</v>
      </c>
    </row>
    <row r="7" spans="1:35" x14ac:dyDescent="0.3">
      <c r="A7" s="1">
        <v>6</v>
      </c>
      <c r="B7" s="1">
        <v>3666.0393571853601</v>
      </c>
      <c r="C7" s="1"/>
      <c r="D7" s="1"/>
      <c r="E7" s="1"/>
      <c r="F7" s="1"/>
      <c r="G7" s="3">
        <f>AVERAGE(B7:F7)</f>
        <v>3666.0393571853601</v>
      </c>
      <c r="H7" s="1" t="s">
        <v>108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3" t="str">
        <f>IFERROR(O7/N7,"")</f>
        <v/>
      </c>
      <c r="Q7" s="11"/>
      <c r="R7" s="1">
        <v>6.048856258392334</v>
      </c>
      <c r="S7" s="1">
        <v>6.1291651725769043</v>
      </c>
      <c r="T7" s="1">
        <v>6.0999197959899902</v>
      </c>
      <c r="U7" s="1">
        <v>6.0427384376525879</v>
      </c>
      <c r="V7" s="1">
        <v>6.08489990234375</v>
      </c>
      <c r="W7" s="3">
        <f t="shared" ref="W7:W19" si="0">AVERAGE(R7:V7)</f>
        <v>6.0811159133911135</v>
      </c>
      <c r="X7" s="3">
        <f>_xlfn.STDEV.P(R7:V7)</f>
        <v>3.2218478754251316E-2</v>
      </c>
      <c r="Y7" s="1">
        <v>523.20771999999999</v>
      </c>
      <c r="Z7" s="1">
        <v>531.20781999999986</v>
      </c>
      <c r="AA7" s="1">
        <v>533.20820000000003</v>
      </c>
      <c r="AB7" s="1">
        <v>523.20773999999994</v>
      </c>
      <c r="AC7" s="1">
        <v>535.20785999999998</v>
      </c>
      <c r="AD7" s="3">
        <f>AVERAGE(Y7:AC7)</f>
        <v>529.20786799999996</v>
      </c>
      <c r="AE7" s="3">
        <f>_xlfn.STDEV.P(Y7:AC7)</f>
        <v>5.059756518862943</v>
      </c>
      <c r="AF7" s="3" t="str">
        <f>IFERROR(AD7/O7,"")</f>
        <v/>
      </c>
      <c r="AG7" s="3" t="str">
        <f>IFERROR(AD7/N7,"")</f>
        <v/>
      </c>
    </row>
    <row r="8" spans="1:35" x14ac:dyDescent="0.3">
      <c r="A8" s="1">
        <v>7</v>
      </c>
      <c r="B8" s="1">
        <v>3642.9998846054</v>
      </c>
      <c r="C8" s="1"/>
      <c r="D8" s="1"/>
      <c r="E8" s="1"/>
      <c r="F8" s="1"/>
      <c r="G8" s="3">
        <f t="shared" ref="G8:G19" si="1">AVERAGE(B8:F8)</f>
        <v>3642.9998846054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6.2829275131225586</v>
      </c>
      <c r="S8" s="1">
        <v>6.9921469688415527</v>
      </c>
      <c r="T8" s="1">
        <v>6.2179520130157471</v>
      </c>
      <c r="U8" s="1">
        <v>6.9196181297302246</v>
      </c>
      <c r="V8" s="1">
        <v>6.2708425521850586</v>
      </c>
      <c r="W8" s="3">
        <f t="shared" si="0"/>
        <v>6.5366974353790281</v>
      </c>
      <c r="X8" s="3">
        <f t="shared" ref="X8:X19" si="5">_xlfn.STDEV.P(R8:V8)</f>
        <v>0.34372639477680905</v>
      </c>
      <c r="Y8" s="1">
        <v>521.20779000000005</v>
      </c>
      <c r="Z8" s="1">
        <v>507.20816999999988</v>
      </c>
      <c r="AA8" s="1">
        <v>503.20738999999992</v>
      </c>
      <c r="AB8" s="1">
        <v>477.20720999999998</v>
      </c>
      <c r="AC8" s="1">
        <v>515.20785999999998</v>
      </c>
      <c r="AD8" s="3">
        <f>AVERAGE(Y8:AC8)</f>
        <v>504.80768399999999</v>
      </c>
      <c r="AE8" s="3">
        <f t="shared" ref="AE8:AE19" si="6">_xlfn.STDEV.P(Y8:AC8)</f>
        <v>15.14751845411995</v>
      </c>
      <c r="AF8" s="3" t="str">
        <f>IFERROR(AD8/O8,"")</f>
        <v/>
      </c>
      <c r="AG8" s="3" t="str">
        <f>IFERROR(AD8/N8,"")</f>
        <v/>
      </c>
    </row>
    <row r="9" spans="1:35" x14ac:dyDescent="0.3">
      <c r="A9" s="1">
        <v>8</v>
      </c>
      <c r="B9" s="1">
        <v>3651.1956479549399</v>
      </c>
      <c r="C9" s="1"/>
      <c r="D9" s="1"/>
      <c r="E9" s="1"/>
      <c r="F9" s="1"/>
      <c r="G9" s="3">
        <f t="shared" si="1"/>
        <v>3651.1956479549399</v>
      </c>
      <c r="H9" s="1" t="s">
        <v>108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3" t="str">
        <f t="shared" si="4"/>
        <v/>
      </c>
      <c r="Q9" s="11"/>
      <c r="R9" s="1">
        <v>7.0834329128265381</v>
      </c>
      <c r="S9" s="1">
        <v>6.5645003318786621</v>
      </c>
      <c r="T9" s="1">
        <v>6.4402256011962891</v>
      </c>
      <c r="U9" s="1">
        <v>7.1909785270690918</v>
      </c>
      <c r="V9" s="1">
        <v>6.4001758098602286</v>
      </c>
      <c r="W9" s="3">
        <f t="shared" si="0"/>
        <v>6.7358626365661625</v>
      </c>
      <c r="X9" s="3">
        <f t="shared" si="5"/>
        <v>0.33388246809378519</v>
      </c>
      <c r="Y9" s="1">
        <v>477.20681999999988</v>
      </c>
      <c r="Z9" s="1">
        <v>485.20725999999991</v>
      </c>
      <c r="AA9" s="1">
        <v>499.20701000000003</v>
      </c>
      <c r="AB9" s="1">
        <v>493.20726999999999</v>
      </c>
      <c r="AC9" s="1">
        <v>449.2063500000001</v>
      </c>
      <c r="AD9" s="3">
        <f t="shared" ref="AD9:AD13" si="7">AVERAGE(Y9:AC9)</f>
        <v>480.80694199999999</v>
      </c>
      <c r="AE9" s="3">
        <f t="shared" si="6"/>
        <v>17.454235752840479</v>
      </c>
      <c r="AF9" s="3" t="str">
        <f>IFERROR(AD9/O9,"")</f>
        <v/>
      </c>
      <c r="AG9" s="3" t="str">
        <f>IFERROR(AD9/N9,"")</f>
        <v/>
      </c>
    </row>
    <row r="10" spans="1:35" x14ac:dyDescent="0.3">
      <c r="A10" s="1">
        <v>9</v>
      </c>
      <c r="B10" s="1">
        <v>3658.3454091548901</v>
      </c>
      <c r="C10" s="1"/>
      <c r="D10" s="1"/>
      <c r="E10" s="1"/>
      <c r="F10" s="1"/>
      <c r="G10" s="3">
        <f t="shared" si="1"/>
        <v>3658.3454091548901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7.4385776519775391</v>
      </c>
      <c r="S10" s="1">
        <v>6.5973403453826904</v>
      </c>
      <c r="T10" s="1">
        <v>7.4235405921936044</v>
      </c>
      <c r="U10" s="1">
        <v>6.8837192058563232</v>
      </c>
      <c r="V10" s="1">
        <v>7.2817947864532471</v>
      </c>
      <c r="W10" s="3">
        <f t="shared" si="0"/>
        <v>7.1249945163726807</v>
      </c>
      <c r="X10" s="3">
        <f t="shared" si="5"/>
        <v>0.33126520090377282</v>
      </c>
      <c r="Y10" s="1">
        <v>445.20676999999989</v>
      </c>
      <c r="Z10" s="1">
        <v>423.20582999999999</v>
      </c>
      <c r="AA10" s="1">
        <v>455.20675999999992</v>
      </c>
      <c r="AB10" s="1">
        <v>471.20728999999989</v>
      </c>
      <c r="AC10" s="1">
        <v>459.20637999999991</v>
      </c>
      <c r="AD10" s="3">
        <f t="shared" si="7"/>
        <v>450.80660599999993</v>
      </c>
      <c r="AE10" s="3">
        <f t="shared" si="6"/>
        <v>16.119965664800375</v>
      </c>
      <c r="AF10" s="3" t="str">
        <f>IFERROR(AD10/O10,"")</f>
        <v/>
      </c>
      <c r="AG10" s="3" t="str">
        <f>IFERROR(AD10/N10,"")</f>
        <v/>
      </c>
    </row>
    <row r="11" spans="1:35" x14ac:dyDescent="0.3">
      <c r="A11" s="1">
        <v>10</v>
      </c>
      <c r="B11" s="1">
        <v>3659.39556479454</v>
      </c>
      <c r="C11" s="1"/>
      <c r="D11" s="1"/>
      <c r="E11" s="1"/>
      <c r="F11" s="1"/>
      <c r="G11" s="3">
        <f t="shared" si="1"/>
        <v>3659.39556479454</v>
      </c>
      <c r="H11" s="1" t="s">
        <v>108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3" t="str">
        <f t="shared" si="4"/>
        <v/>
      </c>
      <c r="Q11" s="11"/>
      <c r="R11" s="1">
        <v>7.1236929893493652</v>
      </c>
      <c r="S11" s="1">
        <v>7.5052680969238281</v>
      </c>
      <c r="T11" s="1">
        <v>6.9893457889556876</v>
      </c>
      <c r="U11" s="1">
        <v>7.502002477645874</v>
      </c>
      <c r="V11" s="1">
        <v>6.9416975975036621</v>
      </c>
      <c r="W11" s="3">
        <f t="shared" si="0"/>
        <v>7.2124013900756836</v>
      </c>
      <c r="X11" s="3">
        <f t="shared" si="5"/>
        <v>0.24517064374235917</v>
      </c>
      <c r="Y11" s="1">
        <v>437.20629999999989</v>
      </c>
      <c r="Z11" s="1">
        <v>433.20589999999999</v>
      </c>
      <c r="AA11" s="1">
        <v>461.20641999999998</v>
      </c>
      <c r="AB11" s="1">
        <v>435.20591999999999</v>
      </c>
      <c r="AC11" s="1">
        <v>401.20616999999999</v>
      </c>
      <c r="AD11" s="3">
        <f t="shared" si="7"/>
        <v>433.60614199999992</v>
      </c>
      <c r="AE11" s="3">
        <f t="shared" si="6"/>
        <v>19.116559063863345</v>
      </c>
      <c r="AF11" s="3" t="str">
        <f>IFERROR(AD11/O11,"")</f>
        <v/>
      </c>
      <c r="AG11" s="3" t="str">
        <f>IFERROR(AD11/N11,"")</f>
        <v/>
      </c>
    </row>
    <row r="12" spans="1:35" x14ac:dyDescent="0.3">
      <c r="A12" s="1">
        <v>11</v>
      </c>
      <c r="B12" s="1">
        <v>3670.0972881317098</v>
      </c>
      <c r="C12" s="1"/>
      <c r="D12" s="1"/>
      <c r="E12" s="1"/>
      <c r="F12" s="1"/>
      <c r="G12" s="3">
        <f t="shared" si="1"/>
        <v>3670.0972881317098</v>
      </c>
      <c r="H12" s="1" t="s">
        <v>108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3" t="str">
        <f t="shared" si="4"/>
        <v/>
      </c>
      <c r="Q12" s="11"/>
      <c r="R12" s="1">
        <v>7.8102827072143546</v>
      </c>
      <c r="S12" s="1">
        <v>7.368934154510498</v>
      </c>
      <c r="T12" s="1">
        <v>7.9606616497039786</v>
      </c>
      <c r="U12" s="1">
        <v>7.3381984233856201</v>
      </c>
      <c r="V12" s="1">
        <v>7.7133615016937256</v>
      </c>
      <c r="W12" s="3">
        <f t="shared" si="0"/>
        <v>7.6382876873016361</v>
      </c>
      <c r="X12" s="3">
        <f t="shared" si="5"/>
        <v>0.24566164863969478</v>
      </c>
      <c r="Y12" s="1">
        <v>409.20621</v>
      </c>
      <c r="Z12" s="1">
        <v>441.20632999999998</v>
      </c>
      <c r="AA12" s="1">
        <v>413.20587999999992</v>
      </c>
      <c r="AB12" s="1">
        <v>413.20621</v>
      </c>
      <c r="AC12" s="1">
        <v>417.20587999999998</v>
      </c>
      <c r="AD12" s="3">
        <f t="shared" si="7"/>
        <v>418.80610200000001</v>
      </c>
      <c r="AE12" s="3">
        <f t="shared" si="6"/>
        <v>11.482248283101006</v>
      </c>
      <c r="AF12" s="3" t="str">
        <f>IFERROR(AD12/O12,"")</f>
        <v/>
      </c>
      <c r="AG12" s="3" t="str">
        <f>IFERROR(AD12/N12,"")</f>
        <v/>
      </c>
    </row>
    <row r="13" spans="1:35" x14ac:dyDescent="0.3">
      <c r="A13" s="1">
        <v>12</v>
      </c>
      <c r="B13" s="1">
        <v>3681.1427838802301</v>
      </c>
      <c r="C13" s="1"/>
      <c r="D13" s="1"/>
      <c r="E13" s="1"/>
      <c r="F13" s="1"/>
      <c r="G13" s="3">
        <f t="shared" si="1"/>
        <v>3681.1427838802301</v>
      </c>
      <c r="H13" s="1" t="s">
        <v>108</v>
      </c>
      <c r="I13" s="1"/>
      <c r="J13" s="1"/>
      <c r="K13" s="1"/>
      <c r="L13" s="1"/>
      <c r="M13" s="1"/>
      <c r="N13" s="1" t="str">
        <f t="shared" si="2"/>
        <v/>
      </c>
      <c r="O13" s="7" t="str">
        <f t="shared" si="3"/>
        <v/>
      </c>
      <c r="P13" s="13" t="str">
        <f t="shared" si="4"/>
        <v/>
      </c>
      <c r="Q13" s="11"/>
      <c r="R13" s="1">
        <v>7.5354981422424316</v>
      </c>
      <c r="S13" s="1">
        <v>8.1055741310119629</v>
      </c>
      <c r="T13" s="1">
        <v>7.4277613162994376</v>
      </c>
      <c r="U13" s="1">
        <v>8.1497292518615723</v>
      </c>
      <c r="V13" s="5">
        <v>7.5194921493530273</v>
      </c>
      <c r="W13" s="3">
        <f t="shared" si="0"/>
        <v>7.7476109981536867</v>
      </c>
      <c r="X13" s="3">
        <f t="shared" si="5"/>
        <v>0.31278445813499833</v>
      </c>
      <c r="Y13" s="1">
        <v>411.20551000000012</v>
      </c>
      <c r="Z13" s="1">
        <v>401.20584000000002</v>
      </c>
      <c r="AA13" s="1">
        <v>385.20535999999998</v>
      </c>
      <c r="AB13" s="1">
        <v>381.20531</v>
      </c>
      <c r="AC13" s="1">
        <v>389.20494000000002</v>
      </c>
      <c r="AD13" s="3">
        <f t="shared" si="7"/>
        <v>393.60539200000005</v>
      </c>
      <c r="AE13" s="3">
        <f t="shared" si="6"/>
        <v>11.056378362073945</v>
      </c>
      <c r="AF13" s="3" t="str">
        <f>IFERROR(AD13/O13,"")</f>
        <v/>
      </c>
      <c r="AG13" s="3" t="str">
        <f>IFERROR(AD13/N13,"")</f>
        <v/>
      </c>
    </row>
    <row r="14" spans="1:35" x14ac:dyDescent="0.3">
      <c r="A14" s="1">
        <v>13</v>
      </c>
      <c r="B14" s="1">
        <v>3694.5162074565801</v>
      </c>
      <c r="C14" s="1"/>
      <c r="D14" s="1"/>
      <c r="E14" s="1"/>
      <c r="F14" s="1"/>
      <c r="G14" s="3">
        <f t="shared" si="1"/>
        <v>3694.5162074565801</v>
      </c>
      <c r="H14" s="1" t="s">
        <v>108</v>
      </c>
      <c r="I14" s="1"/>
      <c r="J14" s="1"/>
      <c r="K14" s="1"/>
      <c r="L14" s="1"/>
      <c r="M14" s="1"/>
      <c r="N14" s="1" t="str">
        <f t="shared" si="2"/>
        <v/>
      </c>
      <c r="O14" s="7" t="str">
        <f t="shared" si="3"/>
        <v/>
      </c>
      <c r="P14" s="13" t="str">
        <f t="shared" si="4"/>
        <v/>
      </c>
      <c r="Q14" s="11"/>
      <c r="R14" s="1">
        <v>8.2686593532562256</v>
      </c>
      <c r="S14" s="1">
        <v>7.6738955974578857</v>
      </c>
      <c r="T14" s="1">
        <v>8.2480001449584961</v>
      </c>
      <c r="U14" s="1">
        <v>7.7132875919342041</v>
      </c>
      <c r="V14" s="1">
        <v>8.2959082126617432</v>
      </c>
      <c r="W14" s="3">
        <f t="shared" si="0"/>
        <v>8.0399501800537116</v>
      </c>
      <c r="X14" s="3">
        <f t="shared" si="5"/>
        <v>0.28348248347182686</v>
      </c>
      <c r="Y14" s="1">
        <v>365.20535000000012</v>
      </c>
      <c r="Z14" s="1">
        <v>385.20584000000002</v>
      </c>
      <c r="AA14" s="1">
        <v>361.20494000000002</v>
      </c>
      <c r="AB14" s="1">
        <v>373.20571999999993</v>
      </c>
      <c r="AC14" s="1">
        <v>393.20540999999997</v>
      </c>
      <c r="AD14" s="3">
        <f>AVERAGE(Y14:AC14)</f>
        <v>375.60545200000001</v>
      </c>
      <c r="AE14" s="3">
        <f t="shared" si="6"/>
        <v>12.026816307707344</v>
      </c>
      <c r="AF14" s="3" t="str">
        <f>IFERROR(AD14/O14,"")</f>
        <v/>
      </c>
      <c r="AG14" s="3" t="str">
        <f>IFERROR(AD14/N14,"")</f>
        <v/>
      </c>
    </row>
    <row r="15" spans="1:35" x14ac:dyDescent="0.3">
      <c r="A15" s="1">
        <v>14</v>
      </c>
      <c r="B15" s="1">
        <v>3695.82286000251</v>
      </c>
      <c r="C15" s="1"/>
      <c r="D15" s="1"/>
      <c r="E15" s="1"/>
      <c r="F15" s="1"/>
      <c r="G15" s="3">
        <f t="shared" si="1"/>
        <v>3695.82286000251</v>
      </c>
      <c r="H15" s="1" t="s">
        <v>108</v>
      </c>
      <c r="I15" s="1"/>
      <c r="J15" s="1"/>
      <c r="K15" s="1"/>
      <c r="L15" s="1"/>
      <c r="M15" s="1"/>
      <c r="N15" s="1" t="str">
        <f t="shared" si="2"/>
        <v/>
      </c>
      <c r="O15" s="7" t="str">
        <f t="shared" si="3"/>
        <v/>
      </c>
      <c r="P15" s="13" t="str">
        <f t="shared" si="4"/>
        <v/>
      </c>
      <c r="Q15" s="11"/>
      <c r="R15" s="1">
        <v>8.6782512664794922</v>
      </c>
      <c r="S15" s="1">
        <v>8.0484280586242676</v>
      </c>
      <c r="T15" s="1">
        <v>8.0505108833312988</v>
      </c>
      <c r="U15" s="1">
        <v>8.0629980564117432</v>
      </c>
      <c r="V15" s="1">
        <v>7.9603424072265616</v>
      </c>
      <c r="W15" s="3">
        <f t="shared" si="0"/>
        <v>8.1601061344146721</v>
      </c>
      <c r="X15" s="3">
        <f t="shared" si="5"/>
        <v>0.2616459497367592</v>
      </c>
      <c r="Y15" s="1">
        <v>393.20584000000002</v>
      </c>
      <c r="Z15" s="1">
        <v>371.20504</v>
      </c>
      <c r="AA15" s="1">
        <v>345.20490999999998</v>
      </c>
      <c r="AB15" s="1">
        <v>369.20549999999992</v>
      </c>
      <c r="AC15" s="1">
        <v>313.20477000000011</v>
      </c>
      <c r="AD15" s="3">
        <f t="shared" ref="AD15:AD19" si="8">AVERAGE(Y15:AC15)</f>
        <v>358.40521200000001</v>
      </c>
      <c r="AE15" s="3">
        <f t="shared" si="6"/>
        <v>27.235614392899127</v>
      </c>
      <c r="AF15" s="3" t="str">
        <f>IFERROR(AD15/O15,"")</f>
        <v/>
      </c>
      <c r="AG15" s="3" t="str">
        <f>IFERROR(AD15/N15,"")</f>
        <v/>
      </c>
    </row>
    <row r="16" spans="1:35" x14ac:dyDescent="0.3">
      <c r="A16" s="1">
        <v>15</v>
      </c>
      <c r="B16" s="1">
        <v>3752.4246032238002</v>
      </c>
      <c r="C16" s="1"/>
      <c r="D16" s="1"/>
      <c r="E16" s="1"/>
      <c r="F16" s="1"/>
      <c r="G16" s="3">
        <f t="shared" si="1"/>
        <v>3752.4246032238002</v>
      </c>
      <c r="H16" s="1" t="s">
        <v>108</v>
      </c>
      <c r="I16" s="1"/>
      <c r="J16" s="1"/>
      <c r="K16" s="1"/>
      <c r="L16" s="1"/>
      <c r="M16" s="1"/>
      <c r="N16" s="1" t="str">
        <f t="shared" si="2"/>
        <v/>
      </c>
      <c r="O16" s="7" t="str">
        <f t="shared" si="3"/>
        <v/>
      </c>
      <c r="P16" s="13" t="str">
        <f t="shared" si="4"/>
        <v/>
      </c>
      <c r="Q16" s="11"/>
      <c r="R16" s="1">
        <v>8.772834300994873</v>
      </c>
      <c r="S16" s="1">
        <v>8.2178747653961182</v>
      </c>
      <c r="T16" s="1">
        <v>8.7207808494567871</v>
      </c>
      <c r="U16" s="1">
        <v>8.188298225402832</v>
      </c>
      <c r="V16" s="1">
        <v>8.8908529281616211</v>
      </c>
      <c r="W16" s="3">
        <f t="shared" si="0"/>
        <v>8.5581282138824459</v>
      </c>
      <c r="X16" s="3">
        <f t="shared" si="5"/>
        <v>0.2952310785741355</v>
      </c>
      <c r="Y16" s="1">
        <v>357.20447000000001</v>
      </c>
      <c r="Z16" s="1">
        <v>353.20531999999997</v>
      </c>
      <c r="AA16" s="1">
        <v>337.20395000000002</v>
      </c>
      <c r="AB16" s="1">
        <v>357.20443999999998</v>
      </c>
      <c r="AC16" s="1">
        <v>333.20488999999998</v>
      </c>
      <c r="AD16" s="3">
        <f t="shared" si="8"/>
        <v>347.60461399999997</v>
      </c>
      <c r="AE16" s="3">
        <f t="shared" si="6"/>
        <v>10.307353346679443</v>
      </c>
      <c r="AF16" s="3" t="str">
        <f>IFERROR(AD16/O16,"")</f>
        <v/>
      </c>
      <c r="AG16" s="3" t="str">
        <f>IFERROR(AD16/N16,"")</f>
        <v/>
      </c>
    </row>
    <row r="17" spans="1:33" x14ac:dyDescent="0.3">
      <c r="A17" s="1">
        <v>16</v>
      </c>
      <c r="B17" s="1">
        <v>3744.0616495609202</v>
      </c>
      <c r="C17" s="1"/>
      <c r="D17" s="1"/>
      <c r="E17" s="1"/>
      <c r="F17" s="1"/>
      <c r="G17" s="3">
        <f t="shared" si="1"/>
        <v>3744.0616495609202</v>
      </c>
      <c r="H17" s="1" t="s">
        <v>108</v>
      </c>
      <c r="I17" s="1"/>
      <c r="J17" s="1"/>
      <c r="K17" s="1"/>
      <c r="L17" s="1"/>
      <c r="M17" s="1"/>
      <c r="N17" s="1" t="str">
        <f t="shared" si="2"/>
        <v/>
      </c>
      <c r="O17" s="7" t="str">
        <f t="shared" si="3"/>
        <v/>
      </c>
      <c r="P17" s="13" t="str">
        <f t="shared" si="4"/>
        <v/>
      </c>
      <c r="Q17" s="11"/>
      <c r="R17" s="1">
        <v>9.1073997020721436</v>
      </c>
      <c r="S17" s="1">
        <v>8.4229092597961426</v>
      </c>
      <c r="T17" s="1">
        <v>8.9881141185760498</v>
      </c>
      <c r="U17" s="1">
        <v>8.4713959693908691</v>
      </c>
      <c r="V17" s="1">
        <v>9.0549921989440918</v>
      </c>
      <c r="W17" s="3">
        <f t="shared" si="0"/>
        <v>8.8089622497558597</v>
      </c>
      <c r="X17" s="3">
        <f t="shared" si="5"/>
        <v>0.29822104072001954</v>
      </c>
      <c r="Y17" s="1">
        <v>347.20483999999999</v>
      </c>
      <c r="Z17" s="1">
        <v>321.20434999999998</v>
      </c>
      <c r="AA17" s="1">
        <v>329.20485000000002</v>
      </c>
      <c r="AB17" s="1">
        <v>329.20445999999998</v>
      </c>
      <c r="AC17" s="1">
        <v>325.20522999999997</v>
      </c>
      <c r="AD17" s="3">
        <f t="shared" si="8"/>
        <v>330.40474599999999</v>
      </c>
      <c r="AE17" s="3">
        <f t="shared" si="6"/>
        <v>8.9084886315527214</v>
      </c>
      <c r="AF17" s="3" t="str">
        <f>IFERROR(AD17/O17,"")</f>
        <v/>
      </c>
      <c r="AG17" s="3" t="str">
        <f>IFERROR(AD17/N17,"")</f>
        <v/>
      </c>
    </row>
    <row r="18" spans="1:33" x14ac:dyDescent="0.3">
      <c r="A18" s="1">
        <v>17</v>
      </c>
      <c r="B18" s="1">
        <v>3725.2579023837998</v>
      </c>
      <c r="C18" s="1"/>
      <c r="D18" s="1"/>
      <c r="E18" s="1"/>
      <c r="F18" s="1"/>
      <c r="G18" s="3">
        <f t="shared" si="1"/>
        <v>3725.2579023837998</v>
      </c>
      <c r="H18" s="1" t="s">
        <v>108</v>
      </c>
      <c r="I18" s="1"/>
      <c r="J18" s="1"/>
      <c r="K18" s="1"/>
      <c r="L18" s="1"/>
      <c r="M18" s="1"/>
      <c r="N18" s="1" t="str">
        <f t="shared" si="2"/>
        <v/>
      </c>
      <c r="O18" s="7" t="str">
        <f t="shared" si="3"/>
        <v/>
      </c>
      <c r="P18" s="13" t="str">
        <f t="shared" si="4"/>
        <v/>
      </c>
      <c r="Q18" s="11"/>
      <c r="R18" s="1">
        <v>9.3949980735778809</v>
      </c>
      <c r="S18" s="1">
        <v>8.6644914150238037</v>
      </c>
      <c r="T18" s="1">
        <v>9.2258369922637939</v>
      </c>
      <c r="U18" s="1">
        <v>8.7254197597503662</v>
      </c>
      <c r="V18" s="1">
        <v>9.2008702754974365</v>
      </c>
      <c r="W18" s="3">
        <f t="shared" si="0"/>
        <v>9.0423233032226555</v>
      </c>
      <c r="X18" s="3">
        <f t="shared" si="5"/>
        <v>0.2920201026413427</v>
      </c>
      <c r="Y18" s="1">
        <v>307.20463000000001</v>
      </c>
      <c r="Z18" s="1">
        <v>305.20478000000003</v>
      </c>
      <c r="AA18" s="1">
        <v>307.20443999999998</v>
      </c>
      <c r="AB18" s="1">
        <v>323.20449000000002</v>
      </c>
      <c r="AC18" s="1">
        <v>317.20431000000002</v>
      </c>
      <c r="AD18" s="3">
        <f t="shared" si="8"/>
        <v>312.00453000000005</v>
      </c>
      <c r="AE18" s="3">
        <f t="shared" si="6"/>
        <v>6.9970468074838612</v>
      </c>
      <c r="AF18" s="3" t="str">
        <f>IFERROR(AD18/O18,"")</f>
        <v/>
      </c>
      <c r="AG18" s="3" t="str">
        <f>IFERROR(AD18/N18,"")</f>
        <v/>
      </c>
    </row>
    <row r="19" spans="1:33" x14ac:dyDescent="0.3">
      <c r="A19" s="1">
        <v>18</v>
      </c>
      <c r="B19" s="1">
        <v>3798.0113639831502</v>
      </c>
      <c r="C19" s="1"/>
      <c r="D19" s="1"/>
      <c r="E19" s="1"/>
      <c r="F19" s="1"/>
      <c r="G19" s="3">
        <f t="shared" si="1"/>
        <v>3798.0113639831502</v>
      </c>
      <c r="H19" s="1" t="s">
        <v>108</v>
      </c>
      <c r="I19" s="1"/>
      <c r="J19" s="1"/>
      <c r="K19" s="1"/>
      <c r="L19" s="1"/>
      <c r="M19" s="1"/>
      <c r="N19" s="1" t="str">
        <f t="shared" si="2"/>
        <v/>
      </c>
      <c r="O19" s="7" t="str">
        <f t="shared" si="3"/>
        <v/>
      </c>
      <c r="P19" s="13" t="str">
        <f t="shared" si="4"/>
        <v/>
      </c>
      <c r="Q19" s="11"/>
      <c r="R19" s="1">
        <v>9.5341041088104248</v>
      </c>
      <c r="S19" s="1">
        <v>9.1558401584625244</v>
      </c>
      <c r="T19" s="1">
        <v>9.5012316703796387</v>
      </c>
      <c r="U19" s="1">
        <v>9.1085610389709473</v>
      </c>
      <c r="V19" s="1">
        <v>9.5658092498779297</v>
      </c>
      <c r="W19" s="3">
        <f t="shared" si="0"/>
        <v>9.3731092453002933</v>
      </c>
      <c r="X19" s="3">
        <f t="shared" si="5"/>
        <v>0.19832276884738759</v>
      </c>
      <c r="Y19" s="1">
        <v>293.20433000000003</v>
      </c>
      <c r="Z19" s="1">
        <v>341.20530000000002</v>
      </c>
      <c r="AA19" s="1">
        <v>269.20350000000002</v>
      </c>
      <c r="AB19" s="1">
        <v>311.20481999999998</v>
      </c>
      <c r="AC19" s="1">
        <v>329.20483999999999</v>
      </c>
      <c r="AD19" s="3">
        <f t="shared" si="8"/>
        <v>308.80455799999999</v>
      </c>
      <c r="AE19" s="3">
        <f t="shared" si="6"/>
        <v>25.625580008538648</v>
      </c>
      <c r="AF19" s="3" t="str">
        <f>IFERROR(AD19/O19,"")</f>
        <v/>
      </c>
      <c r="AG19" s="3" t="str">
        <f>IFERROR(AD19/N19,"")</f>
        <v/>
      </c>
    </row>
    <row r="21" spans="1:33" x14ac:dyDescent="0.3">
      <c r="AF21" s="20"/>
      <c r="AG21" s="20"/>
    </row>
    <row r="22" spans="1:33" x14ac:dyDescent="0.3">
      <c r="AF22" s="20"/>
      <c r="AG22" s="20"/>
    </row>
    <row r="23" spans="1:33" x14ac:dyDescent="0.3">
      <c r="AF23" s="20"/>
      <c r="AG23" s="20"/>
    </row>
    <row r="52" spans="1:1" x14ac:dyDescent="0.3">
      <c r="A52" t="s">
        <v>4</v>
      </c>
    </row>
    <row r="53" spans="1:1" x14ac:dyDescent="0.3">
      <c r="A53" t="s">
        <v>49</v>
      </c>
    </row>
    <row r="54" spans="1:1" x14ac:dyDescent="0.3">
      <c r="A54" t="s">
        <v>35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51</v>
      </c>
    </row>
    <row r="61" spans="1:1" x14ac:dyDescent="0.3">
      <c r="A61" t="s">
        <v>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52</v>
      </c>
    </row>
    <row r="68" spans="1:1" x14ac:dyDescent="0.3">
      <c r="A68" t="s">
        <v>30</v>
      </c>
    </row>
    <row r="69" spans="1:1" x14ac:dyDescent="0.3">
      <c r="A69" t="s">
        <v>21</v>
      </c>
    </row>
    <row r="70" spans="1:1" x14ac:dyDescent="0.3">
      <c r="A70" t="s">
        <v>7</v>
      </c>
    </row>
    <row r="71" spans="1:1" x14ac:dyDescent="0.3">
      <c r="A71" t="s">
        <v>22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36</v>
      </c>
    </row>
    <row r="82" spans="1:1" x14ac:dyDescent="0.3">
      <c r="A82" t="s">
        <v>13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55</v>
      </c>
    </row>
    <row r="89" spans="1:1" x14ac:dyDescent="0.3">
      <c r="A89" t="s">
        <v>33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56</v>
      </c>
    </row>
    <row r="96" spans="1:1" x14ac:dyDescent="0.3">
      <c r="A96" t="s">
        <v>20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50</v>
      </c>
    </row>
    <row r="103" spans="1:1" x14ac:dyDescent="0.3">
      <c r="A103" t="s">
        <v>23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31</v>
      </c>
    </row>
    <row r="109" spans="1:1" x14ac:dyDescent="0.3">
      <c r="A109" t="s">
        <v>57</v>
      </c>
    </row>
    <row r="110" spans="1:1" x14ac:dyDescent="0.3">
      <c r="A110" t="s">
        <v>38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32</v>
      </c>
    </row>
    <row r="116" spans="1:1" x14ac:dyDescent="0.3">
      <c r="A116" t="s">
        <v>58</v>
      </c>
    </row>
    <row r="117" spans="1:1" x14ac:dyDescent="0.3">
      <c r="A117" t="s">
        <v>43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39</v>
      </c>
    </row>
    <row r="123" spans="1:1" x14ac:dyDescent="0.3">
      <c r="A123" t="s">
        <v>59</v>
      </c>
    </row>
    <row r="124" spans="1:1" x14ac:dyDescent="0.3">
      <c r="A124" t="s">
        <v>60</v>
      </c>
    </row>
    <row r="125" spans="1:1" x14ac:dyDescent="0.3">
      <c r="A125" t="s">
        <v>6</v>
      </c>
    </row>
    <row r="126" spans="1:1" x14ac:dyDescent="0.3">
      <c r="A126" t="s">
        <v>7</v>
      </c>
    </row>
    <row r="127" spans="1:1" x14ac:dyDescent="0.3">
      <c r="A127" t="s">
        <v>8</v>
      </c>
    </row>
    <row r="128" spans="1:1" x14ac:dyDescent="0.3">
      <c r="A128" t="s">
        <v>9</v>
      </c>
    </row>
    <row r="129" spans="1:1" x14ac:dyDescent="0.3">
      <c r="A129" t="s">
        <v>40</v>
      </c>
    </row>
    <row r="130" spans="1:1" x14ac:dyDescent="0.3">
      <c r="A130" t="s">
        <v>61</v>
      </c>
    </row>
    <row r="131" spans="1:1" x14ac:dyDescent="0.3">
      <c r="A131" t="s">
        <v>62</v>
      </c>
    </row>
    <row r="132" spans="1:1" x14ac:dyDescent="0.3">
      <c r="A132" t="s">
        <v>21</v>
      </c>
    </row>
    <row r="133" spans="1:1" x14ac:dyDescent="0.3">
      <c r="A133" t="s">
        <v>7</v>
      </c>
    </row>
    <row r="134" spans="1:1" x14ac:dyDescent="0.3">
      <c r="A134" t="s">
        <v>22</v>
      </c>
    </row>
    <row r="135" spans="1:1" x14ac:dyDescent="0.3">
      <c r="A135" t="s">
        <v>9</v>
      </c>
    </row>
    <row r="136" spans="1:1" x14ac:dyDescent="0.3">
      <c r="A136" t="s">
        <v>41</v>
      </c>
    </row>
    <row r="137" spans="1:1" x14ac:dyDescent="0.3">
      <c r="A137" t="s">
        <v>63</v>
      </c>
    </row>
    <row r="138" spans="1:1" x14ac:dyDescent="0.3">
      <c r="A138" t="s">
        <v>64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42</v>
      </c>
    </row>
    <row r="144" spans="1:1" x14ac:dyDescent="0.3">
      <c r="A144" t="s">
        <v>65</v>
      </c>
    </row>
    <row r="145" spans="1:1" x14ac:dyDescent="0.3">
      <c r="A145" t="s">
        <v>11</v>
      </c>
    </row>
    <row r="146" spans="1:1" x14ac:dyDescent="0.3">
      <c r="A146" t="s">
        <v>21</v>
      </c>
    </row>
    <row r="147" spans="1:1" x14ac:dyDescent="0.3">
      <c r="A147" t="s">
        <v>7</v>
      </c>
    </row>
    <row r="148" spans="1:1" x14ac:dyDescent="0.3">
      <c r="A148" t="s">
        <v>22</v>
      </c>
    </row>
    <row r="149" spans="1:1" x14ac:dyDescent="0.3">
      <c r="A149" t="s">
        <v>9</v>
      </c>
    </row>
    <row r="150" spans="1:1" x14ac:dyDescent="0.3">
      <c r="A150" t="s">
        <v>44</v>
      </c>
    </row>
    <row r="151" spans="1:1" x14ac:dyDescent="0.3">
      <c r="A151" t="s">
        <v>66</v>
      </c>
    </row>
    <row r="152" spans="1:1" x14ac:dyDescent="0.3">
      <c r="A152" t="s">
        <v>15</v>
      </c>
    </row>
    <row r="153" spans="1:1" x14ac:dyDescent="0.3">
      <c r="A153" t="s">
        <v>21</v>
      </c>
    </row>
    <row r="154" spans="1:1" x14ac:dyDescent="0.3">
      <c r="A154" t="s">
        <v>7</v>
      </c>
    </row>
    <row r="155" spans="1:1" x14ac:dyDescent="0.3">
      <c r="A155" t="s">
        <v>22</v>
      </c>
    </row>
    <row r="156" spans="1:1" x14ac:dyDescent="0.3">
      <c r="A156" t="s">
        <v>9</v>
      </c>
    </row>
    <row r="157" spans="1:1" x14ac:dyDescent="0.3">
      <c r="A157" t="s">
        <v>67</v>
      </c>
    </row>
    <row r="158" spans="1:1" x14ac:dyDescent="0.3">
      <c r="A158" t="s">
        <v>68</v>
      </c>
    </row>
    <row r="159" spans="1:1" x14ac:dyDescent="0.3">
      <c r="A159" t="s">
        <v>24</v>
      </c>
    </row>
    <row r="160" spans="1:1" x14ac:dyDescent="0.3">
      <c r="A160" t="s">
        <v>21</v>
      </c>
    </row>
    <row r="161" spans="1:1" x14ac:dyDescent="0.3">
      <c r="A161" t="s">
        <v>7</v>
      </c>
    </row>
    <row r="162" spans="1:1" x14ac:dyDescent="0.3">
      <c r="A162" t="s">
        <v>22</v>
      </c>
    </row>
    <row r="163" spans="1:1" x14ac:dyDescent="0.3">
      <c r="A163" t="s">
        <v>9</v>
      </c>
    </row>
    <row r="164" spans="1:1" x14ac:dyDescent="0.3">
      <c r="A164" t="s">
        <v>69</v>
      </c>
    </row>
    <row r="165" spans="1:1" x14ac:dyDescent="0.3">
      <c r="A165" t="s">
        <v>70</v>
      </c>
    </row>
    <row r="166" spans="1:1" x14ac:dyDescent="0.3">
      <c r="A166" t="s">
        <v>34</v>
      </c>
    </row>
    <row r="167" spans="1:1" x14ac:dyDescent="0.3">
      <c r="A167" t="s">
        <v>21</v>
      </c>
    </row>
    <row r="168" spans="1:1" x14ac:dyDescent="0.3">
      <c r="A168" t="s">
        <v>7</v>
      </c>
    </row>
    <row r="169" spans="1:1" x14ac:dyDescent="0.3">
      <c r="A169" t="s">
        <v>22</v>
      </c>
    </row>
    <row r="170" spans="1:1" x14ac:dyDescent="0.3">
      <c r="A170" t="s">
        <v>9</v>
      </c>
    </row>
    <row r="171" spans="1:1" x14ac:dyDescent="0.3">
      <c r="A171" t="s">
        <v>71</v>
      </c>
    </row>
    <row r="172" spans="1:1" x14ac:dyDescent="0.3">
      <c r="A172" t="s">
        <v>72</v>
      </c>
    </row>
    <row r="173" spans="1:1" x14ac:dyDescent="0.3">
      <c r="A173" t="s">
        <v>73</v>
      </c>
    </row>
    <row r="174" spans="1:1" x14ac:dyDescent="0.3">
      <c r="A174" t="s">
        <v>16</v>
      </c>
    </row>
    <row r="175" spans="1:1" x14ac:dyDescent="0.3">
      <c r="A175" t="s">
        <v>17</v>
      </c>
    </row>
    <row r="176" spans="1:1" x14ac:dyDescent="0.3">
      <c r="A176" t="s">
        <v>18</v>
      </c>
    </row>
    <row r="177" spans="1:1" x14ac:dyDescent="0.3">
      <c r="A177" t="s">
        <v>9</v>
      </c>
    </row>
    <row r="178" spans="1:1" x14ac:dyDescent="0.3">
      <c r="A178" t="s">
        <v>74</v>
      </c>
    </row>
    <row r="179" spans="1:1" x14ac:dyDescent="0.3">
      <c r="A179" t="s">
        <v>75</v>
      </c>
    </row>
    <row r="180" spans="1:1" x14ac:dyDescent="0.3">
      <c r="A180" t="s">
        <v>37</v>
      </c>
    </row>
    <row r="181" spans="1:1" x14ac:dyDescent="0.3">
      <c r="A181" t="s">
        <v>6</v>
      </c>
    </row>
    <row r="182" spans="1:1" x14ac:dyDescent="0.3">
      <c r="A182" t="s">
        <v>7</v>
      </c>
    </row>
    <row r="183" spans="1:1" x14ac:dyDescent="0.3">
      <c r="A183" t="s">
        <v>8</v>
      </c>
    </row>
    <row r="184" spans="1:1" x14ac:dyDescent="0.3">
      <c r="A184" t="s">
        <v>9</v>
      </c>
    </row>
    <row r="185" spans="1:1" x14ac:dyDescent="0.3">
      <c r="A185" t="s">
        <v>76</v>
      </c>
    </row>
    <row r="186" spans="1:1" x14ac:dyDescent="0.3">
      <c r="A186" t="s">
        <v>77</v>
      </c>
    </row>
    <row r="187" spans="1:1" x14ac:dyDescent="0.3">
      <c r="A187" t="s">
        <v>28</v>
      </c>
    </row>
    <row r="188" spans="1:1" x14ac:dyDescent="0.3">
      <c r="A188" t="s">
        <v>21</v>
      </c>
    </row>
    <row r="189" spans="1:1" x14ac:dyDescent="0.3">
      <c r="A189" t="s">
        <v>7</v>
      </c>
    </row>
    <row r="190" spans="1:1" x14ac:dyDescent="0.3">
      <c r="A19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D65-AD2C-4D17-8EA8-16B6D68B0D94}">
  <sheetPr codeName="Tabelle3">
    <tabColor rgb="FF00B050"/>
  </sheetPr>
  <dimension ref="A2:AE190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11.33203125" bestFit="1" customWidth="1"/>
    <col min="16" max="16" width="10" bestFit="1" customWidth="1"/>
    <col min="17" max="29" width="6.6640625" customWidth="1"/>
    <col min="30" max="31" width="12.33203125" bestFit="1" customWidth="1"/>
  </cols>
  <sheetData>
    <row r="2" spans="1:31" s="9" customFormat="1" x14ac:dyDescent="0.3"/>
    <row r="3" spans="1:31" x14ac:dyDescent="0.3">
      <c r="AD3" t="s">
        <v>46</v>
      </c>
      <c r="AE3" t="s">
        <v>46</v>
      </c>
    </row>
    <row r="4" spans="1:31" s="8" customFormat="1" x14ac:dyDescent="0.3">
      <c r="A4" s="8" t="s">
        <v>0</v>
      </c>
      <c r="B4" s="8" t="s">
        <v>47</v>
      </c>
      <c r="R4" s="8" t="s">
        <v>3</v>
      </c>
    </row>
    <row r="5" spans="1:31" x14ac:dyDescent="0.3">
      <c r="B5" t="s">
        <v>1</v>
      </c>
      <c r="H5" t="s">
        <v>2</v>
      </c>
      <c r="M5" s="12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1" x14ac:dyDescent="0.3">
      <c r="A7" s="1">
        <v>6</v>
      </c>
      <c r="B7" s="1">
        <v>86521.023068427996</v>
      </c>
      <c r="C7" s="1"/>
      <c r="D7" s="1"/>
      <c r="E7" s="1"/>
      <c r="F7" s="1"/>
      <c r="G7" s="3">
        <f>AVERAGE(B7:F7)</f>
        <v>86521.023068427996</v>
      </c>
      <c r="H7" s="1" t="s">
        <v>108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3" t="str">
        <f>IFERROR(O7/N7,"")</f>
        <v/>
      </c>
      <c r="Q7" s="11"/>
      <c r="R7" s="1">
        <v>1.76734638214111</v>
      </c>
      <c r="S7" s="1">
        <v>1.7830064296722401</v>
      </c>
      <c r="T7" s="1">
        <v>1.8056108951568599</v>
      </c>
      <c r="U7" s="1">
        <v>1.81160736083984</v>
      </c>
      <c r="V7" s="1">
        <v>1.8055419921875</v>
      </c>
      <c r="W7" s="3">
        <f t="shared" ref="W7:W19" si="0">AVERAGE(R7:V7)</f>
        <v>1.7946226119995099</v>
      </c>
      <c r="X7" s="1">
        <v>2627.2392799999998</v>
      </c>
      <c r="Y7" s="1">
        <v>2643.2392799999998</v>
      </c>
      <c r="Z7" s="1">
        <v>2669.23955999999</v>
      </c>
      <c r="AA7" s="1">
        <v>2639.2392299999901</v>
      </c>
      <c r="AB7" s="1">
        <v>2649.2392799999898</v>
      </c>
      <c r="AC7" s="3">
        <f>AVERAGE(X7:AB7)</f>
        <v>2645.6393259999941</v>
      </c>
      <c r="AD7" s="3" t="str">
        <f>IFERROR(AC7/O7,"")</f>
        <v/>
      </c>
      <c r="AE7" s="3" t="str">
        <f>IFERROR(AC7/N7,"")</f>
        <v/>
      </c>
    </row>
    <row r="8" spans="1:31" x14ac:dyDescent="0.3">
      <c r="A8" s="1">
        <v>7</v>
      </c>
      <c r="B8" s="1">
        <v>86490.345840692506</v>
      </c>
      <c r="C8" s="1"/>
      <c r="D8" s="1"/>
      <c r="E8" s="1"/>
      <c r="F8" s="1"/>
      <c r="G8" s="3">
        <f t="shared" ref="G8:G19" si="1">AVERAGE(B8:F8)</f>
        <v>86490.345840692506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2.0156676769256499</v>
      </c>
      <c r="S8" s="1">
        <v>2.03184819221496</v>
      </c>
      <c r="T8" s="1">
        <v>2.0381500720977699</v>
      </c>
      <c r="U8" s="1">
        <v>2.0105707645416202</v>
      </c>
      <c r="V8" s="1">
        <v>1.9974570274353001</v>
      </c>
      <c r="W8" s="3">
        <f t="shared" si="0"/>
        <v>2.0187387466430602</v>
      </c>
      <c r="X8" s="1">
        <v>2664.4393199999899</v>
      </c>
      <c r="Y8" s="1">
        <v>2668.4391999999998</v>
      </c>
      <c r="Z8" s="1">
        <v>2654.4393199999899</v>
      </c>
      <c r="AA8" s="1">
        <v>2704.43959</v>
      </c>
      <c r="AB8" s="1">
        <v>2668.4394899999902</v>
      </c>
      <c r="AC8" s="3">
        <f>AVERAGE(X8:AB8)</f>
        <v>2672.0393839999938</v>
      </c>
      <c r="AD8" s="3" t="str">
        <f>IFERROR(AC8/O8,"")</f>
        <v/>
      </c>
      <c r="AE8" s="3" t="str">
        <f>IFERROR(AC8/N8,"")</f>
        <v/>
      </c>
    </row>
    <row r="9" spans="1:31" x14ac:dyDescent="0.3">
      <c r="A9" s="1">
        <v>8</v>
      </c>
      <c r="B9" s="1">
        <v>86514.391541719393</v>
      </c>
      <c r="C9" s="1"/>
      <c r="D9" s="1"/>
      <c r="E9" s="1"/>
      <c r="F9" s="1"/>
      <c r="G9" s="3">
        <f t="shared" si="1"/>
        <v>86514.391541719393</v>
      </c>
      <c r="H9" s="1" t="s">
        <v>108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3" t="str">
        <f t="shared" si="4"/>
        <v/>
      </c>
      <c r="Q9" s="11"/>
      <c r="R9" s="1">
        <v>2.2121899127960201</v>
      </c>
      <c r="S9" s="1">
        <v>2.1911580562591499</v>
      </c>
      <c r="T9" s="1">
        <v>2.2261793613433798</v>
      </c>
      <c r="U9" s="1">
        <v>2.2140638828277499</v>
      </c>
      <c r="V9" s="1">
        <v>2.1863839626312198</v>
      </c>
      <c r="W9" s="3">
        <f t="shared" si="0"/>
        <v>2.2059950351715041</v>
      </c>
      <c r="X9" s="1">
        <v>2701.6396399999999</v>
      </c>
      <c r="Y9" s="1">
        <v>2621.6393399999902</v>
      </c>
      <c r="Z9" s="1">
        <v>2703.6397299999999</v>
      </c>
      <c r="AA9" s="1">
        <v>2729.6400399999902</v>
      </c>
      <c r="AB9" s="1">
        <v>2717.6398600000002</v>
      </c>
      <c r="AC9" s="3">
        <f t="shared" ref="AC9:AC13" si="5">AVERAGE(X9:AB9)</f>
        <v>2694.8397219999961</v>
      </c>
      <c r="AD9" s="3" t="str">
        <f>IFERROR(AC9/O9,"")</f>
        <v/>
      </c>
      <c r="AE9" s="3" t="str">
        <f>IFERROR(AC9/N9,"")</f>
        <v/>
      </c>
    </row>
    <row r="10" spans="1:31" x14ac:dyDescent="0.3">
      <c r="A10" s="1">
        <v>9</v>
      </c>
      <c r="B10" s="1">
        <v>86434.843152284593</v>
      </c>
      <c r="C10" s="1"/>
      <c r="D10" s="1"/>
      <c r="E10" s="1"/>
      <c r="F10" s="1"/>
      <c r="G10" s="3">
        <f t="shared" si="1"/>
        <v>86434.843152284593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2.4090108871459899</v>
      </c>
      <c r="S10" s="1">
        <v>2.4073405265808101</v>
      </c>
      <c r="T10" s="1">
        <v>2.3917088508605899</v>
      </c>
      <c r="U10" s="1">
        <v>2.4347996711730899</v>
      </c>
      <c r="V10" s="1">
        <v>2.3490617275238002</v>
      </c>
      <c r="W10" s="3">
        <f t="shared" si="0"/>
        <v>2.3983843326568559</v>
      </c>
      <c r="X10" s="1">
        <v>2714.8397</v>
      </c>
      <c r="Y10" s="1">
        <v>2718.8397599999998</v>
      </c>
      <c r="Z10" s="1">
        <v>2742.8398999999999</v>
      </c>
      <c r="AA10" s="1">
        <v>2718.8397599999998</v>
      </c>
      <c r="AB10" s="1">
        <v>2704.8397599999998</v>
      </c>
      <c r="AC10" s="3">
        <f t="shared" si="5"/>
        <v>2720.0397760000001</v>
      </c>
      <c r="AD10" s="3" t="str">
        <f>IFERROR(AC10/O10,"")</f>
        <v/>
      </c>
      <c r="AE10" s="3" t="str">
        <f>IFERROR(AC10/N10,"")</f>
        <v/>
      </c>
    </row>
    <row r="11" spans="1:31" x14ac:dyDescent="0.3">
      <c r="A11" s="1">
        <v>10</v>
      </c>
      <c r="B11" s="1">
        <v>65293.457599639798</v>
      </c>
      <c r="C11" s="1"/>
      <c r="D11" s="1"/>
      <c r="E11" s="1"/>
      <c r="F11" s="1"/>
      <c r="G11" s="3">
        <f t="shared" si="1"/>
        <v>65293.457599639798</v>
      </c>
      <c r="H11" s="1">
        <v>2412.03847</v>
      </c>
      <c r="I11" s="1"/>
      <c r="J11" s="1"/>
      <c r="K11" s="1"/>
      <c r="L11" s="1"/>
      <c r="M11" s="1">
        <v>4.8755644432154903E-2</v>
      </c>
      <c r="N11" s="1">
        <f t="shared" si="2"/>
        <v>2294.4379800000011</v>
      </c>
      <c r="O11" s="7">
        <f t="shared" si="3"/>
        <v>2412.03847</v>
      </c>
      <c r="P11" s="13">
        <f t="shared" si="4"/>
        <v>1.0512545952538663</v>
      </c>
      <c r="Q11" s="11"/>
      <c r="R11" s="1">
        <v>2.58224177360534</v>
      </c>
      <c r="S11" s="1">
        <v>2.5861539840698198</v>
      </c>
      <c r="T11" s="1">
        <v>2.6074314117431601</v>
      </c>
      <c r="U11" s="1">
        <v>2.5674402713775599</v>
      </c>
      <c r="V11" s="1">
        <v>2.66604232788085</v>
      </c>
      <c r="W11" s="3">
        <f t="shared" si="0"/>
        <v>2.6018619537353462</v>
      </c>
      <c r="X11" s="1">
        <v>2738.0399499999899</v>
      </c>
      <c r="Y11" s="1">
        <v>2664.03944</v>
      </c>
      <c r="Z11" s="1">
        <v>2738.0399499999999</v>
      </c>
      <c r="AA11" s="1">
        <v>2758.0399299999999</v>
      </c>
      <c r="AB11" s="1">
        <v>2728.0397800000001</v>
      </c>
      <c r="AC11" s="3">
        <f t="shared" si="5"/>
        <v>2725.2398099999978</v>
      </c>
      <c r="AD11" s="3">
        <f>IFERROR(AC11/O11,"")</f>
        <v>1.1298492308043486</v>
      </c>
      <c r="AE11" s="3">
        <f>IFERROR(AC11/N11,"")</f>
        <v>1.1877591958271179</v>
      </c>
    </row>
    <row r="12" spans="1:31" x14ac:dyDescent="0.3">
      <c r="A12" s="1">
        <v>11</v>
      </c>
      <c r="B12" s="1">
        <v>86469.042019843997</v>
      </c>
      <c r="C12" s="1"/>
      <c r="D12" s="1"/>
      <c r="E12" s="1"/>
      <c r="F12" s="1"/>
      <c r="G12" s="3">
        <f t="shared" si="1"/>
        <v>86469.042019843997</v>
      </c>
      <c r="H12" s="1" t="s">
        <v>108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3" t="str">
        <f t="shared" si="4"/>
        <v/>
      </c>
      <c r="Q12" s="11"/>
      <c r="R12" s="1">
        <v>2.77539634704589</v>
      </c>
      <c r="S12" s="1">
        <v>2.8379809856414702</v>
      </c>
      <c r="T12" s="1">
        <v>2.8114337921142498</v>
      </c>
      <c r="U12" s="1">
        <v>2.7700200080871502</v>
      </c>
      <c r="V12" s="1">
        <v>2.78115463256835</v>
      </c>
      <c r="W12" s="3">
        <f t="shared" si="0"/>
        <v>2.7951971530914226</v>
      </c>
      <c r="X12" s="1">
        <v>2725.2397899999901</v>
      </c>
      <c r="Y12" s="1">
        <v>2641.2394199999899</v>
      </c>
      <c r="Z12" s="1">
        <v>2749.2400399999901</v>
      </c>
      <c r="AA12" s="1">
        <v>2725.2398699999999</v>
      </c>
      <c r="AB12" s="1">
        <v>2723.2399799999998</v>
      </c>
      <c r="AC12" s="3">
        <f t="shared" si="5"/>
        <v>2712.8398199999938</v>
      </c>
      <c r="AD12" s="3" t="str">
        <f>IFERROR(AC12/O12,"")</f>
        <v/>
      </c>
      <c r="AE12" s="3" t="str">
        <f>IFERROR(AC12/N12,"")</f>
        <v/>
      </c>
    </row>
    <row r="13" spans="1:31" x14ac:dyDescent="0.3">
      <c r="A13" s="1">
        <v>12</v>
      </c>
      <c r="B13" s="1">
        <v>86062.2926142215</v>
      </c>
      <c r="C13" s="1"/>
      <c r="D13" s="1"/>
      <c r="E13" s="1"/>
      <c r="F13" s="1"/>
      <c r="G13" s="3">
        <f t="shared" si="1"/>
        <v>86062.2926142215</v>
      </c>
      <c r="H13" s="1">
        <v>2386.4385699999998</v>
      </c>
      <c r="I13" s="1"/>
      <c r="J13" s="1"/>
      <c r="K13" s="1"/>
      <c r="L13" s="1"/>
      <c r="M13" s="1">
        <v>4.9613908419430003E-2</v>
      </c>
      <c r="N13" s="1">
        <f t="shared" si="2"/>
        <v>2268.0380253394242</v>
      </c>
      <c r="O13" s="7">
        <f t="shared" si="3"/>
        <v>2386.4385699999998</v>
      </c>
      <c r="P13" s="13">
        <f t="shared" si="4"/>
        <v>1.0522039504354679</v>
      </c>
      <c r="Q13" s="11"/>
      <c r="R13" s="1">
        <v>3.0169882774353001</v>
      </c>
      <c r="S13" s="1">
        <v>2.97439193725585</v>
      </c>
      <c r="T13" s="1">
        <v>2.93199110031127</v>
      </c>
      <c r="U13" s="1">
        <v>2.98934602737426</v>
      </c>
      <c r="V13" s="5">
        <v>3.10843825340271</v>
      </c>
      <c r="W13" s="3">
        <f t="shared" si="0"/>
        <v>3.0042311191558779</v>
      </c>
      <c r="X13" s="1">
        <v>2702.43990999999</v>
      </c>
      <c r="Y13" s="1">
        <v>2726.4399999999901</v>
      </c>
      <c r="Z13" s="1">
        <v>2712.4397799999902</v>
      </c>
      <c r="AA13" s="1">
        <v>2726.44002</v>
      </c>
      <c r="AB13" s="1">
        <v>2692.43986</v>
      </c>
      <c r="AC13" s="3">
        <f t="shared" si="5"/>
        <v>2712.039913999994</v>
      </c>
      <c r="AD13" s="3">
        <f>IFERROR(AC13/O13,"")</f>
        <v>1.1364381836989814</v>
      </c>
      <c r="AE13" s="3">
        <f>IFERROR(AC13/N13,"")</f>
        <v>1.1957647463137759</v>
      </c>
    </row>
    <row r="14" spans="1:31" x14ac:dyDescent="0.3">
      <c r="A14" s="1">
        <v>13</v>
      </c>
      <c r="B14" s="1">
        <v>86461.483021974505</v>
      </c>
      <c r="C14" s="1"/>
      <c r="D14" s="1"/>
      <c r="E14" s="1"/>
      <c r="F14" s="1"/>
      <c r="G14" s="3">
        <f t="shared" si="1"/>
        <v>86461.483021974505</v>
      </c>
      <c r="H14" s="1" t="s">
        <v>108</v>
      </c>
      <c r="I14" s="1"/>
      <c r="J14" s="1"/>
      <c r="K14" s="1"/>
      <c r="L14" s="1"/>
      <c r="M14" s="1"/>
      <c r="N14" s="1" t="str">
        <f t="shared" si="2"/>
        <v/>
      </c>
      <c r="O14" s="7" t="str">
        <f t="shared" si="3"/>
        <v/>
      </c>
      <c r="P14" s="13" t="str">
        <f t="shared" si="4"/>
        <v/>
      </c>
      <c r="Q14" s="11"/>
      <c r="R14" s="1">
        <v>3.2254440784454301</v>
      </c>
      <c r="S14" s="1">
        <v>3.1506488323211599</v>
      </c>
      <c r="T14" s="1">
        <v>3.18026566505432</v>
      </c>
      <c r="U14" s="1">
        <v>3.1984498500823899</v>
      </c>
      <c r="V14" s="1">
        <v>3.1813292503356898</v>
      </c>
      <c r="W14" s="3">
        <f t="shared" si="0"/>
        <v>3.1872275352477981</v>
      </c>
      <c r="X14" s="1">
        <v>2783.6403</v>
      </c>
      <c r="Y14" s="1">
        <v>2707.6400199999998</v>
      </c>
      <c r="Z14" s="1">
        <v>2767.64011999999</v>
      </c>
      <c r="AA14" s="1">
        <v>2783.64013999999</v>
      </c>
      <c r="AB14" s="1">
        <v>2751.64003</v>
      </c>
      <c r="AC14" s="3">
        <f>AVERAGE(X14:AB14)</f>
        <v>2758.8401219999964</v>
      </c>
      <c r="AD14" s="3" t="str">
        <f>IFERROR(AC14/O14,"")</f>
        <v/>
      </c>
      <c r="AE14" s="3" t="str">
        <f>IFERROR(AC14/N14,"")</f>
        <v/>
      </c>
    </row>
    <row r="15" spans="1:31" x14ac:dyDescent="0.3">
      <c r="A15" s="1">
        <v>14</v>
      </c>
      <c r="B15" s="1">
        <v>25600.5756752491</v>
      </c>
      <c r="C15" s="1"/>
      <c r="D15" s="1"/>
      <c r="E15" s="1"/>
      <c r="F15" s="1"/>
      <c r="G15" s="3">
        <f t="shared" si="1"/>
        <v>25600.5756752491</v>
      </c>
      <c r="H15" s="1">
        <v>2385.6385799999998</v>
      </c>
      <c r="I15" s="1"/>
      <c r="J15" s="1"/>
      <c r="K15" s="1"/>
      <c r="L15" s="1"/>
      <c r="M15" s="1">
        <v>4.9127523122129799E-2</v>
      </c>
      <c r="N15" s="1">
        <f t="shared" si="2"/>
        <v>2268.438065500005</v>
      </c>
      <c r="O15" s="7">
        <f t="shared" si="3"/>
        <v>2385.6385799999998</v>
      </c>
      <c r="P15" s="13">
        <f t="shared" si="4"/>
        <v>1.0516657325948027</v>
      </c>
      <c r="Q15" s="11"/>
      <c r="R15" s="1">
        <v>3.4094896316528298</v>
      </c>
      <c r="S15" s="1">
        <v>3.4442169666290199</v>
      </c>
      <c r="T15" s="1">
        <v>3.4148960113525302</v>
      </c>
      <c r="U15" s="1">
        <v>3.51262331008911</v>
      </c>
      <c r="V15" s="1">
        <v>3.4978330135345401</v>
      </c>
      <c r="W15" s="3">
        <f t="shared" si="0"/>
        <v>3.4558117866516058</v>
      </c>
      <c r="X15" s="1">
        <v>2740.8401699999899</v>
      </c>
      <c r="Y15" s="1">
        <v>2740.8400799999999</v>
      </c>
      <c r="Z15" s="1">
        <v>2712.8400700000002</v>
      </c>
      <c r="AA15" s="1">
        <v>2764.8402900000001</v>
      </c>
      <c r="AB15" s="1">
        <v>2684.8398699999898</v>
      </c>
      <c r="AC15" s="3">
        <f t="shared" ref="AC15:AC19" si="6">AVERAGE(X15:AB15)</f>
        <v>2728.8400959999963</v>
      </c>
      <c r="AD15" s="3">
        <f>IFERROR(AC15/O15,"")</f>
        <v>1.1438614880213736</v>
      </c>
      <c r="AE15" s="3">
        <f>IFERROR(AC15/N15,"")</f>
        <v>1.2029599297869789</v>
      </c>
    </row>
    <row r="16" spans="1:31" x14ac:dyDescent="0.3">
      <c r="A16" s="1">
        <v>15</v>
      </c>
      <c r="B16" s="1">
        <v>46048.653357744202</v>
      </c>
      <c r="C16" s="1"/>
      <c r="D16" s="1"/>
      <c r="E16" s="1"/>
      <c r="F16" s="1"/>
      <c r="G16" s="3">
        <f t="shared" si="1"/>
        <v>46048.653357744202</v>
      </c>
      <c r="H16" s="1">
        <v>2386.0387500000002</v>
      </c>
      <c r="I16" s="1"/>
      <c r="J16" s="1"/>
      <c r="K16" s="1"/>
      <c r="L16" s="1"/>
      <c r="M16" s="1">
        <v>4.7889002399364597E-2</v>
      </c>
      <c r="N16" s="1">
        <f t="shared" si="2"/>
        <v>2271.7737345762735</v>
      </c>
      <c r="O16" s="7">
        <f t="shared" si="3"/>
        <v>2386.0387500000002</v>
      </c>
      <c r="P16" s="13">
        <f t="shared" si="4"/>
        <v>1.0502977095318162</v>
      </c>
      <c r="Q16" s="11"/>
      <c r="R16" s="1">
        <v>3.6529798507690399</v>
      </c>
      <c r="S16" s="1">
        <v>3.63843345642089</v>
      </c>
      <c r="T16" s="1">
        <v>3.6001715660095202</v>
      </c>
      <c r="U16" s="1">
        <v>3.5768346786499001</v>
      </c>
      <c r="V16" s="1">
        <v>3.5901012420654199</v>
      </c>
      <c r="W16" s="3">
        <f t="shared" si="0"/>
        <v>3.6117041587829539</v>
      </c>
      <c r="X16" s="1">
        <v>2770.0403199999901</v>
      </c>
      <c r="Y16" s="1">
        <v>2742.04033999999</v>
      </c>
      <c r="Z16" s="1">
        <v>2776.0403900000001</v>
      </c>
      <c r="AA16" s="1">
        <v>2726.0402199999999</v>
      </c>
      <c r="AB16" s="1">
        <v>2654.0397600000001</v>
      </c>
      <c r="AC16" s="3">
        <f t="shared" si="6"/>
        <v>2733.6402059999955</v>
      </c>
      <c r="AD16" s="3">
        <f>IFERROR(AC16/O16,"")</f>
        <v>1.1456813959957672</v>
      </c>
      <c r="AE16" s="3">
        <f>IFERROR(AC16/N16,"")</f>
        <v>1.203306546067568</v>
      </c>
    </row>
    <row r="17" spans="1:31" x14ac:dyDescent="0.3">
      <c r="A17" s="1">
        <v>16</v>
      </c>
      <c r="B17" s="1">
        <v>38441.364242553696</v>
      </c>
      <c r="C17" s="1"/>
      <c r="D17" s="1"/>
      <c r="E17" s="1"/>
      <c r="F17" s="1"/>
      <c r="G17" s="3">
        <f t="shared" si="1"/>
        <v>38441.364242553696</v>
      </c>
      <c r="H17" s="1">
        <v>2351.23866</v>
      </c>
      <c r="I17" s="1"/>
      <c r="J17" s="1"/>
      <c r="K17" s="1"/>
      <c r="L17" s="1"/>
      <c r="M17" s="1">
        <v>3.5612648809875698E-2</v>
      </c>
      <c r="N17" s="1">
        <f t="shared" si="2"/>
        <v>2267.5048233332172</v>
      </c>
      <c r="O17" s="7">
        <f t="shared" si="3"/>
        <v>2351.23866</v>
      </c>
      <c r="P17" s="13">
        <f t="shared" si="4"/>
        <v>1.036927743573085</v>
      </c>
      <c r="Q17" s="11"/>
      <c r="R17" s="1">
        <v>3.8245539665222101</v>
      </c>
      <c r="S17" s="1">
        <v>3.81626868247985</v>
      </c>
      <c r="T17" s="1">
        <v>3.8071820735931299</v>
      </c>
      <c r="U17" s="1">
        <v>3.8735942840576101</v>
      </c>
      <c r="V17" s="1">
        <v>3.7930421829223602</v>
      </c>
      <c r="W17" s="3">
        <f t="shared" si="0"/>
        <v>3.8229282379150318</v>
      </c>
      <c r="X17" s="1">
        <v>2733.24026</v>
      </c>
      <c r="Y17" s="1">
        <v>2737.2403199999999</v>
      </c>
      <c r="Z17" s="1">
        <v>2729.2402699999998</v>
      </c>
      <c r="AA17" s="1">
        <v>2743.24017</v>
      </c>
      <c r="AB17" s="1">
        <v>2763.2403999999901</v>
      </c>
      <c r="AC17" s="3">
        <f t="shared" si="6"/>
        <v>2741.2402839999977</v>
      </c>
      <c r="AD17" s="3">
        <f>IFERROR(AC17/O17,"")</f>
        <v>1.1658707091861096</v>
      </c>
      <c r="AE17" s="3">
        <f>IFERROR(AC17/N17,"")</f>
        <v>1.2089236837743049</v>
      </c>
    </row>
    <row r="18" spans="1:31" x14ac:dyDescent="0.3">
      <c r="A18" s="1">
        <v>17</v>
      </c>
      <c r="B18" s="1">
        <v>22708.8261992931</v>
      </c>
      <c r="C18" s="1"/>
      <c r="D18" s="1"/>
      <c r="E18" s="1"/>
      <c r="F18" s="1"/>
      <c r="G18" s="3">
        <f t="shared" si="1"/>
        <v>22708.8261992931</v>
      </c>
      <c r="H18" s="1">
        <v>2357.2386799999999</v>
      </c>
      <c r="I18" s="1"/>
      <c r="J18" s="1"/>
      <c r="K18" s="1"/>
      <c r="L18" s="1"/>
      <c r="M18" s="1">
        <v>4.0301601108973503E-2</v>
      </c>
      <c r="N18" s="1">
        <f t="shared" si="2"/>
        <v>2262.2381869999967</v>
      </c>
      <c r="O18" s="7">
        <f t="shared" si="3"/>
        <v>2357.2386799999999</v>
      </c>
      <c r="P18" s="13">
        <f t="shared" si="4"/>
        <v>1.0419940276607149</v>
      </c>
      <c r="Q18" s="11"/>
      <c r="R18" s="1">
        <v>4.0006458759307799</v>
      </c>
      <c r="S18" s="1">
        <v>4.03993415832519</v>
      </c>
      <c r="T18" s="1">
        <v>4.0203309059143004</v>
      </c>
      <c r="U18" s="1">
        <v>4.0125524997711102</v>
      </c>
      <c r="V18" s="1">
        <v>4.0108761787414497</v>
      </c>
      <c r="W18" s="3">
        <f t="shared" si="0"/>
        <v>4.0168679237365668</v>
      </c>
      <c r="X18" s="1">
        <v>2746.4403200000002</v>
      </c>
      <c r="Y18" s="1">
        <v>2760.4407199999901</v>
      </c>
      <c r="Z18" s="1">
        <v>2758.4406100000001</v>
      </c>
      <c r="AA18" s="1">
        <v>2736.4404199999999</v>
      </c>
      <c r="AB18" s="1">
        <v>2746.4403899999902</v>
      </c>
      <c r="AC18" s="3">
        <f t="shared" si="6"/>
        <v>2749.6404919999959</v>
      </c>
      <c r="AD18" s="3">
        <f>IFERROR(AC18/O18,"")</f>
        <v>1.1664667287743624</v>
      </c>
      <c r="AE18" s="3">
        <f>IFERROR(AC18/N18,"")</f>
        <v>1.2154513648478165</v>
      </c>
    </row>
    <row r="19" spans="1:31" x14ac:dyDescent="0.3">
      <c r="A19" s="1">
        <v>18</v>
      </c>
      <c r="B19" s="1">
        <v>34260.972328901204</v>
      </c>
      <c r="C19" s="1"/>
      <c r="D19" s="1"/>
      <c r="E19" s="1"/>
      <c r="F19" s="1"/>
      <c r="G19" s="3">
        <f t="shared" si="1"/>
        <v>34260.972328901204</v>
      </c>
      <c r="H19" s="1">
        <v>2355.63881982969</v>
      </c>
      <c r="I19" s="1"/>
      <c r="J19" s="1"/>
      <c r="K19" s="1"/>
      <c r="L19" s="1"/>
      <c r="M19" s="1">
        <v>4.6357070561108299E-2</v>
      </c>
      <c r="N19" s="1">
        <f t="shared" si="2"/>
        <v>2246.4383048423592</v>
      </c>
      <c r="O19" s="7">
        <f t="shared" si="3"/>
        <v>2355.63881982969</v>
      </c>
      <c r="P19" s="13">
        <f t="shared" si="4"/>
        <v>1.0486105114713995</v>
      </c>
      <c r="Q19" s="11"/>
      <c r="R19" s="1">
        <v>4.2212755680084202</v>
      </c>
      <c r="S19" s="1">
        <v>4.2327764034271196</v>
      </c>
      <c r="T19" s="1">
        <v>4.23575735092163</v>
      </c>
      <c r="U19" s="1">
        <v>4.26590752601623</v>
      </c>
      <c r="V19" s="1">
        <v>4.2018055915832502</v>
      </c>
      <c r="W19" s="3">
        <f t="shared" si="0"/>
        <v>4.2315044879913302</v>
      </c>
      <c r="X19" s="1">
        <v>2743.6406099999999</v>
      </c>
      <c r="Y19" s="1">
        <v>2749.6404899999902</v>
      </c>
      <c r="Z19" s="1">
        <v>2761.6404699999998</v>
      </c>
      <c r="AA19" s="1">
        <v>2755.6405999999902</v>
      </c>
      <c r="AB19" s="1">
        <v>2789.6406900000002</v>
      </c>
      <c r="AC19" s="3">
        <f t="shared" si="6"/>
        <v>2760.0405719999958</v>
      </c>
      <c r="AD19" s="3">
        <f>IFERROR(AC19/O19,"")</f>
        <v>1.1716739207921287</v>
      </c>
      <c r="AE19" s="3">
        <f>IFERROR(AC19/N19,"")</f>
        <v>1.228629589359534</v>
      </c>
    </row>
    <row r="21" spans="1:31" x14ac:dyDescent="0.3">
      <c r="AD21" s="3"/>
      <c r="AE21" s="3"/>
    </row>
    <row r="22" spans="1:31" x14ac:dyDescent="0.3">
      <c r="AD22" s="3"/>
      <c r="AE22" s="3"/>
    </row>
    <row r="23" spans="1:31" x14ac:dyDescent="0.3">
      <c r="AD23" s="3"/>
      <c r="AE23" s="3"/>
    </row>
    <row r="50" spans="1:1" x14ac:dyDescent="0.3">
      <c r="A50" t="s">
        <v>99</v>
      </c>
    </row>
    <row r="52" spans="1:1" x14ac:dyDescent="0.3">
      <c r="A52" t="s">
        <v>4</v>
      </c>
    </row>
    <row r="53" spans="1:1" x14ac:dyDescent="0.3">
      <c r="A53" t="s">
        <v>79</v>
      </c>
    </row>
    <row r="54" spans="1:1" x14ac:dyDescent="0.3">
      <c r="A54" t="s">
        <v>73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80</v>
      </c>
    </row>
    <row r="61" spans="1:1" x14ac:dyDescent="0.3">
      <c r="A61" t="s">
        <v>23</v>
      </c>
    </row>
    <row r="62" spans="1:1" x14ac:dyDescent="0.3">
      <c r="A62" t="s">
        <v>6</v>
      </c>
    </row>
    <row r="63" spans="1:1" x14ac:dyDescent="0.3">
      <c r="A63" t="s">
        <v>7</v>
      </c>
    </row>
    <row r="64" spans="1:1" x14ac:dyDescent="0.3">
      <c r="A64" t="s">
        <v>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81</v>
      </c>
    </row>
    <row r="68" spans="1:1" x14ac:dyDescent="0.3">
      <c r="A68" t="s">
        <v>11</v>
      </c>
    </row>
    <row r="69" spans="1:1" x14ac:dyDescent="0.3">
      <c r="A69" t="s">
        <v>21</v>
      </c>
    </row>
    <row r="70" spans="1:1" x14ac:dyDescent="0.3">
      <c r="A70" t="s">
        <v>7</v>
      </c>
    </row>
    <row r="71" spans="1:1" x14ac:dyDescent="0.3">
      <c r="A71" t="s">
        <v>22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82</v>
      </c>
    </row>
    <row r="75" spans="1:1" x14ac:dyDescent="0.3">
      <c r="A75" t="s">
        <v>62</v>
      </c>
    </row>
    <row r="76" spans="1:1" x14ac:dyDescent="0.3">
      <c r="A76" t="s">
        <v>21</v>
      </c>
    </row>
    <row r="77" spans="1:1" x14ac:dyDescent="0.3">
      <c r="A77" t="s">
        <v>7</v>
      </c>
    </row>
    <row r="78" spans="1:1" x14ac:dyDescent="0.3">
      <c r="A78" t="s">
        <v>22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83</v>
      </c>
    </row>
    <row r="82" spans="1:1" x14ac:dyDescent="0.3">
      <c r="A82" t="s">
        <v>35</v>
      </c>
    </row>
    <row r="83" spans="1:1" x14ac:dyDescent="0.3">
      <c r="A83" t="s">
        <v>16</v>
      </c>
    </row>
    <row r="84" spans="1:1" x14ac:dyDescent="0.3">
      <c r="A84" t="s">
        <v>17</v>
      </c>
    </row>
    <row r="85" spans="1:1" x14ac:dyDescent="0.3">
      <c r="A85" t="s">
        <v>18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84</v>
      </c>
    </row>
    <row r="89" spans="1:1" x14ac:dyDescent="0.3">
      <c r="A89" t="s">
        <v>38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85</v>
      </c>
    </row>
    <row r="96" spans="1:1" x14ac:dyDescent="0.3">
      <c r="A96" t="s">
        <v>37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86</v>
      </c>
    </row>
    <row r="103" spans="1:1" x14ac:dyDescent="0.3">
      <c r="A103" t="s">
        <v>5</v>
      </c>
    </row>
    <row r="104" spans="1:1" x14ac:dyDescent="0.3">
      <c r="A104" t="s">
        <v>21</v>
      </c>
    </row>
    <row r="105" spans="1:1" x14ac:dyDescent="0.3">
      <c r="A105" t="s">
        <v>7</v>
      </c>
    </row>
    <row r="106" spans="1:1" x14ac:dyDescent="0.3">
      <c r="A106" t="s">
        <v>22</v>
      </c>
    </row>
    <row r="107" spans="1:1" x14ac:dyDescent="0.3">
      <c r="A107" t="s">
        <v>9</v>
      </c>
    </row>
    <row r="108" spans="1:1" x14ac:dyDescent="0.3">
      <c r="A108" t="s">
        <v>31</v>
      </c>
    </row>
    <row r="109" spans="1:1" x14ac:dyDescent="0.3">
      <c r="A109" t="s">
        <v>87</v>
      </c>
    </row>
    <row r="110" spans="1:1" x14ac:dyDescent="0.3">
      <c r="A110" t="s">
        <v>20</v>
      </c>
    </row>
    <row r="111" spans="1:1" x14ac:dyDescent="0.3">
      <c r="A111" t="s">
        <v>16</v>
      </c>
    </row>
    <row r="112" spans="1:1" x14ac:dyDescent="0.3">
      <c r="A112" t="s">
        <v>17</v>
      </c>
    </row>
    <row r="113" spans="1:1" x14ac:dyDescent="0.3">
      <c r="A113" t="s">
        <v>18</v>
      </c>
    </row>
    <row r="114" spans="1:1" x14ac:dyDescent="0.3">
      <c r="A114" t="s">
        <v>9</v>
      </c>
    </row>
    <row r="115" spans="1:1" x14ac:dyDescent="0.3">
      <c r="A115" t="s">
        <v>32</v>
      </c>
    </row>
    <row r="116" spans="1:1" x14ac:dyDescent="0.3">
      <c r="A116" t="s">
        <v>88</v>
      </c>
    </row>
    <row r="117" spans="1:1" x14ac:dyDescent="0.3">
      <c r="A117" t="s">
        <v>33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39</v>
      </c>
    </row>
    <row r="123" spans="1:1" x14ac:dyDescent="0.3">
      <c r="A123" t="s">
        <v>89</v>
      </c>
    </row>
    <row r="124" spans="1:1" x14ac:dyDescent="0.3">
      <c r="A124" t="s">
        <v>64</v>
      </c>
    </row>
    <row r="125" spans="1:1" x14ac:dyDescent="0.3">
      <c r="A125" t="s">
        <v>6</v>
      </c>
    </row>
    <row r="126" spans="1:1" x14ac:dyDescent="0.3">
      <c r="A126" t="s">
        <v>7</v>
      </c>
    </row>
    <row r="127" spans="1:1" x14ac:dyDescent="0.3">
      <c r="A127" t="s">
        <v>8</v>
      </c>
    </row>
    <row r="128" spans="1:1" x14ac:dyDescent="0.3">
      <c r="A128" t="s">
        <v>9</v>
      </c>
    </row>
    <row r="129" spans="1:1" x14ac:dyDescent="0.3">
      <c r="A129" t="s">
        <v>40</v>
      </c>
    </row>
    <row r="130" spans="1:1" x14ac:dyDescent="0.3">
      <c r="A130" t="s">
        <v>90</v>
      </c>
    </row>
    <row r="131" spans="1:1" x14ac:dyDescent="0.3">
      <c r="A131" t="s">
        <v>43</v>
      </c>
    </row>
    <row r="132" spans="1:1" x14ac:dyDescent="0.3">
      <c r="A132" t="s">
        <v>6</v>
      </c>
    </row>
    <row r="133" spans="1:1" x14ac:dyDescent="0.3">
      <c r="A133" t="s">
        <v>7</v>
      </c>
    </row>
    <row r="134" spans="1:1" x14ac:dyDescent="0.3">
      <c r="A134" t="s">
        <v>8</v>
      </c>
    </row>
    <row r="135" spans="1:1" x14ac:dyDescent="0.3">
      <c r="A135" t="s">
        <v>9</v>
      </c>
    </row>
    <row r="136" spans="1:1" x14ac:dyDescent="0.3">
      <c r="A136" t="s">
        <v>41</v>
      </c>
    </row>
    <row r="137" spans="1:1" x14ac:dyDescent="0.3">
      <c r="A137" t="s">
        <v>91</v>
      </c>
    </row>
    <row r="138" spans="1:1" x14ac:dyDescent="0.3">
      <c r="A138" t="s">
        <v>54</v>
      </c>
    </row>
    <row r="139" spans="1:1" x14ac:dyDescent="0.3">
      <c r="A139" t="s">
        <v>6</v>
      </c>
    </row>
    <row r="140" spans="1:1" x14ac:dyDescent="0.3">
      <c r="A140" t="s">
        <v>7</v>
      </c>
    </row>
    <row r="141" spans="1:1" x14ac:dyDescent="0.3">
      <c r="A141" t="s">
        <v>8</v>
      </c>
    </row>
    <row r="142" spans="1:1" x14ac:dyDescent="0.3">
      <c r="A142" t="s">
        <v>9</v>
      </c>
    </row>
    <row r="143" spans="1:1" x14ac:dyDescent="0.3">
      <c r="A143" t="s">
        <v>42</v>
      </c>
    </row>
    <row r="144" spans="1:1" x14ac:dyDescent="0.3">
      <c r="A144" t="s">
        <v>92</v>
      </c>
    </row>
    <row r="145" spans="1:1" x14ac:dyDescent="0.3">
      <c r="A145" t="s">
        <v>30</v>
      </c>
    </row>
    <row r="146" spans="1:1" x14ac:dyDescent="0.3">
      <c r="A146" t="s">
        <v>16</v>
      </c>
    </row>
    <row r="147" spans="1:1" x14ac:dyDescent="0.3">
      <c r="A147" t="s">
        <v>17</v>
      </c>
    </row>
    <row r="148" spans="1:1" x14ac:dyDescent="0.3">
      <c r="A148" t="s">
        <v>18</v>
      </c>
    </row>
    <row r="149" spans="1:1" x14ac:dyDescent="0.3">
      <c r="A149" t="s">
        <v>9</v>
      </c>
    </row>
    <row r="150" spans="1:1" x14ac:dyDescent="0.3">
      <c r="A150" t="s">
        <v>44</v>
      </c>
    </row>
    <row r="151" spans="1:1" x14ac:dyDescent="0.3">
      <c r="A151" t="s">
        <v>93</v>
      </c>
    </row>
    <row r="152" spans="1:1" x14ac:dyDescent="0.3">
      <c r="A152" t="s">
        <v>24</v>
      </c>
    </row>
    <row r="153" spans="1:1" x14ac:dyDescent="0.3">
      <c r="A153" t="s">
        <v>6</v>
      </c>
    </row>
    <row r="154" spans="1:1" x14ac:dyDescent="0.3">
      <c r="A154" t="s">
        <v>7</v>
      </c>
    </row>
    <row r="155" spans="1:1" x14ac:dyDescent="0.3">
      <c r="A155" t="s">
        <v>8</v>
      </c>
    </row>
    <row r="156" spans="1:1" x14ac:dyDescent="0.3">
      <c r="A156" t="s">
        <v>9</v>
      </c>
    </row>
    <row r="157" spans="1:1" x14ac:dyDescent="0.3">
      <c r="A157" t="s">
        <v>67</v>
      </c>
    </row>
    <row r="158" spans="1:1" x14ac:dyDescent="0.3">
      <c r="A158" t="s">
        <v>94</v>
      </c>
    </row>
    <row r="159" spans="1:1" x14ac:dyDescent="0.3">
      <c r="A159" t="s">
        <v>15</v>
      </c>
    </row>
    <row r="160" spans="1:1" x14ac:dyDescent="0.3">
      <c r="A160" t="s">
        <v>6</v>
      </c>
    </row>
    <row r="161" spans="1:1" x14ac:dyDescent="0.3">
      <c r="A161" t="s">
        <v>7</v>
      </c>
    </row>
    <row r="162" spans="1:1" x14ac:dyDescent="0.3">
      <c r="A162" t="s">
        <v>8</v>
      </c>
    </row>
    <row r="163" spans="1:1" x14ac:dyDescent="0.3">
      <c r="A163" t="s">
        <v>9</v>
      </c>
    </row>
    <row r="164" spans="1:1" x14ac:dyDescent="0.3">
      <c r="A164" t="s">
        <v>69</v>
      </c>
    </row>
    <row r="165" spans="1:1" x14ac:dyDescent="0.3">
      <c r="A165" t="s">
        <v>95</v>
      </c>
    </row>
    <row r="166" spans="1:1" x14ac:dyDescent="0.3">
      <c r="A166" t="s">
        <v>34</v>
      </c>
    </row>
    <row r="167" spans="1:1" x14ac:dyDescent="0.3">
      <c r="A167" t="s">
        <v>16</v>
      </c>
    </row>
    <row r="168" spans="1:1" x14ac:dyDescent="0.3">
      <c r="A168" t="s">
        <v>17</v>
      </c>
    </row>
    <row r="169" spans="1:1" x14ac:dyDescent="0.3">
      <c r="A169" t="s">
        <v>18</v>
      </c>
    </row>
    <row r="170" spans="1:1" x14ac:dyDescent="0.3">
      <c r="A170" t="s">
        <v>9</v>
      </c>
    </row>
    <row r="171" spans="1:1" x14ac:dyDescent="0.3">
      <c r="A171" t="s">
        <v>71</v>
      </c>
    </row>
    <row r="172" spans="1:1" x14ac:dyDescent="0.3">
      <c r="A172" t="s">
        <v>96</v>
      </c>
    </row>
    <row r="173" spans="1:1" x14ac:dyDescent="0.3">
      <c r="A173" t="s">
        <v>28</v>
      </c>
    </row>
    <row r="174" spans="1:1" x14ac:dyDescent="0.3">
      <c r="A174" t="s">
        <v>21</v>
      </c>
    </row>
    <row r="175" spans="1:1" x14ac:dyDescent="0.3">
      <c r="A175" t="s">
        <v>7</v>
      </c>
    </row>
    <row r="176" spans="1:1" x14ac:dyDescent="0.3">
      <c r="A176" t="s">
        <v>22</v>
      </c>
    </row>
    <row r="177" spans="1:1" x14ac:dyDescent="0.3">
      <c r="A177" t="s">
        <v>9</v>
      </c>
    </row>
    <row r="178" spans="1:1" x14ac:dyDescent="0.3">
      <c r="A178" t="s">
        <v>74</v>
      </c>
    </row>
    <row r="179" spans="1:1" x14ac:dyDescent="0.3">
      <c r="A179" t="s">
        <v>97</v>
      </c>
    </row>
    <row r="180" spans="1:1" x14ac:dyDescent="0.3">
      <c r="A180" t="s">
        <v>13</v>
      </c>
    </row>
    <row r="181" spans="1:1" x14ac:dyDescent="0.3">
      <c r="A181" t="s">
        <v>6</v>
      </c>
    </row>
    <row r="182" spans="1:1" x14ac:dyDescent="0.3">
      <c r="A182" t="s">
        <v>7</v>
      </c>
    </row>
    <row r="183" spans="1:1" x14ac:dyDescent="0.3">
      <c r="A183" t="s">
        <v>8</v>
      </c>
    </row>
    <row r="184" spans="1:1" x14ac:dyDescent="0.3">
      <c r="A184" t="s">
        <v>9</v>
      </c>
    </row>
    <row r="185" spans="1:1" x14ac:dyDescent="0.3">
      <c r="A185" t="s">
        <v>76</v>
      </c>
    </row>
    <row r="186" spans="1:1" x14ac:dyDescent="0.3">
      <c r="A186" t="s">
        <v>98</v>
      </c>
    </row>
    <row r="187" spans="1:1" x14ac:dyDescent="0.3">
      <c r="A187" t="s">
        <v>60</v>
      </c>
    </row>
    <row r="188" spans="1:1" x14ac:dyDescent="0.3">
      <c r="A188" t="s">
        <v>16</v>
      </c>
    </row>
    <row r="189" spans="1:1" x14ac:dyDescent="0.3">
      <c r="A189" t="s">
        <v>17</v>
      </c>
    </row>
    <row r="190" spans="1:1" x14ac:dyDescent="0.3">
      <c r="A190" t="s">
        <v>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A65A-9A06-4D46-9B57-2F57574FF2B8}">
  <sheetPr>
    <tabColor rgb="FF92D050"/>
  </sheetPr>
  <dimension ref="A2:AI190"/>
  <sheetViews>
    <sheetView zoomScale="85" zoomScaleNormal="85" workbookViewId="0">
      <selection activeCell="AF21" sqref="AF21:AH24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" bestFit="1" customWidth="1"/>
    <col min="17" max="31" width="6.6640625" customWidth="1"/>
    <col min="32" max="33" width="12.33203125" bestFit="1" customWidth="1"/>
  </cols>
  <sheetData>
    <row r="2" spans="1:35" s="9" customFormat="1" x14ac:dyDescent="0.3"/>
    <row r="4" spans="1:35" s="8" customFormat="1" x14ac:dyDescent="0.3">
      <c r="A4" s="8" t="s">
        <v>0</v>
      </c>
      <c r="B4" s="8" t="s">
        <v>47</v>
      </c>
      <c r="R4" s="8" t="s">
        <v>3</v>
      </c>
    </row>
    <row r="5" spans="1:35" x14ac:dyDescent="0.3">
      <c r="B5" t="s">
        <v>1</v>
      </c>
      <c r="H5" t="s">
        <v>106</v>
      </c>
      <c r="M5" s="12"/>
      <c r="R5" t="s">
        <v>1</v>
      </c>
      <c r="Z5" t="s">
        <v>106</v>
      </c>
      <c r="AI5" t="s">
        <v>45</v>
      </c>
    </row>
    <row r="6" spans="1:35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 t="s">
        <v>105</v>
      </c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6" t="s">
        <v>3</v>
      </c>
      <c r="AE6" s="2" t="s">
        <v>105</v>
      </c>
      <c r="AF6" s="6" t="s">
        <v>3</v>
      </c>
      <c r="AG6" s="6" t="s">
        <v>3</v>
      </c>
    </row>
    <row r="7" spans="1:35" x14ac:dyDescent="0.3">
      <c r="A7" s="1">
        <v>6</v>
      </c>
      <c r="B7" s="1">
        <v>3636.09833765029</v>
      </c>
      <c r="C7" s="1"/>
      <c r="D7" s="1"/>
      <c r="E7" s="1"/>
      <c r="F7" s="1"/>
      <c r="G7" s="3">
        <f>AVERAGE(B7:F7)</f>
        <v>3636.09833765029</v>
      </c>
      <c r="H7" s="1" t="s">
        <v>108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3" t="str">
        <f>IFERROR(O7/N7,"")</f>
        <v/>
      </c>
      <c r="Q7" s="11"/>
      <c r="R7" s="1">
        <v>6.6992151737213126</v>
      </c>
      <c r="S7" s="1">
        <v>6.73207688331604</v>
      </c>
      <c r="T7" s="1">
        <v>6.7536075115203857</v>
      </c>
      <c r="U7" s="1">
        <v>6.7024185657501221</v>
      </c>
      <c r="V7" s="1">
        <v>6.8093662261962891</v>
      </c>
      <c r="W7" s="3">
        <f t="shared" ref="W7:W19" si="0">AVERAGE(R7:V7)</f>
        <v>6.7393368721008304</v>
      </c>
      <c r="X7" s="3">
        <f>_xlfn.STDEV.P(R7:V7)</f>
        <v>4.0331578313493099E-2</v>
      </c>
      <c r="Y7" s="1">
        <v>561.20799</v>
      </c>
      <c r="Z7" s="1">
        <v>557.20798000000002</v>
      </c>
      <c r="AA7" s="1">
        <v>557.20800999999994</v>
      </c>
      <c r="AB7" s="1">
        <v>567.20763999999997</v>
      </c>
      <c r="AC7" s="1">
        <v>561.20800999999994</v>
      </c>
      <c r="AD7" s="3">
        <f>AVERAGE(Y7:AC7)</f>
        <v>560.80792599999995</v>
      </c>
      <c r="AE7" s="3">
        <f>_xlfn.STDEV.P(Y7:AC7)</f>
        <v>3.6659368271403641</v>
      </c>
      <c r="AF7" s="3" t="str">
        <f>IFERROR(AD7/O7,"")</f>
        <v/>
      </c>
      <c r="AG7" s="3" t="str">
        <f>IFERROR(AD7/N7,"")</f>
        <v/>
      </c>
    </row>
    <row r="8" spans="1:35" x14ac:dyDescent="0.3">
      <c r="A8" s="1">
        <v>7</v>
      </c>
      <c r="B8" s="1">
        <v>3642.9183833599</v>
      </c>
      <c r="C8" s="1"/>
      <c r="D8" s="1"/>
      <c r="E8" s="1"/>
      <c r="F8" s="1"/>
      <c r="G8" s="3">
        <f t="shared" ref="G8:G19" si="1">AVERAGE(B8:F8)</f>
        <v>3642.9183833599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7.0118532180786133</v>
      </c>
      <c r="S8" s="1">
        <v>6.928330659866333</v>
      </c>
      <c r="T8" s="1">
        <v>6.9129860401153556</v>
      </c>
      <c r="U8" s="1">
        <v>6.9656023979187012</v>
      </c>
      <c r="V8" s="1">
        <v>6.9178359508514404</v>
      </c>
      <c r="W8" s="3">
        <f t="shared" si="0"/>
        <v>6.9473216533660889</v>
      </c>
      <c r="X8" s="3">
        <f t="shared" ref="X8:X19" si="5">_xlfn.STDEV.P(R8:V8)</f>
        <v>3.7168554693016082E-2</v>
      </c>
      <c r="Y8" s="1">
        <v>515.20695999999987</v>
      </c>
      <c r="Z8" s="1">
        <v>453.20679000000001</v>
      </c>
      <c r="AA8" s="1">
        <v>511.20742000000001</v>
      </c>
      <c r="AB8" s="1">
        <v>497.20697999999999</v>
      </c>
      <c r="AC8" s="1">
        <v>511.20737000000003</v>
      </c>
      <c r="AD8" s="3">
        <f>AVERAGE(Y8:AC8)</f>
        <v>497.60710399999999</v>
      </c>
      <c r="AE8" s="3">
        <f t="shared" ref="AE8:AE19" si="6">_xlfn.STDEV.P(Y8:AC8)</f>
        <v>23.027108999200554</v>
      </c>
      <c r="AF8" s="3" t="str">
        <f>IFERROR(AD8/O8,"")</f>
        <v/>
      </c>
      <c r="AG8" s="3" t="str">
        <f>IFERROR(AD8/N8,"")</f>
        <v/>
      </c>
    </row>
    <row r="9" spans="1:35" x14ac:dyDescent="0.3">
      <c r="A9" s="1">
        <v>8</v>
      </c>
      <c r="B9" s="1">
        <v>3646.2400341033899</v>
      </c>
      <c r="C9" s="1"/>
      <c r="D9" s="1"/>
      <c r="E9" s="1"/>
      <c r="F9" s="1"/>
      <c r="G9" s="3">
        <f t="shared" si="1"/>
        <v>3646.2400341033899</v>
      </c>
      <c r="H9" s="1" t="s">
        <v>108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3" t="str">
        <f t="shared" si="4"/>
        <v/>
      </c>
      <c r="Q9" s="11"/>
      <c r="R9" s="1">
        <v>7.180577278137207</v>
      </c>
      <c r="S9" s="1">
        <v>7.331118106842041</v>
      </c>
      <c r="T9" s="1">
        <v>7.1834373474121094</v>
      </c>
      <c r="U9" s="1">
        <v>7.1072421073913574</v>
      </c>
      <c r="V9" s="1">
        <v>7.183527946472168</v>
      </c>
      <c r="W9" s="3">
        <f t="shared" si="0"/>
        <v>7.1971805572509764</v>
      </c>
      <c r="X9" s="3">
        <f t="shared" si="5"/>
        <v>7.3046739049313608E-2</v>
      </c>
      <c r="Y9" s="1">
        <v>495.20694999999989</v>
      </c>
      <c r="Z9" s="1">
        <v>497.20737000000003</v>
      </c>
      <c r="AA9" s="1">
        <v>489.20699000000002</v>
      </c>
      <c r="AB9" s="1">
        <v>477.20692000000003</v>
      </c>
      <c r="AC9" s="1">
        <v>483.20701999999989</v>
      </c>
      <c r="AD9" s="3">
        <f t="shared" ref="AD9:AD13" si="7">AVERAGE(Y9:AC9)</f>
        <v>488.40704999999997</v>
      </c>
      <c r="AE9" s="3">
        <f t="shared" si="6"/>
        <v>7.4405295528450077</v>
      </c>
      <c r="AF9" s="3" t="str">
        <f>IFERROR(AD9/O9,"")</f>
        <v/>
      </c>
      <c r="AG9" s="3" t="str">
        <f>IFERROR(AD9/N9,"")</f>
        <v/>
      </c>
    </row>
    <row r="10" spans="1:35" x14ac:dyDescent="0.3">
      <c r="A10" s="1">
        <v>9</v>
      </c>
      <c r="B10" s="1">
        <v>3651.4133062362598</v>
      </c>
      <c r="C10" s="1"/>
      <c r="D10" s="1"/>
      <c r="E10" s="1"/>
      <c r="F10" s="1"/>
      <c r="G10" s="3">
        <f t="shared" si="1"/>
        <v>3651.4133062362598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7.4234175682067871</v>
      </c>
      <c r="S10" s="1">
        <v>7.4885749816894531</v>
      </c>
      <c r="T10" s="1">
        <v>7.4115662574768066</v>
      </c>
      <c r="U10" s="1">
        <v>7.5787808895111084</v>
      </c>
      <c r="V10" s="1">
        <v>7.3651556968688956</v>
      </c>
      <c r="W10" s="3">
        <f t="shared" si="0"/>
        <v>7.4534990787506104</v>
      </c>
      <c r="X10" s="3">
        <f t="shared" si="5"/>
        <v>7.401846117460395E-2</v>
      </c>
      <c r="Y10" s="1">
        <v>479.20691000000011</v>
      </c>
      <c r="Z10" s="1">
        <v>485.20692000000008</v>
      </c>
      <c r="AA10" s="1">
        <v>495.20663000000002</v>
      </c>
      <c r="AB10" s="1">
        <v>503.20782000000003</v>
      </c>
      <c r="AC10" s="1">
        <v>477.20690999999988</v>
      </c>
      <c r="AD10" s="3">
        <f t="shared" si="7"/>
        <v>488.00703800000002</v>
      </c>
      <c r="AE10" s="3">
        <f t="shared" si="6"/>
        <v>9.8470663329204946</v>
      </c>
      <c r="AF10" s="3" t="str">
        <f>IFERROR(AD10/O10,"")</f>
        <v/>
      </c>
      <c r="AG10" s="3" t="str">
        <f>IFERROR(AD10/N10,"")</f>
        <v/>
      </c>
    </row>
    <row r="11" spans="1:35" x14ac:dyDescent="0.3">
      <c r="A11" s="1">
        <v>10</v>
      </c>
      <c r="B11" s="1">
        <v>3658.0962719917202</v>
      </c>
      <c r="C11" s="1"/>
      <c r="D11" s="1"/>
      <c r="E11" s="1"/>
      <c r="F11" s="1"/>
      <c r="G11" s="3">
        <f t="shared" si="1"/>
        <v>3658.0962719917202</v>
      </c>
      <c r="H11" s="1" t="s">
        <v>108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3" t="str">
        <f t="shared" si="4"/>
        <v/>
      </c>
      <c r="Q11" s="11"/>
      <c r="R11" s="1">
        <v>7.6477618217468262</v>
      </c>
      <c r="S11" s="1">
        <v>7.6830093860626221</v>
      </c>
      <c r="T11" s="1">
        <v>7.7378206253051758</v>
      </c>
      <c r="U11" s="1">
        <v>7.656137228012085</v>
      </c>
      <c r="V11" s="1">
        <v>7.7116603851318359</v>
      </c>
      <c r="W11" s="3">
        <f t="shared" si="0"/>
        <v>7.6872778892517086</v>
      </c>
      <c r="X11" s="3">
        <f t="shared" si="5"/>
        <v>3.3759605347460871E-2</v>
      </c>
      <c r="Y11" s="1">
        <v>443.20600000000002</v>
      </c>
      <c r="Z11" s="1">
        <v>445.20648999999997</v>
      </c>
      <c r="AA11" s="1">
        <v>479.20692000000003</v>
      </c>
      <c r="AB11" s="1">
        <v>473.20645999999999</v>
      </c>
      <c r="AC11" s="1">
        <v>465.20652999999999</v>
      </c>
      <c r="AD11" s="3">
        <f t="shared" si="7"/>
        <v>461.20648</v>
      </c>
      <c r="AE11" s="3">
        <f t="shared" si="6"/>
        <v>14.587890323326405</v>
      </c>
      <c r="AF11" s="3" t="str">
        <f>IFERROR(AD11/O11,"")</f>
        <v/>
      </c>
      <c r="AG11" s="3" t="str">
        <f>IFERROR(AD11/N11,"")</f>
        <v/>
      </c>
    </row>
    <row r="12" spans="1:35" x14ac:dyDescent="0.3">
      <c r="A12" s="1">
        <v>11</v>
      </c>
      <c r="B12" s="1">
        <v>3665.43959498405</v>
      </c>
      <c r="C12" s="1"/>
      <c r="D12" s="1"/>
      <c r="E12" s="1"/>
      <c r="F12" s="1"/>
      <c r="G12" s="3">
        <f t="shared" si="1"/>
        <v>3665.43959498405</v>
      </c>
      <c r="H12" s="1" t="s">
        <v>108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3" t="str">
        <f t="shared" si="4"/>
        <v/>
      </c>
      <c r="Q12" s="11"/>
      <c r="R12" s="1">
        <v>7.8553438186645508</v>
      </c>
      <c r="S12" s="1">
        <v>7.9301702976226807</v>
      </c>
      <c r="T12" s="1">
        <v>7.9968621730804443</v>
      </c>
      <c r="U12" s="1">
        <v>8.0119056701660156</v>
      </c>
      <c r="V12" s="1">
        <v>7.996617317199707</v>
      </c>
      <c r="W12" s="3">
        <f t="shared" si="0"/>
        <v>7.95817985534668</v>
      </c>
      <c r="X12" s="3">
        <f t="shared" si="5"/>
        <v>5.8685618547209044E-2</v>
      </c>
      <c r="Y12" s="1">
        <v>435.20631999999989</v>
      </c>
      <c r="Z12" s="1">
        <v>423.20634000000001</v>
      </c>
      <c r="AA12" s="1">
        <v>457.20686999999998</v>
      </c>
      <c r="AB12" s="1">
        <v>451.20684999999997</v>
      </c>
      <c r="AC12" s="1">
        <v>441.20631999999989</v>
      </c>
      <c r="AD12" s="3">
        <f t="shared" si="7"/>
        <v>441.60653999999994</v>
      </c>
      <c r="AE12" s="3">
        <f t="shared" si="6"/>
        <v>11.960155520241365</v>
      </c>
      <c r="AF12" s="3" t="str">
        <f>IFERROR(AD12/O12,"")</f>
        <v/>
      </c>
      <c r="AG12" s="3" t="str">
        <f>IFERROR(AD12/N12,"")</f>
        <v/>
      </c>
    </row>
    <row r="13" spans="1:35" x14ac:dyDescent="0.3">
      <c r="A13" s="1">
        <v>12</v>
      </c>
      <c r="B13" s="1">
        <v>3680.7806816101001</v>
      </c>
      <c r="C13" s="1"/>
      <c r="D13" s="1"/>
      <c r="E13" s="1"/>
      <c r="F13" s="1"/>
      <c r="G13" s="3">
        <f t="shared" si="1"/>
        <v>3680.7806816101001</v>
      </c>
      <c r="H13" s="1" t="s">
        <v>108</v>
      </c>
      <c r="I13" s="1"/>
      <c r="J13" s="1"/>
      <c r="K13" s="1"/>
      <c r="L13" s="1"/>
      <c r="M13" s="1"/>
      <c r="N13" s="1" t="str">
        <f t="shared" si="2"/>
        <v/>
      </c>
      <c r="O13" s="7" t="str">
        <f t="shared" si="3"/>
        <v/>
      </c>
      <c r="P13" s="13" t="str">
        <f t="shared" si="4"/>
        <v/>
      </c>
      <c r="Q13" s="11"/>
      <c r="R13" s="1">
        <v>8.1321537494659424</v>
      </c>
      <c r="S13" s="1">
        <v>8.1745493412017822</v>
      </c>
      <c r="T13" s="1">
        <v>8.2515869140625</v>
      </c>
      <c r="U13" s="1">
        <v>8.2785532474517822</v>
      </c>
      <c r="V13" s="5">
        <v>8.2794461250305176</v>
      </c>
      <c r="W13" s="3">
        <f t="shared" si="0"/>
        <v>8.2232578754425045</v>
      </c>
      <c r="X13" s="3">
        <f t="shared" si="5"/>
        <v>5.948061039427114E-2</v>
      </c>
      <c r="Y13" s="1">
        <v>425.20632999999992</v>
      </c>
      <c r="Z13" s="1">
        <v>397.20555000000002</v>
      </c>
      <c r="AA13" s="1">
        <v>437.20609999999988</v>
      </c>
      <c r="AB13" s="1">
        <v>429.20592999999991</v>
      </c>
      <c r="AC13" s="1">
        <v>417.20630999999997</v>
      </c>
      <c r="AD13" s="3">
        <f t="shared" si="7"/>
        <v>421.20604399999991</v>
      </c>
      <c r="AE13" s="3">
        <f t="shared" si="6"/>
        <v>13.623684086272062</v>
      </c>
      <c r="AF13" s="3" t="str">
        <f>IFERROR(AD13/O13,"")</f>
        <v/>
      </c>
      <c r="AG13" s="3" t="str">
        <f>IFERROR(AD13/N13,"")</f>
        <v/>
      </c>
    </row>
    <row r="14" spans="1:35" x14ac:dyDescent="0.3">
      <c r="A14" s="1">
        <v>13</v>
      </c>
      <c r="B14" s="1">
        <v>3743.1904990673002</v>
      </c>
      <c r="C14" s="1"/>
      <c r="D14" s="1"/>
      <c r="E14" s="1"/>
      <c r="F14" s="1"/>
      <c r="G14" s="3">
        <f t="shared" si="1"/>
        <v>3743.1904990673002</v>
      </c>
      <c r="H14" s="1" t="s">
        <v>108</v>
      </c>
      <c r="I14" s="1"/>
      <c r="J14" s="1"/>
      <c r="K14" s="1"/>
      <c r="L14" s="1"/>
      <c r="M14" s="1"/>
      <c r="N14" s="1" t="str">
        <f t="shared" si="2"/>
        <v/>
      </c>
      <c r="O14" s="7" t="str">
        <f t="shared" si="3"/>
        <v/>
      </c>
      <c r="P14" s="13" t="str">
        <f t="shared" si="4"/>
        <v/>
      </c>
      <c r="Q14" s="11"/>
      <c r="R14" s="1">
        <v>8.435558557510376</v>
      </c>
      <c r="S14" s="1">
        <v>8.4212355613708496</v>
      </c>
      <c r="T14" s="1">
        <v>8.4482805728912354</v>
      </c>
      <c r="U14" s="1">
        <v>8.5882635116577148</v>
      </c>
      <c r="V14" s="1">
        <v>8.3795497417449951</v>
      </c>
      <c r="W14" s="3">
        <f t="shared" si="0"/>
        <v>8.4545775890350345</v>
      </c>
      <c r="X14" s="3">
        <f t="shared" si="5"/>
        <v>7.0730715474488504E-2</v>
      </c>
      <c r="Y14" s="1">
        <v>417.20596999999992</v>
      </c>
      <c r="Z14" s="1">
        <v>405.20625999999987</v>
      </c>
      <c r="AA14" s="1">
        <v>413.20584000000002</v>
      </c>
      <c r="AB14" s="1">
        <v>441.20593999999988</v>
      </c>
      <c r="AC14" s="1">
        <v>433.20603000000011</v>
      </c>
      <c r="AD14" s="3">
        <f>AVERAGE(Y14:AC14)</f>
        <v>422.00600799999995</v>
      </c>
      <c r="AE14" s="3">
        <f t="shared" si="6"/>
        <v>13.24230143213998</v>
      </c>
      <c r="AF14" s="3" t="str">
        <f>IFERROR(AD14/O14,"")</f>
        <v/>
      </c>
      <c r="AG14" s="3" t="str">
        <f>IFERROR(AD14/N14,"")</f>
        <v/>
      </c>
    </row>
    <row r="15" spans="1:35" x14ac:dyDescent="0.3">
      <c r="A15" s="1">
        <v>14</v>
      </c>
      <c r="B15" s="1">
        <v>3707.46598482131</v>
      </c>
      <c r="C15" s="1"/>
      <c r="D15" s="1"/>
      <c r="E15" s="1"/>
      <c r="F15" s="1"/>
      <c r="G15" s="3">
        <f t="shared" si="1"/>
        <v>3707.46598482131</v>
      </c>
      <c r="H15" s="1" t="s">
        <v>108</v>
      </c>
      <c r="I15" s="1"/>
      <c r="J15" s="1"/>
      <c r="K15" s="1"/>
      <c r="L15" s="1"/>
      <c r="M15" s="1"/>
      <c r="N15" s="1" t="str">
        <f t="shared" si="2"/>
        <v/>
      </c>
      <c r="O15" s="7" t="str">
        <f t="shared" si="3"/>
        <v/>
      </c>
      <c r="P15" s="13" t="str">
        <f t="shared" si="4"/>
        <v/>
      </c>
      <c r="Q15" s="11"/>
      <c r="R15" s="1">
        <v>8.7292954921722412</v>
      </c>
      <c r="S15" s="1">
        <v>8.6628849506378174</v>
      </c>
      <c r="T15" s="1">
        <v>8.7217562198638916</v>
      </c>
      <c r="U15" s="1">
        <v>8.6097559928894043</v>
      </c>
      <c r="V15" s="1">
        <v>8.6808731555938721</v>
      </c>
      <c r="W15" s="3">
        <f t="shared" si="0"/>
        <v>8.6809131622314446</v>
      </c>
      <c r="X15" s="3">
        <f t="shared" si="5"/>
        <v>4.3352891414148921E-2</v>
      </c>
      <c r="Y15" s="1">
        <v>401.20591000000002</v>
      </c>
      <c r="Z15" s="1">
        <v>425.2059099999999</v>
      </c>
      <c r="AA15" s="1">
        <v>409.20551999999992</v>
      </c>
      <c r="AB15" s="1">
        <v>381.20504</v>
      </c>
      <c r="AC15" s="1">
        <v>377.20546999999988</v>
      </c>
      <c r="AD15" s="3">
        <f t="shared" ref="AD15:AD19" si="8">AVERAGE(Y15:AC15)</f>
        <v>398.80556999999993</v>
      </c>
      <c r="AE15" s="3">
        <f t="shared" si="6"/>
        <v>17.817079000355804</v>
      </c>
      <c r="AF15" s="3" t="str">
        <f>IFERROR(AD15/O15,"")</f>
        <v/>
      </c>
      <c r="AG15" s="3" t="str">
        <f>IFERROR(AD15/N15,"")</f>
        <v/>
      </c>
    </row>
    <row r="16" spans="1:35" x14ac:dyDescent="0.3">
      <c r="A16" s="1">
        <v>15</v>
      </c>
      <c r="B16" s="1">
        <v>3740.0725171566</v>
      </c>
      <c r="C16" s="1"/>
      <c r="D16" s="1"/>
      <c r="E16" s="1"/>
      <c r="F16" s="1"/>
      <c r="G16" s="3">
        <f t="shared" si="1"/>
        <v>3740.0725171566</v>
      </c>
      <c r="H16" s="1" t="s">
        <v>108</v>
      </c>
      <c r="I16" s="1"/>
      <c r="J16" s="1"/>
      <c r="K16" s="1"/>
      <c r="L16" s="1"/>
      <c r="M16" s="1"/>
      <c r="N16" s="1" t="str">
        <f t="shared" si="2"/>
        <v/>
      </c>
      <c r="O16" s="7" t="str">
        <f t="shared" si="3"/>
        <v/>
      </c>
      <c r="P16" s="13" t="str">
        <f t="shared" si="4"/>
        <v/>
      </c>
      <c r="Q16" s="11"/>
      <c r="R16" s="1">
        <v>8.9411280155181885</v>
      </c>
      <c r="S16" s="1">
        <v>9.0056343078613281</v>
      </c>
      <c r="T16" s="1">
        <v>8.8594939708709717</v>
      </c>
      <c r="U16" s="1">
        <v>9.1750912666320801</v>
      </c>
      <c r="V16" s="1">
        <v>8.902216911315918</v>
      </c>
      <c r="W16" s="3">
        <f t="shared" si="0"/>
        <v>8.9767128944396966</v>
      </c>
      <c r="X16" s="3">
        <f t="shared" si="5"/>
        <v>0.1102239881877371</v>
      </c>
      <c r="Y16" s="1">
        <v>397.20503000000002</v>
      </c>
      <c r="Z16" s="1">
        <v>359.20449000000002</v>
      </c>
      <c r="AA16" s="1">
        <v>365.20497999999992</v>
      </c>
      <c r="AB16" s="1">
        <v>385.20506000000012</v>
      </c>
      <c r="AC16" s="1">
        <v>385.20535999999998</v>
      </c>
      <c r="AD16" s="3">
        <f t="shared" si="8"/>
        <v>378.40498399999996</v>
      </c>
      <c r="AE16" s="3">
        <f t="shared" si="6"/>
        <v>14.062908322202228</v>
      </c>
      <c r="AF16" s="3" t="str">
        <f>IFERROR(AD16/O16,"")</f>
        <v/>
      </c>
      <c r="AG16" s="3" t="str">
        <f>IFERROR(AD16/N16,"")</f>
        <v/>
      </c>
    </row>
    <row r="17" spans="1:34" x14ac:dyDescent="0.3">
      <c r="A17" s="1">
        <v>16</v>
      </c>
      <c r="B17" s="1">
        <v>3758.2041475772799</v>
      </c>
      <c r="C17" s="1"/>
      <c r="D17" s="1"/>
      <c r="E17" s="1"/>
      <c r="F17" s="1"/>
      <c r="G17" s="3">
        <f t="shared" si="1"/>
        <v>3758.2041475772799</v>
      </c>
      <c r="H17" s="1" t="s">
        <v>108</v>
      </c>
      <c r="I17" s="1"/>
      <c r="J17" s="1"/>
      <c r="K17" s="1"/>
      <c r="L17" s="1"/>
      <c r="M17" s="1"/>
      <c r="N17" s="1" t="str">
        <f t="shared" si="2"/>
        <v/>
      </c>
      <c r="O17" s="7" t="str">
        <f t="shared" si="3"/>
        <v/>
      </c>
      <c r="P17" s="13" t="str">
        <f t="shared" si="4"/>
        <v/>
      </c>
      <c r="Q17" s="11"/>
      <c r="R17" s="1">
        <v>9.1912236213684082</v>
      </c>
      <c r="S17" s="1">
        <v>9.1428678035736084</v>
      </c>
      <c r="T17" s="1">
        <v>9.1508665084838867</v>
      </c>
      <c r="U17" s="1">
        <v>9.2698974609375</v>
      </c>
      <c r="V17" s="1">
        <v>9.1404702663421631</v>
      </c>
      <c r="W17" s="3">
        <f t="shared" si="0"/>
        <v>9.1790651321411136</v>
      </c>
      <c r="X17" s="3">
        <f t="shared" si="5"/>
        <v>4.8976144095855337E-2</v>
      </c>
      <c r="Y17" s="1">
        <v>373.20533999999998</v>
      </c>
      <c r="Z17" s="1">
        <v>375.20501000000002</v>
      </c>
      <c r="AA17" s="1">
        <v>345.20531999999997</v>
      </c>
      <c r="AB17" s="1">
        <v>375.20537000000002</v>
      </c>
      <c r="AC17" s="1">
        <v>333.20487000000003</v>
      </c>
      <c r="AD17" s="3">
        <f t="shared" si="8"/>
        <v>360.40518199999997</v>
      </c>
      <c r="AE17" s="3">
        <f t="shared" si="6"/>
        <v>17.735936942864225</v>
      </c>
      <c r="AF17" s="3" t="str">
        <f>IFERROR(AD17/O17,"")</f>
        <v/>
      </c>
      <c r="AG17" s="3" t="str">
        <f>IFERROR(AD17/N17,"")</f>
        <v/>
      </c>
    </row>
    <row r="18" spans="1:34" x14ac:dyDescent="0.3">
      <c r="A18" s="1">
        <v>17</v>
      </c>
      <c r="B18" s="1">
        <v>3771.1292839050202</v>
      </c>
      <c r="C18" s="1"/>
      <c r="D18" s="1"/>
      <c r="E18" s="1"/>
      <c r="F18" s="1"/>
      <c r="G18" s="3">
        <f t="shared" si="1"/>
        <v>3771.1292839050202</v>
      </c>
      <c r="H18" s="1" t="s">
        <v>108</v>
      </c>
      <c r="I18" s="1"/>
      <c r="J18" s="1"/>
      <c r="K18" s="1"/>
      <c r="L18" s="1"/>
      <c r="M18" s="1"/>
      <c r="N18" s="1" t="str">
        <f t="shared" si="2"/>
        <v/>
      </c>
      <c r="O18" s="7" t="str">
        <f t="shared" si="3"/>
        <v/>
      </c>
      <c r="P18" s="13" t="str">
        <f t="shared" si="4"/>
        <v/>
      </c>
      <c r="Q18" s="11"/>
      <c r="R18" s="1">
        <v>9.3589775562286377</v>
      </c>
      <c r="S18" s="1">
        <v>9.3343451023101807</v>
      </c>
      <c r="T18" s="1">
        <v>9.3976893424987793</v>
      </c>
      <c r="U18" s="1">
        <v>9.3296530246734619</v>
      </c>
      <c r="V18" s="1">
        <v>9.3329184055328369</v>
      </c>
      <c r="W18" s="3">
        <f t="shared" si="0"/>
        <v>9.3507166862487789</v>
      </c>
      <c r="X18" s="3">
        <f t="shared" si="5"/>
        <v>2.5702753953871785E-2</v>
      </c>
      <c r="Y18" s="1">
        <v>333.2048999999999</v>
      </c>
      <c r="Z18" s="1">
        <v>345.20447999999988</v>
      </c>
      <c r="AA18" s="1">
        <v>373.20502999999991</v>
      </c>
      <c r="AB18" s="1">
        <v>349.20460000000003</v>
      </c>
      <c r="AC18" s="1">
        <v>373.20499999999998</v>
      </c>
      <c r="AD18" s="3">
        <f t="shared" si="8"/>
        <v>354.80480199999994</v>
      </c>
      <c r="AE18" s="3">
        <f t="shared" si="6"/>
        <v>15.919923920956926</v>
      </c>
      <c r="AF18" s="3" t="str">
        <f>IFERROR(AD18/O18,"")</f>
        <v/>
      </c>
      <c r="AG18" s="3" t="str">
        <f>IFERROR(AD18/N18,"")</f>
        <v/>
      </c>
    </row>
    <row r="19" spans="1:34" x14ac:dyDescent="0.3">
      <c r="A19" s="1">
        <v>18</v>
      </c>
      <c r="B19" s="1">
        <v>3729.51598644256</v>
      </c>
      <c r="C19" s="1"/>
      <c r="D19" s="1"/>
      <c r="E19" s="1"/>
      <c r="F19" s="1"/>
      <c r="G19" s="3">
        <f t="shared" si="1"/>
        <v>3729.51598644256</v>
      </c>
      <c r="H19" s="1" t="s">
        <v>108</v>
      </c>
      <c r="I19" s="1"/>
      <c r="J19" s="1"/>
      <c r="K19" s="1"/>
      <c r="L19" s="1"/>
      <c r="M19" s="1"/>
      <c r="N19" s="1" t="str">
        <f t="shared" si="2"/>
        <v/>
      </c>
      <c r="O19" s="7" t="str">
        <f t="shared" si="3"/>
        <v/>
      </c>
      <c r="P19" s="13" t="str">
        <f t="shared" si="4"/>
        <v/>
      </c>
      <c r="Q19" s="11"/>
      <c r="R19" s="1">
        <v>9.6641597747802734</v>
      </c>
      <c r="S19" s="1">
        <v>9.7606556415557861</v>
      </c>
      <c r="T19" s="1">
        <v>9.68697190284729</v>
      </c>
      <c r="U19" s="1">
        <v>9.7607288360595703</v>
      </c>
      <c r="V19" s="1">
        <v>9.7616956233978271</v>
      </c>
      <c r="W19" s="3">
        <f t="shared" si="0"/>
        <v>9.7268423557281487</v>
      </c>
      <c r="X19" s="3">
        <f t="shared" si="5"/>
        <v>4.2485623644191194E-2</v>
      </c>
      <c r="Y19" s="1">
        <v>343.20486000000011</v>
      </c>
      <c r="Z19" s="1">
        <v>371.20508000000001</v>
      </c>
      <c r="AA19" s="1">
        <v>325.20488</v>
      </c>
      <c r="AB19" s="1">
        <v>329.20449000000002</v>
      </c>
      <c r="AC19" s="1">
        <v>333.20447999999999</v>
      </c>
      <c r="AD19" s="3">
        <f t="shared" si="8"/>
        <v>340.40475800000002</v>
      </c>
      <c r="AE19" s="3">
        <f t="shared" si="6"/>
        <v>16.521662775145128</v>
      </c>
      <c r="AF19" s="3" t="str">
        <f>IFERROR(AD19/O19,"")</f>
        <v/>
      </c>
      <c r="AG19" s="3" t="str">
        <f>IFERROR(AD19/N19,"")</f>
        <v/>
      </c>
    </row>
    <row r="21" spans="1:34" x14ac:dyDescent="0.3">
      <c r="AF21" s="20"/>
      <c r="AG21" s="20"/>
      <c r="AH21" s="21"/>
    </row>
    <row r="22" spans="1:34" x14ac:dyDescent="0.3">
      <c r="AF22" s="20"/>
      <c r="AG22" s="20"/>
      <c r="AH22" s="21"/>
    </row>
    <row r="23" spans="1:34" x14ac:dyDescent="0.3">
      <c r="AF23" s="20"/>
      <c r="AG23" s="20"/>
      <c r="AH23" s="21"/>
    </row>
    <row r="24" spans="1:34" x14ac:dyDescent="0.3">
      <c r="AF24" s="21"/>
      <c r="AG24" s="21"/>
      <c r="AH24" s="21"/>
    </row>
    <row r="52" spans="1:1" x14ac:dyDescent="0.3">
      <c r="A52" t="s">
        <v>4</v>
      </c>
    </row>
    <row r="53" spans="1:1" x14ac:dyDescent="0.3">
      <c r="A53" t="s">
        <v>49</v>
      </c>
    </row>
    <row r="54" spans="1:1" x14ac:dyDescent="0.3">
      <c r="A54" t="s">
        <v>35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51</v>
      </c>
    </row>
    <row r="61" spans="1:1" x14ac:dyDescent="0.3">
      <c r="A61" t="s">
        <v>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52</v>
      </c>
    </row>
    <row r="68" spans="1:1" x14ac:dyDescent="0.3">
      <c r="A68" t="s">
        <v>30</v>
      </c>
    </row>
    <row r="69" spans="1:1" x14ac:dyDescent="0.3">
      <c r="A69" t="s">
        <v>21</v>
      </c>
    </row>
    <row r="70" spans="1:1" x14ac:dyDescent="0.3">
      <c r="A70" t="s">
        <v>7</v>
      </c>
    </row>
    <row r="71" spans="1:1" x14ac:dyDescent="0.3">
      <c r="A71" t="s">
        <v>22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36</v>
      </c>
    </row>
    <row r="82" spans="1:1" x14ac:dyDescent="0.3">
      <c r="A82" t="s">
        <v>13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55</v>
      </c>
    </row>
    <row r="89" spans="1:1" x14ac:dyDescent="0.3">
      <c r="A89" t="s">
        <v>33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56</v>
      </c>
    </row>
    <row r="96" spans="1:1" x14ac:dyDescent="0.3">
      <c r="A96" t="s">
        <v>20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50</v>
      </c>
    </row>
    <row r="103" spans="1:1" x14ac:dyDescent="0.3">
      <c r="A103" t="s">
        <v>23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31</v>
      </c>
    </row>
    <row r="109" spans="1:1" x14ac:dyDescent="0.3">
      <c r="A109" t="s">
        <v>57</v>
      </c>
    </row>
    <row r="110" spans="1:1" x14ac:dyDescent="0.3">
      <c r="A110" t="s">
        <v>38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32</v>
      </c>
    </row>
    <row r="116" spans="1:1" x14ac:dyDescent="0.3">
      <c r="A116" t="s">
        <v>58</v>
      </c>
    </row>
    <row r="117" spans="1:1" x14ac:dyDescent="0.3">
      <c r="A117" t="s">
        <v>43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39</v>
      </c>
    </row>
    <row r="123" spans="1:1" x14ac:dyDescent="0.3">
      <c r="A123" t="s">
        <v>59</v>
      </c>
    </row>
    <row r="124" spans="1:1" x14ac:dyDescent="0.3">
      <c r="A124" t="s">
        <v>60</v>
      </c>
    </row>
    <row r="125" spans="1:1" x14ac:dyDescent="0.3">
      <c r="A125" t="s">
        <v>6</v>
      </c>
    </row>
    <row r="126" spans="1:1" x14ac:dyDescent="0.3">
      <c r="A126" t="s">
        <v>7</v>
      </c>
    </row>
    <row r="127" spans="1:1" x14ac:dyDescent="0.3">
      <c r="A127" t="s">
        <v>8</v>
      </c>
    </row>
    <row r="128" spans="1:1" x14ac:dyDescent="0.3">
      <c r="A128" t="s">
        <v>9</v>
      </c>
    </row>
    <row r="129" spans="1:1" x14ac:dyDescent="0.3">
      <c r="A129" t="s">
        <v>40</v>
      </c>
    </row>
    <row r="130" spans="1:1" x14ac:dyDescent="0.3">
      <c r="A130" t="s">
        <v>61</v>
      </c>
    </row>
    <row r="131" spans="1:1" x14ac:dyDescent="0.3">
      <c r="A131" t="s">
        <v>62</v>
      </c>
    </row>
    <row r="132" spans="1:1" x14ac:dyDescent="0.3">
      <c r="A132" t="s">
        <v>21</v>
      </c>
    </row>
    <row r="133" spans="1:1" x14ac:dyDescent="0.3">
      <c r="A133" t="s">
        <v>7</v>
      </c>
    </row>
    <row r="134" spans="1:1" x14ac:dyDescent="0.3">
      <c r="A134" t="s">
        <v>22</v>
      </c>
    </row>
    <row r="135" spans="1:1" x14ac:dyDescent="0.3">
      <c r="A135" t="s">
        <v>9</v>
      </c>
    </row>
    <row r="136" spans="1:1" x14ac:dyDescent="0.3">
      <c r="A136" t="s">
        <v>41</v>
      </c>
    </row>
    <row r="137" spans="1:1" x14ac:dyDescent="0.3">
      <c r="A137" t="s">
        <v>63</v>
      </c>
    </row>
    <row r="138" spans="1:1" x14ac:dyDescent="0.3">
      <c r="A138" t="s">
        <v>64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42</v>
      </c>
    </row>
    <row r="144" spans="1:1" x14ac:dyDescent="0.3">
      <c r="A144" t="s">
        <v>65</v>
      </c>
    </row>
    <row r="145" spans="1:1" x14ac:dyDescent="0.3">
      <c r="A145" t="s">
        <v>11</v>
      </c>
    </row>
    <row r="146" spans="1:1" x14ac:dyDescent="0.3">
      <c r="A146" t="s">
        <v>21</v>
      </c>
    </row>
    <row r="147" spans="1:1" x14ac:dyDescent="0.3">
      <c r="A147" t="s">
        <v>7</v>
      </c>
    </row>
    <row r="148" spans="1:1" x14ac:dyDescent="0.3">
      <c r="A148" t="s">
        <v>22</v>
      </c>
    </row>
    <row r="149" spans="1:1" x14ac:dyDescent="0.3">
      <c r="A149" t="s">
        <v>9</v>
      </c>
    </row>
    <row r="150" spans="1:1" x14ac:dyDescent="0.3">
      <c r="A150" t="s">
        <v>44</v>
      </c>
    </row>
    <row r="151" spans="1:1" x14ac:dyDescent="0.3">
      <c r="A151" t="s">
        <v>66</v>
      </c>
    </row>
    <row r="152" spans="1:1" x14ac:dyDescent="0.3">
      <c r="A152" t="s">
        <v>15</v>
      </c>
    </row>
    <row r="153" spans="1:1" x14ac:dyDescent="0.3">
      <c r="A153" t="s">
        <v>21</v>
      </c>
    </row>
    <row r="154" spans="1:1" x14ac:dyDescent="0.3">
      <c r="A154" t="s">
        <v>7</v>
      </c>
    </row>
    <row r="155" spans="1:1" x14ac:dyDescent="0.3">
      <c r="A155" t="s">
        <v>22</v>
      </c>
    </row>
    <row r="156" spans="1:1" x14ac:dyDescent="0.3">
      <c r="A156" t="s">
        <v>9</v>
      </c>
    </row>
    <row r="157" spans="1:1" x14ac:dyDescent="0.3">
      <c r="A157" t="s">
        <v>67</v>
      </c>
    </row>
    <row r="158" spans="1:1" x14ac:dyDescent="0.3">
      <c r="A158" t="s">
        <v>68</v>
      </c>
    </row>
    <row r="159" spans="1:1" x14ac:dyDescent="0.3">
      <c r="A159" t="s">
        <v>24</v>
      </c>
    </row>
    <row r="160" spans="1:1" x14ac:dyDescent="0.3">
      <c r="A160" t="s">
        <v>21</v>
      </c>
    </row>
    <row r="161" spans="1:1" x14ac:dyDescent="0.3">
      <c r="A161" t="s">
        <v>7</v>
      </c>
    </row>
    <row r="162" spans="1:1" x14ac:dyDescent="0.3">
      <c r="A162" t="s">
        <v>22</v>
      </c>
    </row>
    <row r="163" spans="1:1" x14ac:dyDescent="0.3">
      <c r="A163" t="s">
        <v>9</v>
      </c>
    </row>
    <row r="164" spans="1:1" x14ac:dyDescent="0.3">
      <c r="A164" t="s">
        <v>69</v>
      </c>
    </row>
    <row r="165" spans="1:1" x14ac:dyDescent="0.3">
      <c r="A165" t="s">
        <v>70</v>
      </c>
    </row>
    <row r="166" spans="1:1" x14ac:dyDescent="0.3">
      <c r="A166" t="s">
        <v>34</v>
      </c>
    </row>
    <row r="167" spans="1:1" x14ac:dyDescent="0.3">
      <c r="A167" t="s">
        <v>21</v>
      </c>
    </row>
    <row r="168" spans="1:1" x14ac:dyDescent="0.3">
      <c r="A168" t="s">
        <v>7</v>
      </c>
    </row>
    <row r="169" spans="1:1" x14ac:dyDescent="0.3">
      <c r="A169" t="s">
        <v>22</v>
      </c>
    </row>
    <row r="170" spans="1:1" x14ac:dyDescent="0.3">
      <c r="A170" t="s">
        <v>9</v>
      </c>
    </row>
    <row r="171" spans="1:1" x14ac:dyDescent="0.3">
      <c r="A171" t="s">
        <v>71</v>
      </c>
    </row>
    <row r="172" spans="1:1" x14ac:dyDescent="0.3">
      <c r="A172" t="s">
        <v>72</v>
      </c>
    </row>
    <row r="173" spans="1:1" x14ac:dyDescent="0.3">
      <c r="A173" t="s">
        <v>73</v>
      </c>
    </row>
    <row r="174" spans="1:1" x14ac:dyDescent="0.3">
      <c r="A174" t="s">
        <v>16</v>
      </c>
    </row>
    <row r="175" spans="1:1" x14ac:dyDescent="0.3">
      <c r="A175" t="s">
        <v>17</v>
      </c>
    </row>
    <row r="176" spans="1:1" x14ac:dyDescent="0.3">
      <c r="A176" t="s">
        <v>18</v>
      </c>
    </row>
    <row r="177" spans="1:1" x14ac:dyDescent="0.3">
      <c r="A177" t="s">
        <v>9</v>
      </c>
    </row>
    <row r="178" spans="1:1" x14ac:dyDescent="0.3">
      <c r="A178" t="s">
        <v>74</v>
      </c>
    </row>
    <row r="179" spans="1:1" x14ac:dyDescent="0.3">
      <c r="A179" t="s">
        <v>75</v>
      </c>
    </row>
    <row r="180" spans="1:1" x14ac:dyDescent="0.3">
      <c r="A180" t="s">
        <v>37</v>
      </c>
    </row>
    <row r="181" spans="1:1" x14ac:dyDescent="0.3">
      <c r="A181" t="s">
        <v>6</v>
      </c>
    </row>
    <row r="182" spans="1:1" x14ac:dyDescent="0.3">
      <c r="A182" t="s">
        <v>7</v>
      </c>
    </row>
    <row r="183" spans="1:1" x14ac:dyDescent="0.3">
      <c r="A183" t="s">
        <v>8</v>
      </c>
    </row>
    <row r="184" spans="1:1" x14ac:dyDescent="0.3">
      <c r="A184" t="s">
        <v>9</v>
      </c>
    </row>
    <row r="185" spans="1:1" x14ac:dyDescent="0.3">
      <c r="A185" t="s">
        <v>76</v>
      </c>
    </row>
    <row r="186" spans="1:1" x14ac:dyDescent="0.3">
      <c r="A186" t="s">
        <v>77</v>
      </c>
    </row>
    <row r="187" spans="1:1" x14ac:dyDescent="0.3">
      <c r="A187" t="s">
        <v>28</v>
      </c>
    </row>
    <row r="188" spans="1:1" x14ac:dyDescent="0.3">
      <c r="A188" t="s">
        <v>21</v>
      </c>
    </row>
    <row r="189" spans="1:1" x14ac:dyDescent="0.3">
      <c r="A189" t="s">
        <v>7</v>
      </c>
    </row>
    <row r="190" spans="1:1" x14ac:dyDescent="0.3">
      <c r="A19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9171-DD4D-4A1F-ACA2-8B399F2EB329}">
  <sheetPr codeName="Tabelle4">
    <tabColor rgb="FF00B050"/>
  </sheetPr>
  <dimension ref="A2:AE23"/>
  <sheetViews>
    <sheetView zoomScale="85" zoomScaleNormal="85" workbookViewId="0">
      <selection activeCell="A2" sqref="A2:XFD2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" bestFit="1" customWidth="1"/>
    <col min="17" max="29" width="6.6640625" customWidth="1"/>
    <col min="30" max="31" width="12.33203125" bestFit="1" customWidth="1"/>
  </cols>
  <sheetData>
    <row r="2" spans="1:31" s="9" customFormat="1" x14ac:dyDescent="0.3"/>
    <row r="4" spans="1:31" s="8" customFormat="1" x14ac:dyDescent="0.3">
      <c r="A4" s="8" t="s">
        <v>0</v>
      </c>
      <c r="B4" s="8" t="s">
        <v>47</v>
      </c>
      <c r="R4" s="8" t="s">
        <v>3</v>
      </c>
    </row>
    <row r="5" spans="1:31" x14ac:dyDescent="0.3">
      <c r="B5" t="s">
        <v>1</v>
      </c>
      <c r="H5" t="s">
        <v>2</v>
      </c>
      <c r="M5" s="12"/>
      <c r="R5" t="s">
        <v>1</v>
      </c>
      <c r="X5" t="s">
        <v>2</v>
      </c>
    </row>
    <row r="6" spans="1:31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1">
        <v>1</v>
      </c>
      <c r="Y6" s="1">
        <v>2</v>
      </c>
      <c r="Z6" s="1">
        <v>3</v>
      </c>
      <c r="AA6" s="1">
        <v>4</v>
      </c>
      <c r="AB6" s="1">
        <v>5</v>
      </c>
      <c r="AC6" s="6" t="s">
        <v>3</v>
      </c>
      <c r="AD6" s="6" t="s">
        <v>3</v>
      </c>
      <c r="AE6" s="6" t="s">
        <v>3</v>
      </c>
    </row>
    <row r="7" spans="1:31" x14ac:dyDescent="0.3">
      <c r="A7" s="1">
        <v>6</v>
      </c>
      <c r="B7" s="1">
        <v>31612.731209278099</v>
      </c>
      <c r="C7" s="1"/>
      <c r="D7" s="1"/>
      <c r="E7" s="1"/>
      <c r="F7" s="1"/>
      <c r="G7" s="3">
        <f>AVERAGE(B7:F7)</f>
        <v>31612.731209278099</v>
      </c>
      <c r="H7" s="1">
        <v>2287.2370500000002</v>
      </c>
      <c r="I7" s="1"/>
      <c r="J7" s="1"/>
      <c r="K7" s="1"/>
      <c r="L7" s="1"/>
      <c r="M7" s="1">
        <v>4.9999965224303299E-2</v>
      </c>
      <c r="N7" s="1">
        <f>IFERROR((1-M7)*O7,"")</f>
        <v>2172.8752770402621</v>
      </c>
      <c r="O7" s="7">
        <f>IFERROR(AVERAGE(H7:L7),"")</f>
        <v>2287.2370500000002</v>
      </c>
      <c r="P7" s="13">
        <f>IFERROR(O7/N7,"")</f>
        <v>1.0526315404147419</v>
      </c>
      <c r="Q7" s="11"/>
      <c r="R7" s="1">
        <v>1.81491494178771</v>
      </c>
      <c r="S7" s="1">
        <v>1.73145174980163</v>
      </c>
      <c r="T7" s="1">
        <v>1.74379563331604</v>
      </c>
      <c r="U7" s="1">
        <v>1.7385962009429901</v>
      </c>
      <c r="V7" s="1">
        <v>1.7314825057983301</v>
      </c>
      <c r="W7" s="3">
        <f t="shared" ref="W7:W19" si="0">AVERAGE(R7:V7)</f>
        <v>1.7520482063293401</v>
      </c>
      <c r="X7" s="1">
        <v>2487.2377699999902</v>
      </c>
      <c r="Y7" s="1">
        <v>2603.23829999999</v>
      </c>
      <c r="Z7" s="1">
        <v>2575.2384099999999</v>
      </c>
      <c r="AA7" s="1">
        <v>2537.23793999999</v>
      </c>
      <c r="AB7" s="1">
        <v>2539.23784999999</v>
      </c>
      <c r="AC7" s="3">
        <f>AVERAGE(X7:AB7)</f>
        <v>2548.438053999992</v>
      </c>
      <c r="AD7" s="3">
        <f>IFERROR(AC7/O7,"")</f>
        <v>1.1141993585667003</v>
      </c>
      <c r="AE7" s="3">
        <f>IFERROR(AC7/N7,"")</f>
        <v>1.1728413871371832</v>
      </c>
    </row>
    <row r="8" spans="1:31" x14ac:dyDescent="0.3">
      <c r="A8" s="1">
        <v>7</v>
      </c>
      <c r="B8" s="1">
        <v>86500.873626232104</v>
      </c>
      <c r="C8" s="1"/>
      <c r="D8" s="1"/>
      <c r="E8" s="1"/>
      <c r="F8" s="1"/>
      <c r="G8" s="3">
        <f t="shared" ref="G8:G19" si="1">AVERAGE(B8:F8)</f>
        <v>86500.873626232104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2.0484728813171298</v>
      </c>
      <c r="S8" s="1">
        <v>1.92873430252075</v>
      </c>
      <c r="T8" s="1">
        <v>1.9468586444854701</v>
      </c>
      <c r="U8" s="1">
        <v>1.9434368610382</v>
      </c>
      <c r="V8" s="1">
        <v>1.9319303035736</v>
      </c>
      <c r="W8" s="3">
        <f t="shared" si="0"/>
        <v>1.9598865985870302</v>
      </c>
      <c r="X8" s="1">
        <v>2674.4387700000002</v>
      </c>
      <c r="Y8" s="1">
        <v>2514.43822</v>
      </c>
      <c r="Z8" s="1">
        <v>2630.4384199999899</v>
      </c>
      <c r="AA8" s="1">
        <v>2554.4382399999899</v>
      </c>
      <c r="AB8" s="1">
        <v>2626.4385499999999</v>
      </c>
      <c r="AC8" s="3">
        <f>AVERAGE(X8:AB8)</f>
        <v>2600.0384399999957</v>
      </c>
      <c r="AD8" s="3" t="str">
        <f>IFERROR(AC8/O8,"")</f>
        <v/>
      </c>
      <c r="AE8" s="3" t="str">
        <f>IFERROR(AC8/N8,"")</f>
        <v/>
      </c>
    </row>
    <row r="9" spans="1:31" x14ac:dyDescent="0.3">
      <c r="A9" s="1">
        <v>8</v>
      </c>
      <c r="B9" s="1">
        <v>86479.554774522694</v>
      </c>
      <c r="C9" s="1"/>
      <c r="D9" s="1"/>
      <c r="E9" s="1"/>
      <c r="F9" s="1"/>
      <c r="G9" s="3">
        <f t="shared" si="1"/>
        <v>86479.554774522694</v>
      </c>
      <c r="H9" s="1" t="s">
        <v>108</v>
      </c>
      <c r="I9" s="1"/>
      <c r="J9" s="1"/>
      <c r="K9" s="1"/>
      <c r="L9" s="1"/>
      <c r="M9" s="1"/>
      <c r="N9" s="1" t="str">
        <f t="shared" si="2"/>
        <v/>
      </c>
      <c r="O9" s="7" t="str">
        <f t="shared" si="3"/>
        <v/>
      </c>
      <c r="P9" s="13" t="str">
        <f t="shared" si="4"/>
        <v/>
      </c>
      <c r="Q9" s="11"/>
      <c r="R9" s="1">
        <v>2.15535163879394</v>
      </c>
      <c r="S9" s="1">
        <v>2.1325545310974099</v>
      </c>
      <c r="T9" s="1">
        <v>2.16941809654235</v>
      </c>
      <c r="U9" s="1">
        <v>2.1361050605773899</v>
      </c>
      <c r="V9" s="1">
        <v>2.16379642486572</v>
      </c>
      <c r="W9" s="3">
        <f t="shared" si="0"/>
        <v>2.1514451503753618</v>
      </c>
      <c r="X9" s="1">
        <v>2649.63876999999</v>
      </c>
      <c r="Y9" s="1">
        <v>2555.6387599999998</v>
      </c>
      <c r="Z9" s="1">
        <v>2631.6388899999902</v>
      </c>
      <c r="AA9" s="1">
        <v>2653.6390799999899</v>
      </c>
      <c r="AB9" s="1">
        <v>2627.6389899999899</v>
      </c>
      <c r="AC9" s="3">
        <f t="shared" ref="AC9:AC13" si="5">AVERAGE(X9:AB9)</f>
        <v>2623.638897999992</v>
      </c>
      <c r="AD9" s="3" t="str">
        <f>IFERROR(AC9/O9,"")</f>
        <v/>
      </c>
      <c r="AE9" s="3" t="str">
        <f>IFERROR(AC9/N9,"")</f>
        <v/>
      </c>
    </row>
    <row r="10" spans="1:31" x14ac:dyDescent="0.3">
      <c r="A10" s="1">
        <v>9</v>
      </c>
      <c r="B10" s="1">
        <v>86510.847694873795</v>
      </c>
      <c r="C10" s="1"/>
      <c r="D10" s="1"/>
      <c r="E10" s="1"/>
      <c r="F10" s="1"/>
      <c r="G10" s="3">
        <f t="shared" si="1"/>
        <v>86510.847694873795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2.3490011692047101</v>
      </c>
      <c r="S10" s="1">
        <v>2.3221561908721902</v>
      </c>
      <c r="T10" s="1">
        <v>2.3549039363861</v>
      </c>
      <c r="U10" s="1">
        <v>2.3695378303527801</v>
      </c>
      <c r="V10" s="1">
        <v>2.35016465187072</v>
      </c>
      <c r="W10" s="3">
        <f t="shared" si="0"/>
        <v>2.3491527557373</v>
      </c>
      <c r="X10" s="1">
        <v>2662.8389299999999</v>
      </c>
      <c r="Y10" s="1">
        <v>2638.8390199999899</v>
      </c>
      <c r="Z10" s="1">
        <v>2646.8388499999901</v>
      </c>
      <c r="AA10" s="1">
        <v>2626.8388399999999</v>
      </c>
      <c r="AB10" s="1">
        <v>2646.8387699999998</v>
      </c>
      <c r="AC10" s="3">
        <f t="shared" si="5"/>
        <v>2644.4388819999958</v>
      </c>
      <c r="AD10" s="3" t="str">
        <f>IFERROR(AC10/O10,"")</f>
        <v/>
      </c>
      <c r="AE10" s="3" t="str">
        <f>IFERROR(AC10/N10,"")</f>
        <v/>
      </c>
    </row>
    <row r="11" spans="1:31" x14ac:dyDescent="0.3">
      <c r="A11" s="1">
        <v>10</v>
      </c>
      <c r="B11" s="1">
        <v>86458.431104660005</v>
      </c>
      <c r="C11" s="1"/>
      <c r="D11" s="1"/>
      <c r="E11" s="1"/>
      <c r="F11" s="1"/>
      <c r="G11" s="3">
        <f t="shared" si="1"/>
        <v>86458.431104660005</v>
      </c>
      <c r="H11" s="1" t="s">
        <v>108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3" t="str">
        <f t="shared" si="4"/>
        <v/>
      </c>
      <c r="Q11" s="11"/>
      <c r="R11" s="1">
        <v>2.5645189285278298</v>
      </c>
      <c r="S11" s="1">
        <v>2.5910077095031698</v>
      </c>
      <c r="T11" s="1">
        <v>2.5739204883575399</v>
      </c>
      <c r="U11" s="1">
        <v>2.56824326515197</v>
      </c>
      <c r="V11" s="1">
        <v>2.60248804092407</v>
      </c>
      <c r="W11" s="3">
        <f t="shared" si="0"/>
        <v>2.5800356864929159</v>
      </c>
      <c r="X11" s="1">
        <v>2714.0391</v>
      </c>
      <c r="Y11" s="1">
        <v>2666.0389399999899</v>
      </c>
      <c r="Z11" s="1">
        <v>2648.0388399999902</v>
      </c>
      <c r="AA11" s="1">
        <v>2670.0391499999901</v>
      </c>
      <c r="AB11" s="1">
        <v>2662.0389599999999</v>
      </c>
      <c r="AC11" s="3">
        <f t="shared" si="5"/>
        <v>2672.0389979999936</v>
      </c>
      <c r="AD11" s="3" t="str">
        <f>IFERROR(AC11/O11,"")</f>
        <v/>
      </c>
      <c r="AE11" s="3" t="str">
        <f>IFERROR(AC11/N11,"")</f>
        <v/>
      </c>
    </row>
    <row r="12" spans="1:31" x14ac:dyDescent="0.3">
      <c r="A12" s="1">
        <v>11</v>
      </c>
      <c r="B12" s="1">
        <v>86466.312686920093</v>
      </c>
      <c r="C12" s="1"/>
      <c r="D12" s="1"/>
      <c r="E12" s="1"/>
      <c r="F12" s="1"/>
      <c r="G12" s="3">
        <f t="shared" si="1"/>
        <v>86466.312686920093</v>
      </c>
      <c r="H12" s="1" t="s">
        <v>108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3" t="str">
        <f t="shared" si="4"/>
        <v/>
      </c>
      <c r="Q12" s="11"/>
      <c r="R12" s="1">
        <v>2.7373855113983101</v>
      </c>
      <c r="S12" s="1">
        <v>2.7626056671142498</v>
      </c>
      <c r="T12" s="1">
        <v>2.7566385269164999</v>
      </c>
      <c r="U12" s="1">
        <v>2.77319240570068</v>
      </c>
      <c r="V12" s="1">
        <v>2.76307940483093</v>
      </c>
      <c r="W12" s="3">
        <f t="shared" si="0"/>
        <v>2.7585803031921339</v>
      </c>
      <c r="X12" s="1">
        <v>2659.2391299999999</v>
      </c>
      <c r="Y12" s="1">
        <v>2649.2390799999898</v>
      </c>
      <c r="Z12" s="1">
        <v>2675.2391400000001</v>
      </c>
      <c r="AA12" s="1">
        <v>2705.2391299999899</v>
      </c>
      <c r="AB12" s="1">
        <v>2675.2391599999901</v>
      </c>
      <c r="AC12" s="3">
        <f t="shared" si="5"/>
        <v>2672.8391279999937</v>
      </c>
      <c r="AD12" s="3" t="str">
        <f>IFERROR(AC12/O12,"")</f>
        <v/>
      </c>
      <c r="AE12" s="3" t="str">
        <f>IFERROR(AC12/N12,"")</f>
        <v/>
      </c>
    </row>
    <row r="13" spans="1:31" x14ac:dyDescent="0.3">
      <c r="A13" s="1">
        <v>12</v>
      </c>
      <c r="B13" s="1">
        <v>86462.350504636706</v>
      </c>
      <c r="C13" s="1"/>
      <c r="D13" s="1"/>
      <c r="E13" s="1"/>
      <c r="F13" s="1"/>
      <c r="G13" s="3">
        <f t="shared" si="1"/>
        <v>86462.350504636706</v>
      </c>
      <c r="H13" s="1" t="s">
        <v>108</v>
      </c>
      <c r="I13" s="1"/>
      <c r="J13" s="1"/>
      <c r="K13" s="1"/>
      <c r="L13" s="1"/>
      <c r="M13" s="1"/>
      <c r="N13" s="1" t="str">
        <f t="shared" si="2"/>
        <v/>
      </c>
      <c r="O13" s="7" t="str">
        <f t="shared" si="3"/>
        <v/>
      </c>
      <c r="P13" s="13" t="str">
        <f t="shared" si="4"/>
        <v/>
      </c>
      <c r="Q13" s="11"/>
      <c r="R13" s="1">
        <v>2.9961066246032702</v>
      </c>
      <c r="S13" s="1">
        <v>2.9803333282470699</v>
      </c>
      <c r="T13" s="1">
        <v>2.92608189582824</v>
      </c>
      <c r="U13" s="1">
        <v>2.9651060104370099</v>
      </c>
      <c r="V13" s="5">
        <v>2.9845936298370299</v>
      </c>
      <c r="W13" s="3">
        <f t="shared" si="0"/>
        <v>2.9704442977905239</v>
      </c>
      <c r="X13" s="1">
        <v>2714.4392299999899</v>
      </c>
      <c r="Y13" s="1">
        <v>2692.4393700000001</v>
      </c>
      <c r="Z13" s="1">
        <v>2692.4391799999898</v>
      </c>
      <c r="AA13" s="1">
        <v>2694.4393299999902</v>
      </c>
      <c r="AB13" s="1">
        <v>2722.4392699999898</v>
      </c>
      <c r="AC13" s="3">
        <f t="shared" si="5"/>
        <v>2703.2392759999921</v>
      </c>
      <c r="AD13" s="3" t="str">
        <f>IFERROR(AC13/O13,"")</f>
        <v/>
      </c>
      <c r="AE13" s="3" t="str">
        <f>IFERROR(AC13/N13,"")</f>
        <v/>
      </c>
    </row>
    <row r="14" spans="1:31" x14ac:dyDescent="0.3">
      <c r="A14" s="1">
        <v>13</v>
      </c>
      <c r="B14" s="1">
        <v>18115.102581024101</v>
      </c>
      <c r="C14" s="1"/>
      <c r="D14" s="1"/>
      <c r="E14" s="1"/>
      <c r="F14" s="1"/>
      <c r="G14" s="3">
        <f t="shared" si="1"/>
        <v>18115.102581024101</v>
      </c>
      <c r="H14" s="1">
        <v>2247.2375299999999</v>
      </c>
      <c r="I14" s="1"/>
      <c r="J14" s="1"/>
      <c r="K14" s="1"/>
      <c r="L14" s="1"/>
      <c r="M14" s="1">
        <v>4.5211299937658898E-2</v>
      </c>
      <c r="N14" s="1">
        <f t="shared" si="2"/>
        <v>2145.6370000000061</v>
      </c>
      <c r="O14" s="7">
        <f t="shared" si="3"/>
        <v>2247.2375299999999</v>
      </c>
      <c r="P14" s="13">
        <f t="shared" si="4"/>
        <v>1.0473521522978926</v>
      </c>
      <c r="Q14" s="11"/>
      <c r="R14" s="1">
        <v>3.3842062950134202</v>
      </c>
      <c r="S14" s="1">
        <v>3.6697089672088601</v>
      </c>
      <c r="T14" s="1">
        <v>4.4378061294555602</v>
      </c>
      <c r="U14" s="1">
        <v>4.2424604892730704</v>
      </c>
      <c r="V14" s="1">
        <v>4.19895148277282</v>
      </c>
      <c r="W14" s="3">
        <f t="shared" si="0"/>
        <v>3.9866266727447459</v>
      </c>
      <c r="X14" s="1">
        <v>2625.6388499999898</v>
      </c>
      <c r="Y14" s="1">
        <v>2671.6389600000002</v>
      </c>
      <c r="Z14" s="1">
        <v>2681.6392499999902</v>
      </c>
      <c r="AA14" s="1">
        <v>2701.6392899999901</v>
      </c>
      <c r="AB14" s="1">
        <v>2695.6392799999899</v>
      </c>
      <c r="AC14" s="3">
        <f>AVERAGE(X14:AB14)</f>
        <v>2675.2391259999922</v>
      </c>
      <c r="AD14" s="3">
        <f>IFERROR(AC14/O14,"")</f>
        <v>1.1904567676030189</v>
      </c>
      <c r="AE14" s="3">
        <f>IFERROR(AC14/N14,"")</f>
        <v>1.2468274577666141</v>
      </c>
    </row>
    <row r="15" spans="1:31" x14ac:dyDescent="0.3">
      <c r="A15" s="1">
        <v>14</v>
      </c>
      <c r="B15" s="1">
        <v>12291.6474282741</v>
      </c>
      <c r="C15" s="1"/>
      <c r="D15" s="1"/>
      <c r="E15" s="1"/>
      <c r="F15" s="1"/>
      <c r="G15" s="3">
        <f t="shared" si="1"/>
        <v>12291.6474282741</v>
      </c>
      <c r="H15" s="1">
        <v>2247.6375699999999</v>
      </c>
      <c r="I15" s="1"/>
      <c r="J15" s="1"/>
      <c r="K15" s="1"/>
      <c r="L15" s="1"/>
      <c r="M15" s="1">
        <v>4.6626952404960002E-2</v>
      </c>
      <c r="N15" s="1">
        <f t="shared" si="2"/>
        <v>2142.8370800000102</v>
      </c>
      <c r="O15" s="7">
        <f t="shared" si="3"/>
        <v>2247.6375699999999</v>
      </c>
      <c r="P15" s="13">
        <f t="shared" si="4"/>
        <v>1.0489073532365742</v>
      </c>
      <c r="Q15" s="11"/>
      <c r="R15" s="1">
        <v>4.36000323295593</v>
      </c>
      <c r="S15" s="1">
        <v>4.1854572296142498</v>
      </c>
      <c r="T15" s="1">
        <v>3.7104294300079301</v>
      </c>
      <c r="U15" s="1">
        <v>3.7788610458374001</v>
      </c>
      <c r="V15" s="1">
        <v>3.73181080818176</v>
      </c>
      <c r="W15" s="3">
        <f t="shared" si="0"/>
        <v>3.9533123493194537</v>
      </c>
      <c r="X15" s="1">
        <v>2650.8391699999902</v>
      </c>
      <c r="Y15" s="1">
        <v>2658.8392399999998</v>
      </c>
      <c r="Z15" s="1">
        <v>2728.8397099999902</v>
      </c>
      <c r="AA15" s="1">
        <v>2662.8395299999902</v>
      </c>
      <c r="AB15" s="1">
        <v>2646.83934</v>
      </c>
      <c r="AC15" s="3">
        <f t="shared" ref="AC15:AC19" si="6">AVERAGE(X15:AB15)</f>
        <v>2669.6393979999939</v>
      </c>
      <c r="AD15" s="3">
        <f>IFERROR(AC15/O15,"")</f>
        <v>1.1877535033372815</v>
      </c>
      <c r="AE15" s="3">
        <f>IFERROR(AC15/N15,"")</f>
        <v>1.2458433834829763</v>
      </c>
    </row>
    <row r="16" spans="1:31" x14ac:dyDescent="0.3">
      <c r="A16" s="1">
        <v>15</v>
      </c>
      <c r="B16" s="1">
        <v>7187.3742909431403</v>
      </c>
      <c r="C16" s="1"/>
      <c r="D16" s="1"/>
      <c r="E16" s="1"/>
      <c r="F16" s="1"/>
      <c r="G16" s="3">
        <f t="shared" si="1"/>
        <v>7187.3742909431403</v>
      </c>
      <c r="H16" s="1">
        <v>2252.8376400000002</v>
      </c>
      <c r="I16" s="1"/>
      <c r="J16" s="1"/>
      <c r="K16" s="1"/>
      <c r="L16" s="1"/>
      <c r="M16" s="1">
        <v>4.9182660874346501E-2</v>
      </c>
      <c r="N16" s="1">
        <f t="shared" si="2"/>
        <v>2142.037090346917</v>
      </c>
      <c r="O16" s="7">
        <f t="shared" si="3"/>
        <v>2252.8376400000002</v>
      </c>
      <c r="P16" s="13">
        <f t="shared" si="4"/>
        <v>1.0517267185299477</v>
      </c>
      <c r="Q16" s="11"/>
      <c r="R16" s="1">
        <v>3.96089744567871</v>
      </c>
      <c r="S16" s="1">
        <v>3.8818790912628098</v>
      </c>
      <c r="T16" s="1">
        <v>4.0854320526123002</v>
      </c>
      <c r="U16" s="1">
        <v>4.0884597301483101</v>
      </c>
      <c r="V16" s="1">
        <v>4.4073300361633301</v>
      </c>
      <c r="W16" s="3">
        <f t="shared" si="0"/>
        <v>4.0847996711730916</v>
      </c>
      <c r="X16" s="1">
        <v>2688.03970999999</v>
      </c>
      <c r="Y16" s="1">
        <v>2678.0393399999898</v>
      </c>
      <c r="Z16" s="1">
        <v>2658.0392299999999</v>
      </c>
      <c r="AA16" s="1">
        <v>2630.0393199999999</v>
      </c>
      <c r="AB16" s="1">
        <v>2646.0392000000002</v>
      </c>
      <c r="AC16" s="3">
        <f t="shared" si="6"/>
        <v>2660.0393599999961</v>
      </c>
      <c r="AD16" s="3">
        <f>IFERROR(AC16/O16,"")</f>
        <v>1.1807505844051842</v>
      </c>
      <c r="AE16" s="3">
        <f>IFERROR(AC16/N16,"")</f>
        <v>1.2418269375387825</v>
      </c>
    </row>
    <row r="17" spans="1:31" x14ac:dyDescent="0.3">
      <c r="A17" s="1">
        <v>16</v>
      </c>
      <c r="B17" s="1">
        <v>5265.83723592758</v>
      </c>
      <c r="C17" s="1"/>
      <c r="D17" s="1"/>
      <c r="E17" s="1"/>
      <c r="F17" s="1"/>
      <c r="G17" s="3">
        <f t="shared" si="1"/>
        <v>5265.83723592758</v>
      </c>
      <c r="H17" s="1">
        <v>2243.6376700000001</v>
      </c>
      <c r="I17" s="1"/>
      <c r="J17" s="1"/>
      <c r="K17" s="1"/>
      <c r="L17" s="1"/>
      <c r="M17" s="1">
        <v>4.5640394996209199E-2</v>
      </c>
      <c r="N17" s="1">
        <f t="shared" si="2"/>
        <v>2141.2371605128255</v>
      </c>
      <c r="O17" s="7">
        <f t="shared" si="3"/>
        <v>2243.6376700000001</v>
      </c>
      <c r="P17" s="13">
        <f t="shared" si="4"/>
        <v>1.0478230582653674</v>
      </c>
      <c r="Q17" s="11"/>
      <c r="R17" s="1">
        <v>4.7290704250335596</v>
      </c>
      <c r="S17" s="1">
        <v>5.7613050937652499</v>
      </c>
      <c r="T17" s="1">
        <v>6.4960782527923504</v>
      </c>
      <c r="U17" s="1">
        <v>5.3491513729095397</v>
      </c>
      <c r="V17" s="1">
        <v>4.7989244461059499</v>
      </c>
      <c r="W17" s="3">
        <f t="shared" si="0"/>
        <v>5.4269059181213297</v>
      </c>
      <c r="X17" s="1">
        <v>2693.2395299999998</v>
      </c>
      <c r="Y17" s="1">
        <v>2729.2397499999902</v>
      </c>
      <c r="Z17" s="1">
        <v>2763.2397500000002</v>
      </c>
      <c r="AA17" s="1">
        <v>2725.2396699999899</v>
      </c>
      <c r="AB17" s="1">
        <v>2711.23956</v>
      </c>
      <c r="AC17" s="3">
        <f t="shared" si="6"/>
        <v>2724.4396519999964</v>
      </c>
      <c r="AD17" s="3">
        <f>IFERROR(AC17/O17,"")</f>
        <v>1.2142957343018743</v>
      </c>
      <c r="AE17" s="3">
        <f>IFERROR(AC17/N17,"")</f>
        <v>1.2723670699547798</v>
      </c>
    </row>
    <row r="18" spans="1:31" x14ac:dyDescent="0.3">
      <c r="A18" s="1">
        <v>17</v>
      </c>
      <c r="B18" s="1">
        <v>1354.9149475097599</v>
      </c>
      <c r="C18" s="1"/>
      <c r="D18" s="1"/>
      <c r="E18" s="1"/>
      <c r="F18" s="1"/>
      <c r="G18" s="3">
        <f t="shared" si="1"/>
        <v>1354.9149475097599</v>
      </c>
      <c r="H18" s="1">
        <v>2236.8376899999998</v>
      </c>
      <c r="I18" s="1"/>
      <c r="J18" s="1"/>
      <c r="K18" s="1"/>
      <c r="L18" s="1"/>
      <c r="M18" s="1">
        <v>4.6673238951008902E-2</v>
      </c>
      <c r="N18" s="1">
        <f t="shared" si="2"/>
        <v>2132.4372300000068</v>
      </c>
      <c r="O18" s="7">
        <f t="shared" si="3"/>
        <v>2236.8376899999998</v>
      </c>
      <c r="P18" s="13">
        <f t="shared" si="4"/>
        <v>1.0489582804742124</v>
      </c>
      <c r="Q18" s="11"/>
      <c r="R18" s="1">
        <v>4.3117165565490696</v>
      </c>
      <c r="S18" s="1">
        <v>4.2371320724487296</v>
      </c>
      <c r="T18" s="1">
        <v>4.2638142108917201</v>
      </c>
      <c r="U18" s="1">
        <v>4.3434214591979901</v>
      </c>
      <c r="V18" s="1">
        <v>4.3837239742278999</v>
      </c>
      <c r="W18" s="3">
        <f t="shared" si="0"/>
        <v>4.3079616546630817</v>
      </c>
      <c r="X18" s="1">
        <v>2689.2397099999998</v>
      </c>
      <c r="Y18" s="1">
        <v>2704.4397899999999</v>
      </c>
      <c r="Z18" s="1">
        <v>2710.4397899999899</v>
      </c>
      <c r="AA18" s="1">
        <v>2746.44019999999</v>
      </c>
      <c r="AB18" s="1">
        <v>2692.4396999999999</v>
      </c>
      <c r="AC18" s="3">
        <f t="shared" si="6"/>
        <v>2708.599837999996</v>
      </c>
      <c r="AD18" s="3">
        <f>IFERROR(AC18/O18,"")</f>
        <v>1.2109058471739165</v>
      </c>
      <c r="AE18" s="3">
        <f>IFERROR(AC18/N18,"")</f>
        <v>1.2701897152677208</v>
      </c>
    </row>
    <row r="19" spans="1:31" x14ac:dyDescent="0.3">
      <c r="A19" s="1">
        <v>18</v>
      </c>
      <c r="B19" s="1">
        <v>1258.7170407772001</v>
      </c>
      <c r="C19" s="1"/>
      <c r="D19" s="1"/>
      <c r="E19" s="1"/>
      <c r="F19" s="1"/>
      <c r="G19" s="3">
        <f t="shared" si="1"/>
        <v>1258.7170407772001</v>
      </c>
      <c r="H19" s="1">
        <v>2227.63789</v>
      </c>
      <c r="I19" s="1"/>
      <c r="J19" s="1"/>
      <c r="K19" s="1"/>
      <c r="L19" s="1"/>
      <c r="M19" s="1">
        <v>4.3095195270699001E-2</v>
      </c>
      <c r="N19" s="1">
        <f t="shared" si="2"/>
        <v>2131.6374001380418</v>
      </c>
      <c r="O19" s="7">
        <f t="shared" si="3"/>
        <v>2227.63789</v>
      </c>
      <c r="P19" s="13">
        <f t="shared" si="4"/>
        <v>1.0450360318578298</v>
      </c>
      <c r="Q19" s="11"/>
      <c r="R19" s="1">
        <v>4.5296924114227197</v>
      </c>
      <c r="S19" s="1">
        <v>4.4285774230956996</v>
      </c>
      <c r="T19" s="1">
        <v>4.3252761363983101</v>
      </c>
      <c r="U19" s="1">
        <v>4.48551297187805</v>
      </c>
      <c r="V19" s="1">
        <v>4.3464455604553196</v>
      </c>
      <c r="W19" s="3">
        <f t="shared" si="0"/>
        <v>4.4231009006500193</v>
      </c>
      <c r="X19" s="1">
        <v>2689.6399699999902</v>
      </c>
      <c r="Y19" s="1">
        <v>2651.6398599999902</v>
      </c>
      <c r="Z19" s="1">
        <v>2701.63993999999</v>
      </c>
      <c r="AA19" s="1">
        <v>2671.63987</v>
      </c>
      <c r="AB19" s="1">
        <v>2705.64023</v>
      </c>
      <c r="AC19" s="3">
        <f t="shared" si="6"/>
        <v>2684.0399739999943</v>
      </c>
      <c r="AD19" s="3">
        <f>IFERROR(AC19/O19,"")</f>
        <v>1.2048816309189256</v>
      </c>
      <c r="AE19" s="3">
        <f>IFERROR(AC19/N19,"")</f>
        <v>1.2591447184339042</v>
      </c>
    </row>
    <row r="21" spans="1:31" x14ac:dyDescent="0.3">
      <c r="AD21" s="3"/>
      <c r="AE21" s="3"/>
    </row>
    <row r="22" spans="1:31" x14ac:dyDescent="0.3">
      <c r="AD22" s="3"/>
      <c r="AE22" s="3"/>
    </row>
    <row r="23" spans="1:31" x14ac:dyDescent="0.3">
      <c r="AD23" s="3"/>
      <c r="AE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CDAD-DCBC-4443-B0B6-E359497F24B4}">
  <sheetPr>
    <tabColor rgb="FF92D050"/>
  </sheetPr>
  <dimension ref="A2:AI190"/>
  <sheetViews>
    <sheetView zoomScale="85" zoomScaleNormal="85" workbookViewId="0">
      <selection activeCell="U37" sqref="U37"/>
    </sheetView>
  </sheetViews>
  <sheetFormatPr baseColWidth="10" defaultRowHeight="14.4" x14ac:dyDescent="0.3"/>
  <cols>
    <col min="2" max="12" width="6.6640625" customWidth="1"/>
    <col min="13" max="13" width="9" bestFit="1" customWidth="1"/>
    <col min="14" max="14" width="9" customWidth="1"/>
    <col min="15" max="15" width="6.6640625" customWidth="1"/>
    <col min="16" max="16" width="10" bestFit="1" customWidth="1"/>
    <col min="17" max="31" width="6.6640625" customWidth="1"/>
    <col min="32" max="33" width="12.33203125" bestFit="1" customWidth="1"/>
  </cols>
  <sheetData>
    <row r="2" spans="1:35" s="9" customFormat="1" x14ac:dyDescent="0.3"/>
    <row r="4" spans="1:35" s="8" customFormat="1" x14ac:dyDescent="0.3">
      <c r="A4" s="8" t="s">
        <v>0</v>
      </c>
      <c r="B4" s="8" t="s">
        <v>107</v>
      </c>
      <c r="R4" s="8" t="s">
        <v>3</v>
      </c>
    </row>
    <row r="5" spans="1:35" x14ac:dyDescent="0.3">
      <c r="B5" t="s">
        <v>1</v>
      </c>
      <c r="H5" t="s">
        <v>106</v>
      </c>
      <c r="M5" s="12"/>
      <c r="R5" t="s">
        <v>1</v>
      </c>
      <c r="Z5" t="s">
        <v>106</v>
      </c>
      <c r="AI5" t="s">
        <v>45</v>
      </c>
    </row>
    <row r="6" spans="1:35" x14ac:dyDescent="0.3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2" t="s">
        <v>48</v>
      </c>
      <c r="H6" s="1">
        <v>1</v>
      </c>
      <c r="I6" s="1">
        <v>2</v>
      </c>
      <c r="J6" s="1">
        <v>3</v>
      </c>
      <c r="K6" s="1">
        <v>4</v>
      </c>
      <c r="L6" s="1">
        <v>5</v>
      </c>
      <c r="M6" s="4" t="s">
        <v>29</v>
      </c>
      <c r="N6" s="1" t="s">
        <v>45</v>
      </c>
      <c r="O6" s="2" t="s">
        <v>48</v>
      </c>
      <c r="P6" s="2" t="s">
        <v>48</v>
      </c>
      <c r="Q6" s="10"/>
      <c r="R6" s="1">
        <v>1</v>
      </c>
      <c r="S6" s="1">
        <v>2</v>
      </c>
      <c r="T6" s="1">
        <v>3</v>
      </c>
      <c r="U6" s="1">
        <v>4</v>
      </c>
      <c r="V6" s="1">
        <v>5</v>
      </c>
      <c r="W6" s="2" t="s">
        <v>3</v>
      </c>
      <c r="X6" s="2"/>
      <c r="Y6" s="1">
        <v>1</v>
      </c>
      <c r="Z6" s="1">
        <v>2</v>
      </c>
      <c r="AA6" s="1">
        <v>3</v>
      </c>
      <c r="AB6" s="1">
        <v>4</v>
      </c>
      <c r="AC6" s="1">
        <v>5</v>
      </c>
      <c r="AD6" s="6" t="s">
        <v>3</v>
      </c>
      <c r="AE6" s="6"/>
      <c r="AF6" s="6" t="s">
        <v>3</v>
      </c>
      <c r="AG6" s="6" t="s">
        <v>3</v>
      </c>
    </row>
    <row r="7" spans="1:35" x14ac:dyDescent="0.3">
      <c r="A7" s="1">
        <v>6</v>
      </c>
      <c r="B7" s="1">
        <v>3633.95669984817</v>
      </c>
      <c r="C7" s="1"/>
      <c r="D7" s="1"/>
      <c r="E7" s="1"/>
      <c r="F7" s="1"/>
      <c r="G7" s="3">
        <f>AVERAGE(B7:F7)</f>
        <v>3633.95669984817</v>
      </c>
      <c r="H7" s="1" t="s">
        <v>108</v>
      </c>
      <c r="I7" s="1"/>
      <c r="J7" s="1"/>
      <c r="K7" s="1"/>
      <c r="L7" s="1"/>
      <c r="M7" s="1"/>
      <c r="N7" s="1" t="str">
        <f>IFERROR((1-M7)*O7,"")</f>
        <v/>
      </c>
      <c r="O7" s="7" t="str">
        <f>IFERROR(AVERAGE(H7:L7),"")</f>
        <v/>
      </c>
      <c r="P7" s="13" t="str">
        <f>IFERROR(O7/N7,"")</f>
        <v/>
      </c>
      <c r="Q7" s="11"/>
      <c r="R7" s="1">
        <v>6.5508565902709961</v>
      </c>
      <c r="S7" s="1">
        <v>6.4398868083953857</v>
      </c>
      <c r="T7" s="1">
        <v>6.540015697479248</v>
      </c>
      <c r="U7" s="1">
        <v>7.5926272869110107</v>
      </c>
      <c r="V7" s="1">
        <v>6.7111518383026123</v>
      </c>
      <c r="W7" s="3">
        <f t="shared" ref="W7:W19" si="0">AVERAGE(R7:V7)</f>
        <v>6.7669076442718508</v>
      </c>
      <c r="X7" s="3">
        <f>_xlfn.STDEV.P(R7:V7)</f>
        <v>0.42190574271772618</v>
      </c>
      <c r="Y7" s="1">
        <v>561.20835999999997</v>
      </c>
      <c r="Z7" s="1">
        <v>569.20802000000003</v>
      </c>
      <c r="AA7" s="1">
        <v>535.20749999999998</v>
      </c>
      <c r="AB7" s="1">
        <v>581.20759999999996</v>
      </c>
      <c r="AC7" s="1">
        <v>563.20791999999994</v>
      </c>
      <c r="AD7" s="3">
        <f>AVERAGE(Y7:AC7)</f>
        <v>562.00787999999989</v>
      </c>
      <c r="AE7" s="3">
        <f>_xlfn.STDEV.P(Y7:AC7)</f>
        <v>15.105038632684126</v>
      </c>
      <c r="AF7" s="3" t="str">
        <f>IFERROR(AD7/O7,"")</f>
        <v/>
      </c>
      <c r="AG7" s="3" t="str">
        <f>IFERROR(AD7/N7,"")</f>
        <v/>
      </c>
    </row>
    <row r="8" spans="1:35" x14ac:dyDescent="0.3">
      <c r="A8" s="1">
        <v>7</v>
      </c>
      <c r="B8" s="1">
        <v>3642.8680872917098</v>
      </c>
      <c r="C8" s="1"/>
      <c r="D8" s="1"/>
      <c r="E8" s="1"/>
      <c r="F8" s="1"/>
      <c r="G8" s="3">
        <f t="shared" ref="G8:G19" si="1">AVERAGE(B8:F8)</f>
        <v>3642.8680872917098</v>
      </c>
      <c r="H8" s="1" t="s">
        <v>108</v>
      </c>
      <c r="I8" s="1"/>
      <c r="J8" s="1"/>
      <c r="K8" s="1"/>
      <c r="L8" s="1"/>
      <c r="M8" s="1"/>
      <c r="N8" s="1" t="str">
        <f t="shared" ref="N8:N19" si="2">IFERROR((1-M8)*O8,"")</f>
        <v/>
      </c>
      <c r="O8" s="7" t="str">
        <f t="shared" ref="O8:O19" si="3">IFERROR(AVERAGE(H8:L8),"")</f>
        <v/>
      </c>
      <c r="P8" s="13" t="str">
        <f t="shared" ref="P8:P19" si="4">IFERROR(O8/N8,"")</f>
        <v/>
      </c>
      <c r="Q8" s="11"/>
      <c r="R8" s="1">
        <v>7.3037705421447754</v>
      </c>
      <c r="S8" s="1">
        <v>6.65673828125</v>
      </c>
      <c r="T8" s="1">
        <v>6.5906744003295898</v>
      </c>
      <c r="U8" s="1">
        <v>6.6883513927459717</v>
      </c>
      <c r="V8" s="1">
        <v>6.5850965976715088</v>
      </c>
      <c r="W8" s="3">
        <f t="shared" si="0"/>
        <v>6.764926242828369</v>
      </c>
      <c r="X8" s="3">
        <f t="shared" ref="X8:X19" si="5">_xlfn.STDEV.P(R8:V8)</f>
        <v>0.27225867387206409</v>
      </c>
      <c r="Y8" s="1">
        <v>513.2066299999999</v>
      </c>
      <c r="Z8" s="1">
        <v>477.20699999999999</v>
      </c>
      <c r="AA8" s="1">
        <v>509.20706000000001</v>
      </c>
      <c r="AB8" s="1">
        <v>501.20690000000002</v>
      </c>
      <c r="AC8" s="1">
        <v>529.20748000000003</v>
      </c>
      <c r="AD8" s="3">
        <f>AVERAGE(Y8:AC8)</f>
        <v>506.00701399999997</v>
      </c>
      <c r="AE8" s="3">
        <f t="shared" ref="AE8:AE19" si="6">_xlfn.STDEV.P(Y8:AC8)</f>
        <v>17.045927891317152</v>
      </c>
      <c r="AF8" s="3" t="str">
        <f>IFERROR(AD8/O8,"")</f>
        <v/>
      </c>
      <c r="AG8" s="3" t="str">
        <f>IFERROR(AD8/N8,"")</f>
        <v/>
      </c>
    </row>
    <row r="9" spans="1:35" x14ac:dyDescent="0.3">
      <c r="A9" s="1">
        <v>8</v>
      </c>
      <c r="B9" s="1">
        <v>3655.1617395877802</v>
      </c>
      <c r="C9" s="1"/>
      <c r="D9" s="1"/>
      <c r="E9" s="1"/>
      <c r="F9" s="1"/>
      <c r="G9" s="3">
        <f t="shared" si="1"/>
        <v>3655.1617395877802</v>
      </c>
      <c r="H9" s="1">
        <v>749.2</v>
      </c>
      <c r="I9" s="1"/>
      <c r="J9" s="1"/>
      <c r="K9" s="1"/>
      <c r="L9" s="1"/>
      <c r="M9" s="1">
        <v>0.94927941847839903</v>
      </c>
      <c r="N9" s="1">
        <f t="shared" si="2"/>
        <v>37.999859675983451</v>
      </c>
      <c r="O9" s="7">
        <f t="shared" si="3"/>
        <v>749.2</v>
      </c>
      <c r="P9" s="13">
        <f t="shared" si="4"/>
        <v>19.71586227918381</v>
      </c>
      <c r="Q9" s="11"/>
      <c r="R9" s="1">
        <v>6.9888195991516113</v>
      </c>
      <c r="S9" s="1">
        <v>6.9187536239624023</v>
      </c>
      <c r="T9" s="1">
        <v>7.028010368347168</v>
      </c>
      <c r="U9" s="1">
        <v>7.0284476280212402</v>
      </c>
      <c r="V9" s="1">
        <v>6.9648430347442627</v>
      </c>
      <c r="W9" s="3">
        <f t="shared" si="0"/>
        <v>6.9857748508453366</v>
      </c>
      <c r="X9" s="3">
        <f t="shared" si="5"/>
        <v>4.1337782042541453E-2</v>
      </c>
      <c r="Y9" s="1">
        <v>513.20701999999994</v>
      </c>
      <c r="Z9" s="1">
        <v>479.20697999999987</v>
      </c>
      <c r="AA9" s="1">
        <v>473.20699999999988</v>
      </c>
      <c r="AB9" s="1">
        <v>497.20704999999992</v>
      </c>
      <c r="AC9" s="1">
        <v>477.20692999999989</v>
      </c>
      <c r="AD9" s="3">
        <f t="shared" ref="AD9:AD13" si="7">AVERAGE(Y9:AC9)</f>
        <v>488.0069959999999</v>
      </c>
      <c r="AE9" s="3">
        <f t="shared" si="6"/>
        <v>15.051935370630078</v>
      </c>
      <c r="AF9" s="3">
        <f>IFERROR(AD9/O9,"")</f>
        <v>0.65137079017618771</v>
      </c>
      <c r="AG9" s="3">
        <f>IFERROR(AD9/N9,"")</f>
        <v>12.842336791796853</v>
      </c>
    </row>
    <row r="10" spans="1:35" x14ac:dyDescent="0.3">
      <c r="A10" s="1">
        <v>9</v>
      </c>
      <c r="B10" s="1">
        <v>3657.3926625251702</v>
      </c>
      <c r="C10" s="1"/>
      <c r="D10" s="1"/>
      <c r="E10" s="1"/>
      <c r="F10" s="1"/>
      <c r="G10" s="3">
        <f t="shared" si="1"/>
        <v>3657.3926625251702</v>
      </c>
      <c r="H10" s="1" t="s">
        <v>108</v>
      </c>
      <c r="I10" s="1"/>
      <c r="J10" s="1"/>
      <c r="K10" s="1"/>
      <c r="L10" s="1"/>
      <c r="M10" s="1"/>
      <c r="N10" s="1" t="str">
        <f t="shared" si="2"/>
        <v/>
      </c>
      <c r="O10" s="7" t="str">
        <f t="shared" si="3"/>
        <v/>
      </c>
      <c r="P10" s="13" t="str">
        <f t="shared" si="4"/>
        <v/>
      </c>
      <c r="Q10" s="11"/>
      <c r="R10" s="1">
        <v>7.0370895862579346</v>
      </c>
      <c r="S10" s="1">
        <v>7.1651544570922852</v>
      </c>
      <c r="T10" s="1">
        <v>7.1913120746612549</v>
      </c>
      <c r="U10" s="1">
        <v>7.2580065727233887</v>
      </c>
      <c r="V10" s="1">
        <v>7.11116623878479</v>
      </c>
      <c r="W10" s="3">
        <f t="shared" si="0"/>
        <v>7.1525457859039303</v>
      </c>
      <c r="X10" s="3">
        <f t="shared" si="5"/>
        <v>7.4600512392627355E-2</v>
      </c>
      <c r="Y10" s="1">
        <v>469.20692000000003</v>
      </c>
      <c r="Z10" s="1">
        <v>457.2068099999999</v>
      </c>
      <c r="AA10" s="1">
        <v>485.20703999999989</v>
      </c>
      <c r="AB10" s="1">
        <v>457.20688999999999</v>
      </c>
      <c r="AC10" s="1">
        <v>461.20643999999987</v>
      </c>
      <c r="AD10" s="3">
        <f t="shared" si="7"/>
        <v>466.00681999999995</v>
      </c>
      <c r="AE10" s="3">
        <f t="shared" si="6"/>
        <v>10.552835450321387</v>
      </c>
      <c r="AF10" s="3" t="str">
        <f>IFERROR(AD10/O10,"")</f>
        <v/>
      </c>
      <c r="AG10" s="3" t="str">
        <f>IFERROR(AD10/N10,"")</f>
        <v/>
      </c>
    </row>
    <row r="11" spans="1:35" x14ac:dyDescent="0.3">
      <c r="A11" s="1">
        <v>10</v>
      </c>
      <c r="B11" s="1">
        <v>3667.6819961071001</v>
      </c>
      <c r="C11" s="1"/>
      <c r="D11" s="1"/>
      <c r="E11" s="1"/>
      <c r="F11" s="1"/>
      <c r="G11" s="3">
        <f t="shared" si="1"/>
        <v>3667.6819961071001</v>
      </c>
      <c r="H11" s="1" t="s">
        <v>108</v>
      </c>
      <c r="I11" s="1"/>
      <c r="J11" s="1"/>
      <c r="K11" s="1"/>
      <c r="L11" s="1"/>
      <c r="M11" s="1"/>
      <c r="N11" s="1" t="str">
        <f t="shared" si="2"/>
        <v/>
      </c>
      <c r="O11" s="7" t="str">
        <f t="shared" si="3"/>
        <v/>
      </c>
      <c r="P11" s="13" t="str">
        <f t="shared" si="4"/>
        <v/>
      </c>
      <c r="Q11" s="11"/>
      <c r="R11" s="1">
        <v>7.4697086811065674</v>
      </c>
      <c r="S11" s="1">
        <v>7.334522008895874</v>
      </c>
      <c r="T11" s="1">
        <v>7.4397644996643066</v>
      </c>
      <c r="U11" s="1">
        <v>7.4350719451904297</v>
      </c>
      <c r="V11" s="1">
        <v>7.4068777561187744</v>
      </c>
      <c r="W11" s="3">
        <f t="shared" si="0"/>
        <v>7.4171889781951901</v>
      </c>
      <c r="X11" s="3">
        <f t="shared" si="5"/>
        <v>4.5886649443815201E-2</v>
      </c>
      <c r="Y11" s="1">
        <v>421.20675999999997</v>
      </c>
      <c r="Z11" s="1">
        <v>473.20607999999999</v>
      </c>
      <c r="AA11" s="1">
        <v>473.20693999999997</v>
      </c>
      <c r="AB11" s="1">
        <v>435.20643000000001</v>
      </c>
      <c r="AC11" s="1">
        <v>437.20636999999988</v>
      </c>
      <c r="AD11" s="3">
        <f t="shared" si="7"/>
        <v>448.00651600000003</v>
      </c>
      <c r="AE11" s="3">
        <f t="shared" si="6"/>
        <v>21.301604035650094</v>
      </c>
      <c r="AF11" s="3" t="str">
        <f>IFERROR(AD11/O11,"")</f>
        <v/>
      </c>
      <c r="AG11" s="3" t="str">
        <f>IFERROR(AD11/N11,"")</f>
        <v/>
      </c>
    </row>
    <row r="12" spans="1:35" x14ac:dyDescent="0.3">
      <c r="A12" s="1">
        <v>11</v>
      </c>
      <c r="B12" s="1">
        <v>3669.68864130973</v>
      </c>
      <c r="C12" s="1"/>
      <c r="D12" s="1"/>
      <c r="E12" s="1"/>
      <c r="F12" s="1"/>
      <c r="G12" s="3">
        <f t="shared" si="1"/>
        <v>3669.68864130973</v>
      </c>
      <c r="H12" s="1" t="s">
        <v>108</v>
      </c>
      <c r="I12" s="1"/>
      <c r="J12" s="1"/>
      <c r="K12" s="1"/>
      <c r="L12" s="1"/>
      <c r="M12" s="1"/>
      <c r="N12" s="1" t="str">
        <f t="shared" si="2"/>
        <v/>
      </c>
      <c r="O12" s="7" t="str">
        <f t="shared" si="3"/>
        <v/>
      </c>
      <c r="P12" s="13" t="str">
        <f t="shared" si="4"/>
        <v/>
      </c>
      <c r="Q12" s="11"/>
      <c r="R12" s="1">
        <v>7.6006081104278556</v>
      </c>
      <c r="S12" s="1">
        <v>7.5199112892150879</v>
      </c>
      <c r="T12" s="1">
        <v>7.6387691497802734</v>
      </c>
      <c r="U12" s="1">
        <v>7.6664714813232422</v>
      </c>
      <c r="V12" s="1">
        <v>7.6668260097503662</v>
      </c>
      <c r="W12" s="3">
        <f t="shared" si="0"/>
        <v>7.6185172080993651</v>
      </c>
      <c r="X12" s="3">
        <f t="shared" si="5"/>
        <v>5.4931515175995753E-2</v>
      </c>
      <c r="Y12" s="1">
        <v>445.20645000000007</v>
      </c>
      <c r="Z12" s="1">
        <v>409.20596999999998</v>
      </c>
      <c r="AA12" s="1">
        <v>447.20645999999988</v>
      </c>
      <c r="AB12" s="1">
        <v>441.20562999999999</v>
      </c>
      <c r="AC12" s="1">
        <v>453.20685999999989</v>
      </c>
      <c r="AD12" s="3">
        <f t="shared" si="7"/>
        <v>439.20627399999995</v>
      </c>
      <c r="AE12" s="3">
        <f t="shared" si="6"/>
        <v>15.492173255654723</v>
      </c>
      <c r="AF12" s="3" t="str">
        <f>IFERROR(AD12/O12,"")</f>
        <v/>
      </c>
      <c r="AG12" s="3" t="str">
        <f>IFERROR(AD12/N12,"")</f>
        <v/>
      </c>
    </row>
    <row r="13" spans="1:35" x14ac:dyDescent="0.3">
      <c r="A13" s="1">
        <v>12</v>
      </c>
      <c r="B13" s="1">
        <v>3688.1506292819899</v>
      </c>
      <c r="C13" s="1"/>
      <c r="D13" s="1"/>
      <c r="E13" s="1"/>
      <c r="F13" s="1"/>
      <c r="G13" s="3">
        <f t="shared" si="1"/>
        <v>3688.1506292819899</v>
      </c>
      <c r="H13" s="1" t="s">
        <v>108</v>
      </c>
      <c r="I13" s="1"/>
      <c r="J13" s="1"/>
      <c r="K13" s="1"/>
      <c r="L13" s="1"/>
      <c r="M13" s="1"/>
      <c r="N13" s="1" t="str">
        <f t="shared" si="2"/>
        <v/>
      </c>
      <c r="O13" s="7" t="str">
        <f t="shared" si="3"/>
        <v/>
      </c>
      <c r="P13" s="13" t="str">
        <f t="shared" si="4"/>
        <v/>
      </c>
      <c r="Q13" s="11"/>
      <c r="R13" s="1">
        <v>7.9435570240020752</v>
      </c>
      <c r="S13" s="1">
        <v>7.8885653018951416</v>
      </c>
      <c r="T13" s="1">
        <v>7.8650999069213867</v>
      </c>
      <c r="U13" s="1">
        <v>7.9856712818145752</v>
      </c>
      <c r="V13" s="5">
        <v>7.9196908473968506</v>
      </c>
      <c r="W13" s="3">
        <f t="shared" si="0"/>
        <v>7.9205168724060062</v>
      </c>
      <c r="X13" s="3">
        <f t="shared" si="5"/>
        <v>4.2115486201394547E-2</v>
      </c>
      <c r="Y13" s="1">
        <v>413.20594999999997</v>
      </c>
      <c r="Z13" s="1">
        <v>441.20685999999989</v>
      </c>
      <c r="AA13" s="1">
        <v>419.20555000000002</v>
      </c>
      <c r="AB13" s="1">
        <v>421.20605999999998</v>
      </c>
      <c r="AC13" s="1">
        <v>403.2055299999999</v>
      </c>
      <c r="AD13" s="3">
        <f t="shared" si="7"/>
        <v>419.60598999999991</v>
      </c>
      <c r="AE13" s="3">
        <f t="shared" si="6"/>
        <v>12.484019874772702</v>
      </c>
      <c r="AF13" s="3" t="str">
        <f>IFERROR(AD13/O13,"")</f>
        <v/>
      </c>
      <c r="AG13" s="3" t="str">
        <f>IFERROR(AD13/N13,"")</f>
        <v/>
      </c>
    </row>
    <row r="14" spans="1:35" x14ac:dyDescent="0.3">
      <c r="A14" s="1">
        <v>13</v>
      </c>
      <c r="B14" s="1">
        <v>3693.8810553550702</v>
      </c>
      <c r="C14" s="1"/>
      <c r="D14" s="1"/>
      <c r="E14" s="1"/>
      <c r="F14" s="1"/>
      <c r="G14" s="3">
        <f t="shared" si="1"/>
        <v>3693.8810553550702</v>
      </c>
      <c r="H14" s="1" t="s">
        <v>108</v>
      </c>
      <c r="I14" s="1"/>
      <c r="J14" s="1"/>
      <c r="K14" s="1"/>
      <c r="L14" s="1"/>
      <c r="M14" s="1"/>
      <c r="N14" s="1" t="str">
        <f t="shared" si="2"/>
        <v/>
      </c>
      <c r="O14" s="7" t="str">
        <f t="shared" si="3"/>
        <v/>
      </c>
      <c r="P14" s="13" t="str">
        <f t="shared" si="4"/>
        <v/>
      </c>
      <c r="Q14" s="11"/>
      <c r="R14" s="1">
        <v>8.2164385318756104</v>
      </c>
      <c r="S14" s="1">
        <v>8.2441442012786865</v>
      </c>
      <c r="T14" s="1">
        <v>8.2459349632263184</v>
      </c>
      <c r="U14" s="1">
        <v>8.1644673347473145</v>
      </c>
      <c r="V14" s="1">
        <v>8.1779255867004395</v>
      </c>
      <c r="W14" s="3">
        <f t="shared" si="0"/>
        <v>8.2097821235656738</v>
      </c>
      <c r="X14" s="3">
        <f t="shared" si="5"/>
        <v>3.3467467781624988E-2</v>
      </c>
      <c r="Y14" s="1">
        <v>429.20553999999993</v>
      </c>
      <c r="Z14" s="1">
        <v>409.20591999999988</v>
      </c>
      <c r="AA14" s="1">
        <v>413.2059099999999</v>
      </c>
      <c r="AB14" s="1">
        <v>401.20591999999988</v>
      </c>
      <c r="AC14" s="1">
        <v>405.20497</v>
      </c>
      <c r="AD14" s="3">
        <f>AVERAGE(Y14:AC14)</f>
        <v>411.60565199999991</v>
      </c>
      <c r="AE14" s="3">
        <f t="shared" si="6"/>
        <v>9.6664238753313541</v>
      </c>
      <c r="AF14" s="3" t="str">
        <f>IFERROR(AD14/O14,"")</f>
        <v/>
      </c>
      <c r="AG14" s="3" t="str">
        <f>IFERROR(AD14/N14,"")</f>
        <v/>
      </c>
    </row>
    <row r="15" spans="1:35" x14ac:dyDescent="0.3">
      <c r="A15" s="1">
        <v>14</v>
      </c>
      <c r="B15" s="1">
        <v>3700.9800133705098</v>
      </c>
      <c r="C15" s="1"/>
      <c r="D15" s="1"/>
      <c r="E15" s="1"/>
      <c r="F15" s="1"/>
      <c r="G15" s="3">
        <f t="shared" si="1"/>
        <v>3700.9800133705098</v>
      </c>
      <c r="H15" s="1" t="s">
        <v>108</v>
      </c>
      <c r="I15" s="1"/>
      <c r="J15" s="1"/>
      <c r="K15" s="1"/>
      <c r="L15" s="1"/>
      <c r="M15" s="1"/>
      <c r="N15" s="1" t="str">
        <f t="shared" si="2"/>
        <v/>
      </c>
      <c r="O15" s="7" t="str">
        <f t="shared" si="3"/>
        <v/>
      </c>
      <c r="P15" s="13" t="str">
        <f t="shared" si="4"/>
        <v/>
      </c>
      <c r="Q15" s="11"/>
      <c r="R15" s="1">
        <v>8.4400637149810791</v>
      </c>
      <c r="S15" s="1">
        <v>8.5288891792297363</v>
      </c>
      <c r="T15" s="1">
        <v>8.3866586685180664</v>
      </c>
      <c r="U15" s="1">
        <v>8.3910603523254395</v>
      </c>
      <c r="V15" s="1">
        <v>8.470827579498291</v>
      </c>
      <c r="W15" s="3">
        <f t="shared" si="0"/>
        <v>8.4434998989105221</v>
      </c>
      <c r="X15" s="3">
        <f t="shared" si="5"/>
        <v>5.2973144513639575E-2</v>
      </c>
      <c r="Y15" s="1">
        <v>377.20541999999989</v>
      </c>
      <c r="Z15" s="1">
        <v>401.20630999999997</v>
      </c>
      <c r="AA15" s="1">
        <v>411.20551</v>
      </c>
      <c r="AB15" s="1">
        <v>385.20551999999998</v>
      </c>
      <c r="AC15" s="1">
        <v>349.20485000000002</v>
      </c>
      <c r="AD15" s="3">
        <f t="shared" ref="AD15:AD19" si="8">AVERAGE(Y15:AC15)</f>
        <v>384.805522</v>
      </c>
      <c r="AE15" s="3">
        <f t="shared" si="6"/>
        <v>21.406889587621457</v>
      </c>
      <c r="AF15" s="3" t="str">
        <f>IFERROR(AD15/O15,"")</f>
        <v/>
      </c>
      <c r="AG15" s="3" t="str">
        <f>IFERROR(AD15/N15,"")</f>
        <v/>
      </c>
    </row>
    <row r="16" spans="1:35" x14ac:dyDescent="0.3">
      <c r="A16" s="1">
        <v>15</v>
      </c>
      <c r="B16" s="1">
        <v>3701.2823710441498</v>
      </c>
      <c r="C16" s="1"/>
      <c r="D16" s="1"/>
      <c r="E16" s="1"/>
      <c r="F16" s="1"/>
      <c r="G16" s="3">
        <f t="shared" si="1"/>
        <v>3701.2823710441498</v>
      </c>
      <c r="H16" s="1" t="s">
        <v>108</v>
      </c>
      <c r="I16" s="1"/>
      <c r="J16" s="1"/>
      <c r="K16" s="1"/>
      <c r="L16" s="1"/>
      <c r="M16" s="1"/>
      <c r="N16" s="1" t="str">
        <f t="shared" si="2"/>
        <v/>
      </c>
      <c r="O16" s="7" t="str">
        <f t="shared" si="3"/>
        <v/>
      </c>
      <c r="P16" s="13" t="str">
        <f t="shared" si="4"/>
        <v/>
      </c>
      <c r="Q16" s="11"/>
      <c r="R16" s="1">
        <v>8.7389354705810547</v>
      </c>
      <c r="S16" s="1">
        <v>8.7339422702789307</v>
      </c>
      <c r="T16" s="1">
        <v>8.8305153846740723</v>
      </c>
      <c r="U16" s="1">
        <v>8.6702678203582764</v>
      </c>
      <c r="V16" s="1">
        <v>8.7205309867858887</v>
      </c>
      <c r="W16" s="3">
        <f t="shared" si="0"/>
        <v>8.7388383865356438</v>
      </c>
      <c r="X16" s="3">
        <f t="shared" si="5"/>
        <v>5.189554277366526E-2</v>
      </c>
      <c r="Y16" s="1">
        <v>353.20535999999998</v>
      </c>
      <c r="Z16" s="1">
        <v>369.20542000000012</v>
      </c>
      <c r="AA16" s="1">
        <v>367.20504999999991</v>
      </c>
      <c r="AB16" s="1">
        <v>347.20530999999988</v>
      </c>
      <c r="AC16" s="1">
        <v>377.20585000000011</v>
      </c>
      <c r="AD16" s="3">
        <f t="shared" si="8"/>
        <v>362.80539800000003</v>
      </c>
      <c r="AE16" s="3">
        <f t="shared" si="6"/>
        <v>10.983749016934864</v>
      </c>
      <c r="AF16" s="3" t="str">
        <f>IFERROR(AD16/O16,"")</f>
        <v/>
      </c>
      <c r="AG16" s="3" t="str">
        <f>IFERROR(AD16/N16,"")</f>
        <v/>
      </c>
    </row>
    <row r="17" spans="1:33" x14ac:dyDescent="0.3">
      <c r="A17" s="1">
        <v>16</v>
      </c>
      <c r="B17" s="1">
        <v>3714.8557283878299</v>
      </c>
      <c r="C17" s="1"/>
      <c r="D17" s="1"/>
      <c r="E17" s="1"/>
      <c r="F17" s="1"/>
      <c r="G17" s="3">
        <f t="shared" si="1"/>
        <v>3714.8557283878299</v>
      </c>
      <c r="H17" s="1" t="s">
        <v>108</v>
      </c>
      <c r="I17" s="1"/>
      <c r="J17" s="1"/>
      <c r="K17" s="1"/>
      <c r="L17" s="1"/>
      <c r="M17" s="1"/>
      <c r="N17" s="1" t="str">
        <f t="shared" si="2"/>
        <v/>
      </c>
      <c r="O17" s="7" t="str">
        <f t="shared" si="3"/>
        <v/>
      </c>
      <c r="P17" s="13" t="str">
        <f t="shared" si="4"/>
        <v/>
      </c>
      <c r="Q17" s="11"/>
      <c r="R17" s="1">
        <v>8.8818051815032959</v>
      </c>
      <c r="S17" s="1">
        <v>9.1264052391052246</v>
      </c>
      <c r="T17" s="1">
        <v>8.9273715019226074</v>
      </c>
      <c r="U17" s="1">
        <v>8.878619909286499</v>
      </c>
      <c r="V17" s="1">
        <v>8.9502439498901367</v>
      </c>
      <c r="W17" s="3">
        <f t="shared" si="0"/>
        <v>8.952889156341552</v>
      </c>
      <c r="X17" s="3">
        <f t="shared" si="5"/>
        <v>9.0922858862659273E-2</v>
      </c>
      <c r="Y17" s="1">
        <v>377.20499999999993</v>
      </c>
      <c r="Z17" s="1">
        <v>369.20542999999998</v>
      </c>
      <c r="AA17" s="1">
        <v>359.20499000000001</v>
      </c>
      <c r="AB17" s="1">
        <v>349.20494000000002</v>
      </c>
      <c r="AC17" s="1">
        <v>375.20542000000012</v>
      </c>
      <c r="AD17" s="3">
        <f t="shared" si="8"/>
        <v>366.005156</v>
      </c>
      <c r="AE17" s="3">
        <f t="shared" si="6"/>
        <v>10.476761257595971</v>
      </c>
      <c r="AF17" s="3" t="str">
        <f>IFERROR(AD17/O17,"")</f>
        <v/>
      </c>
      <c r="AG17" s="3" t="str">
        <f>IFERROR(AD17/N17,"")</f>
        <v/>
      </c>
    </row>
    <row r="18" spans="1:33" x14ac:dyDescent="0.3">
      <c r="A18" s="1">
        <v>17</v>
      </c>
      <c r="B18" s="1">
        <v>3801.1686925887998</v>
      </c>
      <c r="C18" s="1"/>
      <c r="D18" s="1"/>
      <c r="E18" s="1"/>
      <c r="F18" s="1"/>
      <c r="G18" s="3">
        <f t="shared" si="1"/>
        <v>3801.1686925887998</v>
      </c>
      <c r="H18" s="1" t="s">
        <v>108</v>
      </c>
      <c r="I18" s="1"/>
      <c r="J18" s="1"/>
      <c r="K18" s="1"/>
      <c r="L18" s="1"/>
      <c r="M18" s="1"/>
      <c r="N18" s="1" t="str">
        <f t="shared" si="2"/>
        <v/>
      </c>
      <c r="O18" s="7" t="str">
        <f t="shared" si="3"/>
        <v/>
      </c>
      <c r="P18" s="13" t="str">
        <f t="shared" si="4"/>
        <v/>
      </c>
      <c r="Q18" s="11"/>
      <c r="R18" s="1">
        <v>9.0430176258087158</v>
      </c>
      <c r="S18" s="1">
        <v>9.2473857402801514</v>
      </c>
      <c r="T18" s="1">
        <v>9.2430131435394287</v>
      </c>
      <c r="U18" s="1">
        <v>9.1987762451171875</v>
      </c>
      <c r="V18" s="1">
        <v>9.1783478260040283</v>
      </c>
      <c r="W18" s="3">
        <f t="shared" si="0"/>
        <v>9.1821081161499016</v>
      </c>
      <c r="X18" s="3">
        <f t="shared" si="5"/>
        <v>7.4308440142438648E-2</v>
      </c>
      <c r="Y18" s="1">
        <v>329.20441</v>
      </c>
      <c r="Z18" s="1">
        <v>341.20456999999999</v>
      </c>
      <c r="AA18" s="1">
        <v>365.20507000000009</v>
      </c>
      <c r="AB18" s="1">
        <v>353.20459</v>
      </c>
      <c r="AC18" s="1">
        <v>365.20461</v>
      </c>
      <c r="AD18" s="3">
        <f t="shared" si="8"/>
        <v>350.80465000000004</v>
      </c>
      <c r="AE18" s="3">
        <f t="shared" si="6"/>
        <v>13.99444575712524</v>
      </c>
      <c r="AF18" s="3" t="str">
        <f>IFERROR(AD18/O18,"")</f>
        <v/>
      </c>
      <c r="AG18" s="3" t="str">
        <f>IFERROR(AD18/N18,"")</f>
        <v/>
      </c>
    </row>
    <row r="19" spans="1:33" x14ac:dyDescent="0.3">
      <c r="A19" s="1">
        <v>18</v>
      </c>
      <c r="B19" s="1">
        <v>3733.99147772789</v>
      </c>
      <c r="C19" s="1"/>
      <c r="D19" s="1"/>
      <c r="E19" s="1"/>
      <c r="F19" s="1"/>
      <c r="G19" s="3">
        <f t="shared" si="1"/>
        <v>3733.99147772789</v>
      </c>
      <c r="H19" s="1" t="s">
        <v>108</v>
      </c>
      <c r="I19" s="1"/>
      <c r="J19" s="1"/>
      <c r="K19" s="1"/>
      <c r="L19" s="1"/>
      <c r="M19" s="1"/>
      <c r="N19" s="1" t="str">
        <f t="shared" si="2"/>
        <v/>
      </c>
      <c r="O19" s="7" t="str">
        <f t="shared" si="3"/>
        <v/>
      </c>
      <c r="P19" s="13" t="str">
        <f t="shared" si="4"/>
        <v/>
      </c>
      <c r="Q19" s="11"/>
      <c r="R19" s="1">
        <v>9.6211326122283936</v>
      </c>
      <c r="S19" s="1">
        <v>9.4124171733856201</v>
      </c>
      <c r="T19" s="1">
        <v>9.5030019283294678</v>
      </c>
      <c r="U19" s="1">
        <v>9.4697620868682861</v>
      </c>
      <c r="V19" s="1">
        <v>9.4149713516235352</v>
      </c>
      <c r="W19" s="3">
        <f t="shared" si="0"/>
        <v>9.4842570304870613</v>
      </c>
      <c r="X19" s="3">
        <f t="shared" si="5"/>
        <v>7.649558134506465E-2</v>
      </c>
      <c r="Y19" s="1">
        <v>337.20488999999992</v>
      </c>
      <c r="Z19" s="1">
        <v>297.20442000000003</v>
      </c>
      <c r="AA19" s="1">
        <v>347.20454000000012</v>
      </c>
      <c r="AB19" s="1">
        <v>343.20495</v>
      </c>
      <c r="AC19" s="1">
        <v>299.20409999999998</v>
      </c>
      <c r="AD19" s="3">
        <f t="shared" si="8"/>
        <v>324.80458000000004</v>
      </c>
      <c r="AE19" s="3">
        <f t="shared" si="6"/>
        <v>21.960204555015434</v>
      </c>
      <c r="AF19" s="3" t="str">
        <f>IFERROR(AD19/O19,"")</f>
        <v/>
      </c>
      <c r="AG19" s="3" t="str">
        <f>IFERROR(AD19/N19,"")</f>
        <v/>
      </c>
    </row>
    <row r="21" spans="1:33" x14ac:dyDescent="0.3">
      <c r="AF21" s="20"/>
      <c r="AG21" s="20"/>
    </row>
    <row r="22" spans="1:33" x14ac:dyDescent="0.3">
      <c r="AF22" s="20"/>
      <c r="AG22" s="20"/>
    </row>
    <row r="23" spans="1:33" x14ac:dyDescent="0.3">
      <c r="AF23" s="20"/>
      <c r="AG23" s="20"/>
    </row>
    <row r="24" spans="1:33" x14ac:dyDescent="0.3">
      <c r="AF24" s="21"/>
      <c r="AG24" s="21"/>
    </row>
    <row r="52" spans="1:1" x14ac:dyDescent="0.3">
      <c r="A52" t="s">
        <v>4</v>
      </c>
    </row>
    <row r="53" spans="1:1" x14ac:dyDescent="0.3">
      <c r="A53" t="s">
        <v>49</v>
      </c>
    </row>
    <row r="54" spans="1:1" x14ac:dyDescent="0.3">
      <c r="A54" t="s">
        <v>35</v>
      </c>
    </row>
    <row r="55" spans="1:1" x14ac:dyDescent="0.3">
      <c r="A55" t="s">
        <v>21</v>
      </c>
    </row>
    <row r="56" spans="1:1" x14ac:dyDescent="0.3">
      <c r="A56" t="s">
        <v>7</v>
      </c>
    </row>
    <row r="57" spans="1:1" x14ac:dyDescent="0.3">
      <c r="A57" t="s">
        <v>22</v>
      </c>
    </row>
    <row r="58" spans="1:1" x14ac:dyDescent="0.3">
      <c r="A58" t="s">
        <v>9</v>
      </c>
    </row>
    <row r="59" spans="1:1" x14ac:dyDescent="0.3">
      <c r="A59" t="s">
        <v>10</v>
      </c>
    </row>
    <row r="60" spans="1:1" x14ac:dyDescent="0.3">
      <c r="A60" t="s">
        <v>51</v>
      </c>
    </row>
    <row r="61" spans="1:1" x14ac:dyDescent="0.3">
      <c r="A61" t="s">
        <v>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9</v>
      </c>
    </row>
    <row r="66" spans="1:1" x14ac:dyDescent="0.3">
      <c r="A66" t="s">
        <v>12</v>
      </c>
    </row>
    <row r="67" spans="1:1" x14ac:dyDescent="0.3">
      <c r="A67" t="s">
        <v>52</v>
      </c>
    </row>
    <row r="68" spans="1:1" x14ac:dyDescent="0.3">
      <c r="A68" t="s">
        <v>30</v>
      </c>
    </row>
    <row r="69" spans="1:1" x14ac:dyDescent="0.3">
      <c r="A69" t="s">
        <v>21</v>
      </c>
    </row>
    <row r="70" spans="1:1" x14ac:dyDescent="0.3">
      <c r="A70" t="s">
        <v>7</v>
      </c>
    </row>
    <row r="71" spans="1:1" x14ac:dyDescent="0.3">
      <c r="A71" t="s">
        <v>22</v>
      </c>
    </row>
    <row r="72" spans="1:1" x14ac:dyDescent="0.3">
      <c r="A72" t="s">
        <v>9</v>
      </c>
    </row>
    <row r="73" spans="1:1" x14ac:dyDescent="0.3">
      <c r="A73" t="s">
        <v>14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16</v>
      </c>
    </row>
    <row r="77" spans="1:1" x14ac:dyDescent="0.3">
      <c r="A77" t="s">
        <v>17</v>
      </c>
    </row>
    <row r="78" spans="1:1" x14ac:dyDescent="0.3">
      <c r="A78" t="s">
        <v>18</v>
      </c>
    </row>
    <row r="79" spans="1:1" x14ac:dyDescent="0.3">
      <c r="A79" t="s">
        <v>9</v>
      </c>
    </row>
    <row r="80" spans="1:1" x14ac:dyDescent="0.3">
      <c r="A80" t="s">
        <v>19</v>
      </c>
    </row>
    <row r="81" spans="1:1" x14ac:dyDescent="0.3">
      <c r="A81" t="s">
        <v>36</v>
      </c>
    </row>
    <row r="82" spans="1:1" x14ac:dyDescent="0.3">
      <c r="A82" t="s">
        <v>13</v>
      </c>
    </row>
    <row r="83" spans="1:1" x14ac:dyDescent="0.3">
      <c r="A83" t="s">
        <v>21</v>
      </c>
    </row>
    <row r="84" spans="1:1" x14ac:dyDescent="0.3">
      <c r="A84" t="s">
        <v>7</v>
      </c>
    </row>
    <row r="85" spans="1:1" x14ac:dyDescent="0.3">
      <c r="A85" t="s">
        <v>22</v>
      </c>
    </row>
    <row r="86" spans="1:1" x14ac:dyDescent="0.3">
      <c r="A86" t="s">
        <v>9</v>
      </c>
    </row>
    <row r="87" spans="1:1" x14ac:dyDescent="0.3">
      <c r="A87" t="s">
        <v>25</v>
      </c>
    </row>
    <row r="88" spans="1:1" x14ac:dyDescent="0.3">
      <c r="A88" t="s">
        <v>55</v>
      </c>
    </row>
    <row r="89" spans="1:1" x14ac:dyDescent="0.3">
      <c r="A89" t="s">
        <v>33</v>
      </c>
    </row>
    <row r="90" spans="1:1" x14ac:dyDescent="0.3">
      <c r="A90" t="s">
        <v>16</v>
      </c>
    </row>
    <row r="91" spans="1:1" x14ac:dyDescent="0.3">
      <c r="A91" t="s">
        <v>17</v>
      </c>
    </row>
    <row r="92" spans="1:1" x14ac:dyDescent="0.3">
      <c r="A92" t="s">
        <v>18</v>
      </c>
    </row>
    <row r="93" spans="1:1" x14ac:dyDescent="0.3">
      <c r="A93" t="s">
        <v>9</v>
      </c>
    </row>
    <row r="94" spans="1:1" x14ac:dyDescent="0.3">
      <c r="A94" t="s">
        <v>26</v>
      </c>
    </row>
    <row r="95" spans="1:1" x14ac:dyDescent="0.3">
      <c r="A95" t="s">
        <v>56</v>
      </c>
    </row>
    <row r="96" spans="1:1" x14ac:dyDescent="0.3">
      <c r="A96" t="s">
        <v>20</v>
      </c>
    </row>
    <row r="97" spans="1:1" x14ac:dyDescent="0.3">
      <c r="A97" t="s">
        <v>6</v>
      </c>
    </row>
    <row r="98" spans="1:1" x14ac:dyDescent="0.3">
      <c r="A98" t="s">
        <v>7</v>
      </c>
    </row>
    <row r="99" spans="1:1" x14ac:dyDescent="0.3">
      <c r="A99" t="s">
        <v>8</v>
      </c>
    </row>
    <row r="100" spans="1:1" x14ac:dyDescent="0.3">
      <c r="A100" t="s">
        <v>9</v>
      </c>
    </row>
    <row r="101" spans="1:1" x14ac:dyDescent="0.3">
      <c r="A101" t="s">
        <v>27</v>
      </c>
    </row>
    <row r="102" spans="1:1" x14ac:dyDescent="0.3">
      <c r="A102" t="s">
        <v>50</v>
      </c>
    </row>
    <row r="103" spans="1:1" x14ac:dyDescent="0.3">
      <c r="A103" t="s">
        <v>23</v>
      </c>
    </row>
    <row r="104" spans="1:1" x14ac:dyDescent="0.3">
      <c r="A104" t="s">
        <v>16</v>
      </c>
    </row>
    <row r="105" spans="1:1" x14ac:dyDescent="0.3">
      <c r="A105" t="s">
        <v>17</v>
      </c>
    </row>
    <row r="106" spans="1:1" x14ac:dyDescent="0.3">
      <c r="A106" t="s">
        <v>18</v>
      </c>
    </row>
    <row r="107" spans="1:1" x14ac:dyDescent="0.3">
      <c r="A107" t="s">
        <v>9</v>
      </c>
    </row>
    <row r="108" spans="1:1" x14ac:dyDescent="0.3">
      <c r="A108" t="s">
        <v>31</v>
      </c>
    </row>
    <row r="109" spans="1:1" x14ac:dyDescent="0.3">
      <c r="A109" t="s">
        <v>57</v>
      </c>
    </row>
    <row r="110" spans="1:1" x14ac:dyDescent="0.3">
      <c r="A110" t="s">
        <v>38</v>
      </c>
    </row>
    <row r="111" spans="1:1" x14ac:dyDescent="0.3">
      <c r="A111" t="s">
        <v>21</v>
      </c>
    </row>
    <row r="112" spans="1:1" x14ac:dyDescent="0.3">
      <c r="A112" t="s">
        <v>7</v>
      </c>
    </row>
    <row r="113" spans="1:1" x14ac:dyDescent="0.3">
      <c r="A113" t="s">
        <v>22</v>
      </c>
    </row>
    <row r="114" spans="1:1" x14ac:dyDescent="0.3">
      <c r="A114" t="s">
        <v>9</v>
      </c>
    </row>
    <row r="115" spans="1:1" x14ac:dyDescent="0.3">
      <c r="A115" t="s">
        <v>32</v>
      </c>
    </row>
    <row r="116" spans="1:1" x14ac:dyDescent="0.3">
      <c r="A116" t="s">
        <v>58</v>
      </c>
    </row>
    <row r="117" spans="1:1" x14ac:dyDescent="0.3">
      <c r="A117" t="s">
        <v>43</v>
      </c>
    </row>
    <row r="118" spans="1:1" x14ac:dyDescent="0.3">
      <c r="A118" t="s">
        <v>16</v>
      </c>
    </row>
    <row r="119" spans="1:1" x14ac:dyDescent="0.3">
      <c r="A119" t="s">
        <v>17</v>
      </c>
    </row>
    <row r="120" spans="1:1" x14ac:dyDescent="0.3">
      <c r="A120" t="s">
        <v>18</v>
      </c>
    </row>
    <row r="121" spans="1:1" x14ac:dyDescent="0.3">
      <c r="A121" t="s">
        <v>9</v>
      </c>
    </row>
    <row r="122" spans="1:1" x14ac:dyDescent="0.3">
      <c r="A122" t="s">
        <v>39</v>
      </c>
    </row>
    <row r="123" spans="1:1" x14ac:dyDescent="0.3">
      <c r="A123" t="s">
        <v>59</v>
      </c>
    </row>
    <row r="124" spans="1:1" x14ac:dyDescent="0.3">
      <c r="A124" t="s">
        <v>60</v>
      </c>
    </row>
    <row r="125" spans="1:1" x14ac:dyDescent="0.3">
      <c r="A125" t="s">
        <v>6</v>
      </c>
    </row>
    <row r="126" spans="1:1" x14ac:dyDescent="0.3">
      <c r="A126" t="s">
        <v>7</v>
      </c>
    </row>
    <row r="127" spans="1:1" x14ac:dyDescent="0.3">
      <c r="A127" t="s">
        <v>8</v>
      </c>
    </row>
    <row r="128" spans="1:1" x14ac:dyDescent="0.3">
      <c r="A128" t="s">
        <v>9</v>
      </c>
    </row>
    <row r="129" spans="1:1" x14ac:dyDescent="0.3">
      <c r="A129" t="s">
        <v>40</v>
      </c>
    </row>
    <row r="130" spans="1:1" x14ac:dyDescent="0.3">
      <c r="A130" t="s">
        <v>61</v>
      </c>
    </row>
    <row r="131" spans="1:1" x14ac:dyDescent="0.3">
      <c r="A131" t="s">
        <v>62</v>
      </c>
    </row>
    <row r="132" spans="1:1" x14ac:dyDescent="0.3">
      <c r="A132" t="s">
        <v>21</v>
      </c>
    </row>
    <row r="133" spans="1:1" x14ac:dyDescent="0.3">
      <c r="A133" t="s">
        <v>7</v>
      </c>
    </row>
    <row r="134" spans="1:1" x14ac:dyDescent="0.3">
      <c r="A134" t="s">
        <v>22</v>
      </c>
    </row>
    <row r="135" spans="1:1" x14ac:dyDescent="0.3">
      <c r="A135" t="s">
        <v>9</v>
      </c>
    </row>
    <row r="136" spans="1:1" x14ac:dyDescent="0.3">
      <c r="A136" t="s">
        <v>41</v>
      </c>
    </row>
    <row r="137" spans="1:1" x14ac:dyDescent="0.3">
      <c r="A137" t="s">
        <v>63</v>
      </c>
    </row>
    <row r="138" spans="1:1" x14ac:dyDescent="0.3">
      <c r="A138" t="s">
        <v>64</v>
      </c>
    </row>
    <row r="139" spans="1:1" x14ac:dyDescent="0.3">
      <c r="A139" t="s">
        <v>21</v>
      </c>
    </row>
    <row r="140" spans="1:1" x14ac:dyDescent="0.3">
      <c r="A140" t="s">
        <v>7</v>
      </c>
    </row>
    <row r="141" spans="1:1" x14ac:dyDescent="0.3">
      <c r="A141" t="s">
        <v>22</v>
      </c>
    </row>
    <row r="142" spans="1:1" x14ac:dyDescent="0.3">
      <c r="A142" t="s">
        <v>9</v>
      </c>
    </row>
    <row r="143" spans="1:1" x14ac:dyDescent="0.3">
      <c r="A143" t="s">
        <v>42</v>
      </c>
    </row>
    <row r="144" spans="1:1" x14ac:dyDescent="0.3">
      <c r="A144" t="s">
        <v>65</v>
      </c>
    </row>
    <row r="145" spans="1:1" x14ac:dyDescent="0.3">
      <c r="A145" t="s">
        <v>11</v>
      </c>
    </row>
    <row r="146" spans="1:1" x14ac:dyDescent="0.3">
      <c r="A146" t="s">
        <v>21</v>
      </c>
    </row>
    <row r="147" spans="1:1" x14ac:dyDescent="0.3">
      <c r="A147" t="s">
        <v>7</v>
      </c>
    </row>
    <row r="148" spans="1:1" x14ac:dyDescent="0.3">
      <c r="A148" t="s">
        <v>22</v>
      </c>
    </row>
    <row r="149" spans="1:1" x14ac:dyDescent="0.3">
      <c r="A149" t="s">
        <v>9</v>
      </c>
    </row>
    <row r="150" spans="1:1" x14ac:dyDescent="0.3">
      <c r="A150" t="s">
        <v>44</v>
      </c>
    </row>
    <row r="151" spans="1:1" x14ac:dyDescent="0.3">
      <c r="A151" t="s">
        <v>66</v>
      </c>
    </row>
    <row r="152" spans="1:1" x14ac:dyDescent="0.3">
      <c r="A152" t="s">
        <v>15</v>
      </c>
    </row>
    <row r="153" spans="1:1" x14ac:dyDescent="0.3">
      <c r="A153" t="s">
        <v>21</v>
      </c>
    </row>
    <row r="154" spans="1:1" x14ac:dyDescent="0.3">
      <c r="A154" t="s">
        <v>7</v>
      </c>
    </row>
    <row r="155" spans="1:1" x14ac:dyDescent="0.3">
      <c r="A155" t="s">
        <v>22</v>
      </c>
    </row>
    <row r="156" spans="1:1" x14ac:dyDescent="0.3">
      <c r="A156" t="s">
        <v>9</v>
      </c>
    </row>
    <row r="157" spans="1:1" x14ac:dyDescent="0.3">
      <c r="A157" t="s">
        <v>67</v>
      </c>
    </row>
    <row r="158" spans="1:1" x14ac:dyDescent="0.3">
      <c r="A158" t="s">
        <v>68</v>
      </c>
    </row>
    <row r="159" spans="1:1" x14ac:dyDescent="0.3">
      <c r="A159" t="s">
        <v>24</v>
      </c>
    </row>
    <row r="160" spans="1:1" x14ac:dyDescent="0.3">
      <c r="A160" t="s">
        <v>21</v>
      </c>
    </row>
    <row r="161" spans="1:1" x14ac:dyDescent="0.3">
      <c r="A161" t="s">
        <v>7</v>
      </c>
    </row>
    <row r="162" spans="1:1" x14ac:dyDescent="0.3">
      <c r="A162" t="s">
        <v>22</v>
      </c>
    </row>
    <row r="163" spans="1:1" x14ac:dyDescent="0.3">
      <c r="A163" t="s">
        <v>9</v>
      </c>
    </row>
    <row r="164" spans="1:1" x14ac:dyDescent="0.3">
      <c r="A164" t="s">
        <v>69</v>
      </c>
    </row>
    <row r="165" spans="1:1" x14ac:dyDescent="0.3">
      <c r="A165" t="s">
        <v>70</v>
      </c>
    </row>
    <row r="166" spans="1:1" x14ac:dyDescent="0.3">
      <c r="A166" t="s">
        <v>34</v>
      </c>
    </row>
    <row r="167" spans="1:1" x14ac:dyDescent="0.3">
      <c r="A167" t="s">
        <v>21</v>
      </c>
    </row>
    <row r="168" spans="1:1" x14ac:dyDescent="0.3">
      <c r="A168" t="s">
        <v>7</v>
      </c>
    </row>
    <row r="169" spans="1:1" x14ac:dyDescent="0.3">
      <c r="A169" t="s">
        <v>22</v>
      </c>
    </row>
    <row r="170" spans="1:1" x14ac:dyDescent="0.3">
      <c r="A170" t="s">
        <v>9</v>
      </c>
    </row>
    <row r="171" spans="1:1" x14ac:dyDescent="0.3">
      <c r="A171" t="s">
        <v>71</v>
      </c>
    </row>
    <row r="172" spans="1:1" x14ac:dyDescent="0.3">
      <c r="A172" t="s">
        <v>72</v>
      </c>
    </row>
    <row r="173" spans="1:1" x14ac:dyDescent="0.3">
      <c r="A173" t="s">
        <v>73</v>
      </c>
    </row>
    <row r="174" spans="1:1" x14ac:dyDescent="0.3">
      <c r="A174" t="s">
        <v>16</v>
      </c>
    </row>
    <row r="175" spans="1:1" x14ac:dyDescent="0.3">
      <c r="A175" t="s">
        <v>17</v>
      </c>
    </row>
    <row r="176" spans="1:1" x14ac:dyDescent="0.3">
      <c r="A176" t="s">
        <v>18</v>
      </c>
    </row>
    <row r="177" spans="1:1" x14ac:dyDescent="0.3">
      <c r="A177" t="s">
        <v>9</v>
      </c>
    </row>
    <row r="178" spans="1:1" x14ac:dyDescent="0.3">
      <c r="A178" t="s">
        <v>74</v>
      </c>
    </row>
    <row r="179" spans="1:1" x14ac:dyDescent="0.3">
      <c r="A179" t="s">
        <v>75</v>
      </c>
    </row>
    <row r="180" spans="1:1" x14ac:dyDescent="0.3">
      <c r="A180" t="s">
        <v>37</v>
      </c>
    </row>
    <row r="181" spans="1:1" x14ac:dyDescent="0.3">
      <c r="A181" t="s">
        <v>6</v>
      </c>
    </row>
    <row r="182" spans="1:1" x14ac:dyDescent="0.3">
      <c r="A182" t="s">
        <v>7</v>
      </c>
    </row>
    <row r="183" spans="1:1" x14ac:dyDescent="0.3">
      <c r="A183" t="s">
        <v>8</v>
      </c>
    </row>
    <row r="184" spans="1:1" x14ac:dyDescent="0.3">
      <c r="A184" t="s">
        <v>9</v>
      </c>
    </row>
    <row r="185" spans="1:1" x14ac:dyDescent="0.3">
      <c r="A185" t="s">
        <v>76</v>
      </c>
    </row>
    <row r="186" spans="1:1" x14ac:dyDescent="0.3">
      <c r="A186" t="s">
        <v>77</v>
      </c>
    </row>
    <row r="187" spans="1:1" x14ac:dyDescent="0.3">
      <c r="A187" t="s">
        <v>28</v>
      </c>
    </row>
    <row r="188" spans="1:1" x14ac:dyDescent="0.3">
      <c r="A188" t="s">
        <v>21</v>
      </c>
    </row>
    <row r="189" spans="1:1" x14ac:dyDescent="0.3">
      <c r="A189" t="s">
        <v>7</v>
      </c>
    </row>
    <row r="190" spans="1:1" x14ac:dyDescent="0.3">
      <c r="A190" t="s">
        <v>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20L_20250120_09-53-47</vt:lpstr>
      <vt:lpstr>20L_20250120_09-53-47 _duration</vt:lpstr>
      <vt:lpstr>20L_20250127_11-40-09</vt:lpstr>
      <vt:lpstr>20L_20250127_11-40-09_duration</vt:lpstr>
      <vt:lpstr>20L_20250127_12-58-20</vt:lpstr>
      <vt:lpstr>20L_20250127_12-58-20_duration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Mente, Torben</dc:creator>
  <cp:lastModifiedBy>Mente, Torben</cp:lastModifiedBy>
  <dcterms:created xsi:type="dcterms:W3CDTF">2024-12-06T09:51:29Z</dcterms:created>
  <dcterms:modified xsi:type="dcterms:W3CDTF">2025-09-15T13:56:14Z</dcterms:modified>
</cp:coreProperties>
</file>