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hhannover-my.sharepoint.com/personal/mente_iph-hannover_de/Documents/Dokumente/01 Forschungsprojekte/ZellFTF/Dokumentation/Veröffentlichungen/Annals_of_OR_Springer/Random_Factories/"/>
    </mc:Choice>
  </mc:AlternateContent>
  <xr:revisionPtr revIDLastSave="184" documentId="8_{739B36A6-A991-4ED5-87DA-F852889EA130}" xr6:coauthVersionLast="47" xr6:coauthVersionMax="47" xr10:uidLastSave="{E23512AB-BD56-4685-B982-53F28FE2E85E}"/>
  <bookViews>
    <workbookView xWindow="-108" yWindow="-108" windowWidth="41496" windowHeight="16776" tabRatio="889" activeTab="6" xr2:uid="{8A219EBF-B59C-4EBF-830D-AE4D1B0DACDF}"/>
  </bookViews>
  <sheets>
    <sheet name="Graphs" sheetId="5" r:id="rId1"/>
    <sheet name="5L_20241205_12-51-30" sheetId="2" r:id="rId2"/>
    <sheet name="5L_20241205_12-51-30_duration" sheetId="6" r:id="rId3"/>
    <sheet name="5L_20250108_10-43-46" sheetId="3" r:id="rId4"/>
    <sheet name="5L_20250108_10-43-46_duration" sheetId="7" r:id="rId5"/>
    <sheet name="5L_20250114_10-48-07" sheetId="4" r:id="rId6"/>
    <sheet name="5L_20250114_10-48-07_duration" sheetId="8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5" l="1"/>
  <c r="J47" i="5"/>
  <c r="J48" i="5"/>
  <c r="J49" i="5"/>
  <c r="J50" i="5"/>
  <c r="J51" i="5"/>
  <c r="J52" i="5"/>
  <c r="J53" i="5"/>
  <c r="J54" i="5"/>
  <c r="J55" i="5"/>
  <c r="J56" i="5"/>
  <c r="J57" i="5"/>
  <c r="J45" i="5"/>
  <c r="I46" i="5"/>
  <c r="I47" i="5"/>
  <c r="I48" i="5"/>
  <c r="I49" i="5"/>
  <c r="I50" i="5"/>
  <c r="I51" i="5"/>
  <c r="I52" i="5"/>
  <c r="I53" i="5"/>
  <c r="I54" i="5"/>
  <c r="I55" i="5"/>
  <c r="I56" i="5"/>
  <c r="I57" i="5"/>
  <c r="I45" i="5"/>
  <c r="J8" i="5"/>
  <c r="J9" i="5"/>
  <c r="J10" i="5"/>
  <c r="J11" i="5"/>
  <c r="J12" i="5"/>
  <c r="J13" i="5"/>
  <c r="J14" i="5"/>
  <c r="J15" i="5"/>
  <c r="J16" i="5"/>
  <c r="J17" i="5"/>
  <c r="J18" i="5"/>
  <c r="J19" i="5"/>
  <c r="J7" i="5"/>
  <c r="I8" i="5"/>
  <c r="I9" i="5"/>
  <c r="I10" i="5"/>
  <c r="I11" i="5"/>
  <c r="I12" i="5"/>
  <c r="I13" i="5"/>
  <c r="I14" i="5"/>
  <c r="I15" i="5"/>
  <c r="I16" i="5"/>
  <c r="I17" i="5"/>
  <c r="I18" i="5"/>
  <c r="I19" i="5"/>
  <c r="I7" i="5"/>
  <c r="C57" i="5" l="1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B8" i="5" l="1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C7" i="5"/>
  <c r="B7" i="5"/>
  <c r="H76" i="6" l="1"/>
  <c r="O19" i="8"/>
  <c r="G19" i="8"/>
  <c r="AE18" i="8"/>
  <c r="O18" i="8"/>
  <c r="G18" i="8"/>
  <c r="O17" i="8"/>
  <c r="G17" i="8"/>
  <c r="O16" i="8"/>
  <c r="G16" i="8"/>
  <c r="O15" i="8"/>
  <c r="G15" i="8"/>
  <c r="O14" i="8"/>
  <c r="G14" i="8"/>
  <c r="O13" i="8"/>
  <c r="G13" i="8"/>
  <c r="O12" i="8"/>
  <c r="G12" i="8"/>
  <c r="O11" i="8"/>
  <c r="G11" i="8"/>
  <c r="AE10" i="8"/>
  <c r="O10" i="8"/>
  <c r="G10" i="8"/>
  <c r="O9" i="8"/>
  <c r="G9" i="8"/>
  <c r="W8" i="8"/>
  <c r="O8" i="8"/>
  <c r="G8" i="8"/>
  <c r="O7" i="8"/>
  <c r="G7" i="8"/>
  <c r="O19" i="7"/>
  <c r="G19" i="7"/>
  <c r="O18" i="7"/>
  <c r="G18" i="7"/>
  <c r="O17" i="7"/>
  <c r="G17" i="7"/>
  <c r="O16" i="7"/>
  <c r="G16" i="7"/>
  <c r="O15" i="7"/>
  <c r="G15" i="7"/>
  <c r="O14" i="7"/>
  <c r="G14" i="7"/>
  <c r="O13" i="7"/>
  <c r="G13" i="7"/>
  <c r="O12" i="7"/>
  <c r="G12" i="7"/>
  <c r="O11" i="7"/>
  <c r="G11" i="7"/>
  <c r="O10" i="7"/>
  <c r="G10" i="7"/>
  <c r="O9" i="7"/>
  <c r="G9" i="7"/>
  <c r="O8" i="7"/>
  <c r="G8" i="7"/>
  <c r="O7" i="7"/>
  <c r="G7" i="7"/>
  <c r="X9" i="7" l="1"/>
  <c r="X11" i="7"/>
  <c r="AE7" i="8"/>
  <c r="AE15" i="8"/>
  <c r="AE12" i="8"/>
  <c r="AE12" i="7"/>
  <c r="AD9" i="7"/>
  <c r="AF9" i="7" s="1"/>
  <c r="AD8" i="7"/>
  <c r="AF8" i="7" s="1"/>
  <c r="X8" i="7"/>
  <c r="X7" i="7"/>
  <c r="W11" i="7"/>
  <c r="W10" i="7"/>
  <c r="AE19" i="8"/>
  <c r="AD16" i="8"/>
  <c r="AF16" i="8" s="1"/>
  <c r="AE16" i="8"/>
  <c r="AD15" i="8"/>
  <c r="AF15" i="8" s="1"/>
  <c r="AD14" i="8"/>
  <c r="AF14" i="8" s="1"/>
  <c r="AD13" i="8"/>
  <c r="AF13" i="8" s="1"/>
  <c r="AE11" i="8"/>
  <c r="X9" i="8"/>
  <c r="AE9" i="8"/>
  <c r="AE8" i="8"/>
  <c r="W7" i="8"/>
  <c r="AE17" i="7"/>
  <c r="AE16" i="7"/>
  <c r="AD16" i="7"/>
  <c r="AF16" i="7" s="1"/>
  <c r="AD15" i="7"/>
  <c r="AF15" i="7" s="1"/>
  <c r="AE15" i="7"/>
  <c r="AE14" i="7"/>
  <c r="AE13" i="7"/>
  <c r="AD12" i="7"/>
  <c r="AF12" i="7" s="1"/>
  <c r="AD11" i="7"/>
  <c r="AF11" i="7" s="1"/>
  <c r="AE11" i="7"/>
  <c r="AE7" i="7"/>
  <c r="AD10" i="7"/>
  <c r="AF10" i="7" s="1"/>
  <c r="AE8" i="7"/>
  <c r="AE10" i="7"/>
  <c r="AD7" i="7"/>
  <c r="AF7" i="7" s="1"/>
  <c r="AE9" i="7"/>
  <c r="W9" i="7"/>
  <c r="W8" i="7"/>
  <c r="W7" i="7"/>
  <c r="X10" i="7"/>
  <c r="N9" i="8"/>
  <c r="P9" i="8" s="1"/>
  <c r="N11" i="8"/>
  <c r="P11" i="8" s="1"/>
  <c r="X14" i="8"/>
  <c r="W14" i="8"/>
  <c r="N19" i="8"/>
  <c r="P19" i="8" s="1"/>
  <c r="N10" i="8"/>
  <c r="P10" i="8" s="1"/>
  <c r="X13" i="8"/>
  <c r="W13" i="8"/>
  <c r="N18" i="8"/>
  <c r="P18" i="8" s="1"/>
  <c r="W9" i="8"/>
  <c r="X11" i="8"/>
  <c r="W11" i="8"/>
  <c r="N16" i="8"/>
  <c r="AE17" i="8"/>
  <c r="X19" i="8"/>
  <c r="W19" i="8"/>
  <c r="X12" i="8"/>
  <c r="W12" i="8"/>
  <c r="N17" i="8"/>
  <c r="P17" i="8" s="1"/>
  <c r="AD7" i="8"/>
  <c r="X10" i="8"/>
  <c r="W10" i="8"/>
  <c r="AD12" i="8"/>
  <c r="N15" i="8"/>
  <c r="X18" i="8"/>
  <c r="W18" i="8"/>
  <c r="AD8" i="8"/>
  <c r="AD11" i="8"/>
  <c r="N14" i="8"/>
  <c r="P14" i="8" s="1"/>
  <c r="X17" i="8"/>
  <c r="W17" i="8"/>
  <c r="AD19" i="8"/>
  <c r="N7" i="8"/>
  <c r="P7" i="8" s="1"/>
  <c r="X7" i="8"/>
  <c r="AD9" i="8"/>
  <c r="AD10" i="8"/>
  <c r="N13" i="8"/>
  <c r="AE14" i="8"/>
  <c r="X16" i="8"/>
  <c r="W16" i="8"/>
  <c r="AD18" i="8"/>
  <c r="N8" i="8"/>
  <c r="P8" i="8" s="1"/>
  <c r="X8" i="8"/>
  <c r="N12" i="8"/>
  <c r="P12" i="8" s="1"/>
  <c r="AE13" i="8"/>
  <c r="X15" i="8"/>
  <c r="W15" i="8"/>
  <c r="AD17" i="8"/>
  <c r="X12" i="7"/>
  <c r="W12" i="7"/>
  <c r="X16" i="7"/>
  <c r="W16" i="7"/>
  <c r="AE19" i="7"/>
  <c r="AD19" i="7"/>
  <c r="N13" i="7"/>
  <c r="P13" i="7" s="1"/>
  <c r="AD13" i="7"/>
  <c r="N17" i="7"/>
  <c r="P17" i="7" s="1"/>
  <c r="AD17" i="7"/>
  <c r="X15" i="7"/>
  <c r="W15" i="7"/>
  <c r="AE18" i="7"/>
  <c r="AD18" i="7"/>
  <c r="X19" i="7"/>
  <c r="W19" i="7"/>
  <c r="N7" i="7"/>
  <c r="N8" i="7"/>
  <c r="P8" i="7" s="1"/>
  <c r="N9" i="7"/>
  <c r="N10" i="7"/>
  <c r="N11" i="7"/>
  <c r="P11" i="7" s="1"/>
  <c r="N12" i="7"/>
  <c r="P12" i="7" s="1"/>
  <c r="N16" i="7"/>
  <c r="N15" i="7"/>
  <c r="P15" i="7" s="1"/>
  <c r="N19" i="7"/>
  <c r="P19" i="7" s="1"/>
  <c r="X18" i="7"/>
  <c r="W18" i="7"/>
  <c r="X13" i="7"/>
  <c r="W13" i="7"/>
  <c r="X17" i="7"/>
  <c r="W17" i="7"/>
  <c r="X14" i="7"/>
  <c r="W14" i="7"/>
  <c r="N14" i="7"/>
  <c r="P14" i="7" s="1"/>
  <c r="AD14" i="7"/>
  <c r="N18" i="7"/>
  <c r="P18" i="7" s="1"/>
  <c r="AG15" i="8" l="1"/>
  <c r="AG7" i="7"/>
  <c r="AG16" i="8"/>
  <c r="AG10" i="7"/>
  <c r="AG9" i="7"/>
  <c r="AG13" i="8"/>
  <c r="AG16" i="7"/>
  <c r="P15" i="8"/>
  <c r="P16" i="8"/>
  <c r="AG14" i="8"/>
  <c r="AG19" i="8"/>
  <c r="AF19" i="8"/>
  <c r="AG7" i="8"/>
  <c r="AF7" i="8"/>
  <c r="P13" i="8"/>
  <c r="AG17" i="8"/>
  <c r="AF17" i="8"/>
  <c r="AG10" i="8"/>
  <c r="AF10" i="8"/>
  <c r="AG8" i="8"/>
  <c r="AF8" i="8"/>
  <c r="AG18" i="8"/>
  <c r="AF18" i="8"/>
  <c r="AG9" i="8"/>
  <c r="AF9" i="8"/>
  <c r="AG12" i="8"/>
  <c r="AF12" i="8"/>
  <c r="AG11" i="8"/>
  <c r="AF11" i="8"/>
  <c r="AG11" i="7"/>
  <c r="P16" i="7"/>
  <c r="AG12" i="7"/>
  <c r="P7" i="7"/>
  <c r="AG15" i="7"/>
  <c r="AG8" i="7"/>
  <c r="AG14" i="7"/>
  <c r="AF14" i="7"/>
  <c r="P10" i="7"/>
  <c r="AG17" i="7"/>
  <c r="AF17" i="7"/>
  <c r="P9" i="7"/>
  <c r="AG13" i="7"/>
  <c r="AF13" i="7"/>
  <c r="AG18" i="7"/>
  <c r="AF18" i="7"/>
  <c r="AG19" i="7"/>
  <c r="AF19" i="7"/>
  <c r="O19" i="6" l="1"/>
  <c r="N19" i="6" s="1"/>
  <c r="G19" i="6"/>
  <c r="O18" i="6"/>
  <c r="N18" i="6" s="1"/>
  <c r="G18" i="6"/>
  <c r="O17" i="6"/>
  <c r="N17" i="6" s="1"/>
  <c r="G17" i="6"/>
  <c r="O16" i="6"/>
  <c r="N16" i="6" s="1"/>
  <c r="G16" i="6"/>
  <c r="O15" i="6"/>
  <c r="N15" i="6" s="1"/>
  <c r="G15" i="6"/>
  <c r="O14" i="6"/>
  <c r="N14" i="6" s="1"/>
  <c r="G14" i="6"/>
  <c r="O13" i="6"/>
  <c r="N13" i="6" s="1"/>
  <c r="G13" i="6"/>
  <c r="O12" i="6"/>
  <c r="N12" i="6" s="1"/>
  <c r="G12" i="6"/>
  <c r="E50" i="5" s="1"/>
  <c r="O11" i="6"/>
  <c r="N11" i="6" s="1"/>
  <c r="G11" i="6"/>
  <c r="O10" i="6"/>
  <c r="N10" i="6" s="1"/>
  <c r="G10" i="6"/>
  <c r="E48" i="5" s="1"/>
  <c r="O9" i="6"/>
  <c r="N9" i="6" s="1"/>
  <c r="G9" i="6"/>
  <c r="O8" i="6"/>
  <c r="N8" i="6" s="1"/>
  <c r="G8" i="6"/>
  <c r="O7" i="6"/>
  <c r="N7" i="6" s="1"/>
  <c r="G7" i="6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O19" i="4"/>
  <c r="N19" i="4" s="1"/>
  <c r="O18" i="4"/>
  <c r="N18" i="4" s="1"/>
  <c r="O17" i="4"/>
  <c r="N17" i="4" s="1"/>
  <c r="O16" i="4"/>
  <c r="O15" i="4"/>
  <c r="N15" i="4" s="1"/>
  <c r="O14" i="4"/>
  <c r="N14" i="4" s="1"/>
  <c r="O13" i="4"/>
  <c r="O12" i="4"/>
  <c r="N12" i="4" s="1"/>
  <c r="O11" i="4"/>
  <c r="N11" i="4" s="1"/>
  <c r="O10" i="4"/>
  <c r="N10" i="4" s="1"/>
  <c r="O9" i="4"/>
  <c r="N9" i="4" s="1"/>
  <c r="O8" i="4"/>
  <c r="O7" i="4"/>
  <c r="N7" i="4" s="1"/>
  <c r="O19" i="3"/>
  <c r="N19" i="3" s="1"/>
  <c r="P19" i="3" s="1"/>
  <c r="O18" i="3"/>
  <c r="N18" i="3" s="1"/>
  <c r="O17" i="3"/>
  <c r="N17" i="3" s="1"/>
  <c r="O16" i="3"/>
  <c r="N16" i="3" s="1"/>
  <c r="P16" i="3" s="1"/>
  <c r="O15" i="3"/>
  <c r="O14" i="3"/>
  <c r="N14" i="3" s="1"/>
  <c r="P14" i="3" s="1"/>
  <c r="O13" i="3"/>
  <c r="N13" i="3" s="1"/>
  <c r="P13" i="3" s="1"/>
  <c r="O12" i="3"/>
  <c r="N12" i="3" s="1"/>
  <c r="P12" i="3" s="1"/>
  <c r="O11" i="3"/>
  <c r="N11" i="3" s="1"/>
  <c r="P11" i="3" s="1"/>
  <c r="O10" i="3"/>
  <c r="N10" i="3" s="1"/>
  <c r="O9" i="3"/>
  <c r="N9" i="3" s="1"/>
  <c r="O8" i="3"/>
  <c r="N8" i="3" s="1"/>
  <c r="P8" i="3" s="1"/>
  <c r="O7" i="3"/>
  <c r="O19" i="2"/>
  <c r="O18" i="2"/>
  <c r="N18" i="2" s="1"/>
  <c r="O17" i="2"/>
  <c r="N17" i="2" s="1"/>
  <c r="O16" i="2"/>
  <c r="N16" i="2" s="1"/>
  <c r="P16" i="2" s="1"/>
  <c r="O15" i="2"/>
  <c r="O14" i="2"/>
  <c r="N14" i="2" s="1"/>
  <c r="P14" i="2" s="1"/>
  <c r="O13" i="2"/>
  <c r="N13" i="2" s="1"/>
  <c r="P13" i="2" s="1"/>
  <c r="O12" i="2"/>
  <c r="O11" i="2"/>
  <c r="O10" i="2"/>
  <c r="N10" i="2" s="1"/>
  <c r="O9" i="2"/>
  <c r="N9" i="2" s="1"/>
  <c r="O8" i="2"/>
  <c r="N8" i="2" s="1"/>
  <c r="P8" i="2" s="1"/>
  <c r="O7" i="2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E55" i="5" l="1"/>
  <c r="F55" i="5"/>
  <c r="E45" i="5"/>
  <c r="F45" i="5"/>
  <c r="F47" i="5"/>
  <c r="E47" i="5"/>
  <c r="F51" i="5"/>
  <c r="E51" i="5"/>
  <c r="F53" i="5"/>
  <c r="E53" i="5"/>
  <c r="F52" i="5"/>
  <c r="E52" i="5"/>
  <c r="F54" i="5"/>
  <c r="E54" i="5"/>
  <c r="E56" i="5"/>
  <c r="F56" i="5"/>
  <c r="E49" i="5"/>
  <c r="F49" i="5"/>
  <c r="E57" i="5"/>
  <c r="F57" i="5"/>
  <c r="E46" i="5"/>
  <c r="F46" i="5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X7" i="6"/>
  <c r="W7" i="6"/>
  <c r="X8" i="6"/>
  <c r="W8" i="6"/>
  <c r="X9" i="6"/>
  <c r="W9" i="6"/>
  <c r="X10" i="6"/>
  <c r="W10" i="6"/>
  <c r="X11" i="6"/>
  <c r="W11" i="6"/>
  <c r="X12" i="6"/>
  <c r="W12" i="6"/>
  <c r="X13" i="6"/>
  <c r="W13" i="6"/>
  <c r="X14" i="6"/>
  <c r="W14" i="6"/>
  <c r="X15" i="6"/>
  <c r="W15" i="6"/>
  <c r="X16" i="6"/>
  <c r="W16" i="6"/>
  <c r="X17" i="6"/>
  <c r="W17" i="6"/>
  <c r="X18" i="6"/>
  <c r="W18" i="6"/>
  <c r="X19" i="6"/>
  <c r="W19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N13" i="4"/>
  <c r="P13" i="4" s="1"/>
  <c r="P11" i="4"/>
  <c r="P15" i="4"/>
  <c r="P14" i="4"/>
  <c r="P12" i="4"/>
  <c r="P19" i="4"/>
  <c r="P7" i="4"/>
  <c r="P10" i="4"/>
  <c r="P18" i="4"/>
  <c r="P10" i="3"/>
  <c r="P18" i="3"/>
  <c r="P10" i="2"/>
  <c r="N12" i="2"/>
  <c r="P12" i="2" s="1"/>
  <c r="P18" i="2"/>
  <c r="P9" i="4"/>
  <c r="N8" i="4"/>
  <c r="P8" i="4" s="1"/>
  <c r="N16" i="4"/>
  <c r="P16" i="4" s="1"/>
  <c r="P17" i="4"/>
  <c r="N7" i="3"/>
  <c r="P7" i="3" s="1"/>
  <c r="P9" i="3"/>
  <c r="N15" i="3"/>
  <c r="P15" i="3" s="1"/>
  <c r="P17" i="3"/>
  <c r="N7" i="2"/>
  <c r="P7" i="2" s="1"/>
  <c r="P9" i="2"/>
  <c r="N15" i="2"/>
  <c r="P15" i="2" s="1"/>
  <c r="P17" i="2"/>
  <c r="N11" i="2"/>
  <c r="P11" i="2" s="1"/>
  <c r="N19" i="2"/>
  <c r="P19" i="2" s="1"/>
  <c r="AD18" i="4"/>
  <c r="W17" i="4"/>
  <c r="W16" i="4"/>
  <c r="AD16" i="4"/>
  <c r="W15" i="4"/>
  <c r="W19" i="4"/>
  <c r="AD12" i="4"/>
  <c r="AD19" i="4"/>
  <c r="AD17" i="4"/>
  <c r="AD15" i="4"/>
  <c r="W13" i="4"/>
  <c r="W10" i="4"/>
  <c r="W9" i="4"/>
  <c r="W18" i="4"/>
  <c r="W7" i="4"/>
  <c r="AD14" i="4"/>
  <c r="W14" i="4"/>
  <c r="AD13" i="4"/>
  <c r="W12" i="4"/>
  <c r="W11" i="4"/>
  <c r="AD11" i="4"/>
  <c r="AD10" i="4"/>
  <c r="AD9" i="4"/>
  <c r="AD8" i="4"/>
  <c r="W8" i="4"/>
  <c r="AD7" i="4"/>
  <c r="H45" i="5" l="1"/>
  <c r="G45" i="5"/>
  <c r="G49" i="5"/>
  <c r="H49" i="5"/>
  <c r="G56" i="5"/>
  <c r="H56" i="5"/>
  <c r="G48" i="5"/>
  <c r="H48" i="5"/>
  <c r="G55" i="5"/>
  <c r="H55" i="5"/>
  <c r="G47" i="5"/>
  <c r="H47" i="5"/>
  <c r="H46" i="5"/>
  <c r="G46" i="5"/>
  <c r="G57" i="5"/>
  <c r="H57" i="5"/>
  <c r="G53" i="5"/>
  <c r="H53" i="5"/>
  <c r="G54" i="5"/>
  <c r="H54" i="5"/>
  <c r="H52" i="5"/>
  <c r="G52" i="5"/>
  <c r="H51" i="5"/>
  <c r="G51" i="5"/>
  <c r="G50" i="5"/>
  <c r="H50" i="5"/>
  <c r="AG18" i="6"/>
  <c r="AF18" i="6"/>
  <c r="AG10" i="6"/>
  <c r="AF10" i="6"/>
  <c r="AG17" i="6"/>
  <c r="AF17" i="6"/>
  <c r="AG9" i="6"/>
  <c r="AF9" i="6"/>
  <c r="AG7" i="6"/>
  <c r="AF7" i="6"/>
  <c r="AG12" i="6"/>
  <c r="AF12" i="6"/>
  <c r="AG19" i="6"/>
  <c r="AF19" i="6"/>
  <c r="AG16" i="6"/>
  <c r="AF16" i="6"/>
  <c r="AG15" i="6"/>
  <c r="AF15" i="6"/>
  <c r="AG14" i="6"/>
  <c r="AF14" i="6"/>
  <c r="AG11" i="6"/>
  <c r="AF11" i="6"/>
  <c r="AG8" i="6"/>
  <c r="AF8" i="6"/>
  <c r="AG13" i="6"/>
  <c r="AF13" i="6"/>
  <c r="AG18" i="4"/>
  <c r="AF18" i="4"/>
  <c r="AG11" i="4"/>
  <c r="AF11" i="4"/>
  <c r="AG7" i="4"/>
  <c r="AF7" i="4"/>
  <c r="AG14" i="4"/>
  <c r="AF14" i="4"/>
  <c r="AG19" i="4"/>
  <c r="AF19" i="4"/>
  <c r="AF12" i="4"/>
  <c r="AG12" i="4"/>
  <c r="AG8" i="4"/>
  <c r="AF8" i="4"/>
  <c r="AG16" i="4"/>
  <c r="AF16" i="4"/>
  <c r="AG9" i="4"/>
  <c r="AF9" i="4"/>
  <c r="AG13" i="4"/>
  <c r="AF13" i="4"/>
  <c r="AG15" i="4"/>
  <c r="AF15" i="4"/>
  <c r="AG10" i="4"/>
  <c r="AF10" i="4"/>
  <c r="AG17" i="4"/>
  <c r="AF17" i="4"/>
  <c r="H14" i="5"/>
  <c r="H15" i="5"/>
  <c r="H8" i="5"/>
  <c r="H16" i="5"/>
  <c r="H11" i="5"/>
  <c r="H9" i="5"/>
  <c r="H17" i="5"/>
  <c r="H19" i="5"/>
  <c r="H10" i="5"/>
  <c r="H18" i="5"/>
  <c r="H12" i="5"/>
  <c r="H7" i="5"/>
  <c r="H13" i="5"/>
  <c r="G10" i="5"/>
  <c r="G18" i="5"/>
  <c r="G11" i="5"/>
  <c r="G19" i="5"/>
  <c r="G12" i="5"/>
  <c r="G7" i="5"/>
  <c r="G14" i="5"/>
  <c r="G13" i="5"/>
  <c r="G15" i="5"/>
  <c r="G8" i="5"/>
  <c r="G16" i="5"/>
  <c r="G9" i="5"/>
  <c r="G17" i="5"/>
  <c r="L46" i="5" l="1"/>
  <c r="K46" i="5"/>
  <c r="L55" i="5"/>
  <c r="K55" i="5"/>
  <c r="L57" i="5"/>
  <c r="K57" i="5"/>
  <c r="L52" i="5"/>
  <c r="K52" i="5"/>
  <c r="L54" i="5"/>
  <c r="K54" i="5"/>
  <c r="K48" i="5"/>
  <c r="L48" i="5"/>
  <c r="K49" i="5"/>
  <c r="L49" i="5"/>
  <c r="K56" i="5"/>
  <c r="L56" i="5"/>
  <c r="L53" i="5"/>
  <c r="K53" i="5"/>
  <c r="K51" i="5"/>
  <c r="L51" i="5"/>
  <c r="K50" i="5"/>
  <c r="L50" i="5"/>
  <c r="K45" i="5"/>
  <c r="L45" i="5"/>
  <c r="L47" i="5"/>
  <c r="K47" i="5"/>
  <c r="G19" i="3"/>
  <c r="G18" i="3"/>
  <c r="G17" i="3"/>
  <c r="G16" i="3"/>
  <c r="G15" i="3"/>
  <c r="G14" i="3"/>
  <c r="G19" i="2"/>
  <c r="G18" i="2"/>
  <c r="G17" i="2"/>
  <c r="G16" i="2"/>
  <c r="G15" i="2"/>
  <c r="G14" i="2"/>
  <c r="W19" i="3" l="1"/>
  <c r="E14" i="5"/>
  <c r="F14" i="5"/>
  <c r="E19" i="5"/>
  <c r="F19" i="5"/>
  <c r="E15" i="5"/>
  <c r="F15" i="5"/>
  <c r="E16" i="5"/>
  <c r="F16" i="5"/>
  <c r="E18" i="5"/>
  <c r="F18" i="5"/>
  <c r="F17" i="5"/>
  <c r="E17" i="5"/>
  <c r="W18" i="3"/>
  <c r="AD14" i="3"/>
  <c r="W15" i="3"/>
  <c r="AD18" i="3"/>
  <c r="AD16" i="3"/>
  <c r="W17" i="3"/>
  <c r="AD15" i="3"/>
  <c r="AD17" i="3"/>
  <c r="W14" i="3"/>
  <c r="W16" i="3"/>
  <c r="AD19" i="3"/>
  <c r="W16" i="2"/>
  <c r="W15" i="2"/>
  <c r="AD17" i="2"/>
  <c r="AD15" i="2"/>
  <c r="W17" i="2"/>
  <c r="W14" i="2"/>
  <c r="AD14" i="2"/>
  <c r="AD16" i="2"/>
  <c r="AD13" i="3"/>
  <c r="W13" i="3"/>
  <c r="G13" i="3"/>
  <c r="W12" i="3"/>
  <c r="G12" i="3"/>
  <c r="AD11" i="3"/>
  <c r="W11" i="3"/>
  <c r="G11" i="3"/>
  <c r="W10" i="3"/>
  <c r="G10" i="3"/>
  <c r="W9" i="3"/>
  <c r="G9" i="3"/>
  <c r="W8" i="3"/>
  <c r="G8" i="3"/>
  <c r="AD7" i="3"/>
  <c r="W7" i="3"/>
  <c r="G7" i="3"/>
  <c r="AD19" i="2"/>
  <c r="AG16" i="3" l="1"/>
  <c r="AF16" i="3"/>
  <c r="AG18" i="3"/>
  <c r="AF18" i="3"/>
  <c r="AG14" i="3"/>
  <c r="AF14" i="3"/>
  <c r="AG15" i="3"/>
  <c r="AF15" i="3"/>
  <c r="AG13" i="3"/>
  <c r="AF13" i="3"/>
  <c r="AG11" i="3"/>
  <c r="AF11" i="3"/>
  <c r="AG19" i="3"/>
  <c r="AF19" i="3"/>
  <c r="AG7" i="3"/>
  <c r="AF7" i="3"/>
  <c r="AG17" i="3"/>
  <c r="AF17" i="3"/>
  <c r="AG16" i="2"/>
  <c r="AF16" i="2"/>
  <c r="L16" i="5" s="1"/>
  <c r="AG19" i="2"/>
  <c r="AF19" i="2"/>
  <c r="AG15" i="2"/>
  <c r="AF15" i="2"/>
  <c r="AG17" i="2"/>
  <c r="AF17" i="2"/>
  <c r="AF14" i="2"/>
  <c r="AG14" i="2"/>
  <c r="AD18" i="2"/>
  <c r="W18" i="2"/>
  <c r="W19" i="2"/>
  <c r="AD10" i="3"/>
  <c r="AD8" i="3"/>
  <c r="AD9" i="3"/>
  <c r="AD12" i="3"/>
  <c r="AD13" i="2"/>
  <c r="W13" i="2"/>
  <c r="AD12" i="2"/>
  <c r="W12" i="2"/>
  <c r="AD11" i="2"/>
  <c r="W11" i="2"/>
  <c r="AD10" i="2"/>
  <c r="W10" i="2"/>
  <c r="AD9" i="2"/>
  <c r="W9" i="2"/>
  <c r="AD8" i="2"/>
  <c r="W8" i="2"/>
  <c r="AD7" i="2"/>
  <c r="W7" i="2"/>
  <c r="G13" i="2"/>
  <c r="G12" i="2"/>
  <c r="G11" i="2"/>
  <c r="G10" i="2"/>
  <c r="G9" i="2"/>
  <c r="G8" i="2"/>
  <c r="G7" i="2"/>
  <c r="L15" i="5" l="1"/>
  <c r="L17" i="5"/>
  <c r="K19" i="5"/>
  <c r="K17" i="5"/>
  <c r="K16" i="5"/>
  <c r="AF12" i="3"/>
  <c r="AG12" i="3"/>
  <c r="AG9" i="3"/>
  <c r="AF9" i="3"/>
  <c r="L19" i="5"/>
  <c r="AF8" i="3"/>
  <c r="AG8" i="3"/>
  <c r="AG10" i="3"/>
  <c r="AF10" i="3"/>
  <c r="L14" i="5"/>
  <c r="K14" i="5"/>
  <c r="K15" i="5"/>
  <c r="E7" i="5"/>
  <c r="F7" i="5"/>
  <c r="AF18" i="2"/>
  <c r="AG18" i="2"/>
  <c r="F9" i="5"/>
  <c r="E9" i="5"/>
  <c r="F10" i="5"/>
  <c r="E10" i="5"/>
  <c r="AG9" i="2"/>
  <c r="AF9" i="2"/>
  <c r="AG13" i="2"/>
  <c r="AF13" i="2"/>
  <c r="E11" i="5"/>
  <c r="F11" i="5"/>
  <c r="AG8" i="2"/>
  <c r="AF8" i="2"/>
  <c r="E12" i="5"/>
  <c r="F12" i="5"/>
  <c r="AF10" i="2"/>
  <c r="AG10" i="2"/>
  <c r="E8" i="5"/>
  <c r="F8" i="5"/>
  <c r="AG12" i="2"/>
  <c r="AF12" i="2"/>
  <c r="E13" i="5"/>
  <c r="F13" i="5"/>
  <c r="AG7" i="2"/>
  <c r="AF7" i="2"/>
  <c r="K7" i="5" s="1"/>
  <c r="AG11" i="2"/>
  <c r="AF11" i="2"/>
  <c r="L8" i="5" l="1"/>
  <c r="K10" i="5"/>
  <c r="L12" i="5"/>
  <c r="L10" i="5"/>
  <c r="L9" i="5"/>
  <c r="L13" i="5"/>
  <c r="K13" i="5"/>
  <c r="L7" i="5"/>
  <c r="K12" i="5"/>
  <c r="K8" i="5"/>
  <c r="L11" i="5"/>
  <c r="K11" i="5"/>
  <c r="K9" i="5"/>
  <c r="L18" i="5"/>
  <c r="K18" i="5"/>
</calcChain>
</file>

<file path=xl/sharedStrings.xml><?xml version="1.0" encoding="utf-8"?>
<sst xmlns="http://schemas.openxmlformats.org/spreadsheetml/2006/main" count="355" uniqueCount="50">
  <si>
    <t>AGVs</t>
  </si>
  <si>
    <t>duration</t>
  </si>
  <si>
    <t>distance</t>
  </si>
  <si>
    <t>SRGA</t>
  </si>
  <si>
    <t xml:space="preserve">001. Lieferbeziehung gefunden! </t>
  </si>
  <si>
    <t xml:space="preserve">Lieferung von W0 (Knoten 7) nach M3 (Knoten 14) </t>
  </si>
  <si>
    <t>Geliefertes Produkt: 1</t>
  </si>
  <si>
    <t>AGV hintereinander: 3</t>
  </si>
  <si>
    <t>AGV nebeneinander : 2</t>
  </si>
  <si>
    <t>AGV gesamt        : 6</t>
  </si>
  <si>
    <t>---------------------------------------------------------------------------</t>
  </si>
  <si>
    <t xml:space="preserve">002. Lieferbeziehung gefunden! </t>
  </si>
  <si>
    <t xml:space="preserve">Lieferung von M0 (Knoten 9) nach M2 (Knoten 12) </t>
  </si>
  <si>
    <t>Geliefertes Produkt: 2</t>
  </si>
  <si>
    <t xml:space="preserve">003. Lieferbeziehung gefunden! </t>
  </si>
  <si>
    <t xml:space="preserve">Lieferung von M1 (Knoten 11) nach W0 (Knoten 6) </t>
  </si>
  <si>
    <t>Geliefertes Produkt: 3</t>
  </si>
  <si>
    <t xml:space="preserve">004. Lieferbeziehung gefunden! </t>
  </si>
  <si>
    <t xml:space="preserve">Lieferung von M2 (Knoten 13) nach M1 (Knoten 10) </t>
  </si>
  <si>
    <t>Geliefertes Produkt: 4</t>
  </si>
  <si>
    <t>AGV hintereinander: 1</t>
  </si>
  <si>
    <t>AGV nebeneinander : 1</t>
  </si>
  <si>
    <t>AGV gesamt        : 1</t>
  </si>
  <si>
    <t xml:space="preserve">005. Lieferbeziehung gefunden! </t>
  </si>
  <si>
    <t xml:space="preserve">Lieferung von M3 (Knoten 15) nach M0 (Knoten 8) </t>
  </si>
  <si>
    <t>Geliefertes Produkt: 0</t>
  </si>
  <si>
    <t>AGV hintereinander: 2</t>
  </si>
  <si>
    <t>AGV gesamt        : 4</t>
  </si>
  <si>
    <t>Ø computation time</t>
  </si>
  <si>
    <t>mip gap</t>
  </si>
  <si>
    <t>bound</t>
  </si>
  <si>
    <t>vgl</t>
  </si>
  <si>
    <t>CPLEX_PY - MIP GAP 5 %</t>
  </si>
  <si>
    <t>CPLEX_PY</t>
  </si>
  <si>
    <t xml:space="preserve">Lieferung von W0 (Knoten 7) nach M2 (Knoten 12) </t>
  </si>
  <si>
    <t xml:space="preserve">Lieferung von M0 (Knoten 9) nach M1 (Knoten 10) </t>
  </si>
  <si>
    <t xml:space="preserve">Lieferung von M2 (Knoten 13) nach M3 (Knoten 14) </t>
  </si>
  <si>
    <t xml:space="preserve">Lieferung von M2 (Knoten 13) nach M0 (Knoten 8) </t>
  </si>
  <si>
    <t xml:space="preserve">Lieferung von M3 (Knoten 15) nach M1 (Knoten 10) </t>
  </si>
  <si>
    <t>Average Computational Time</t>
  </si>
  <si>
    <t>Average Solution Quality</t>
  </si>
  <si>
    <t>(=1/(1-MipGap))</t>
  </si>
  <si>
    <t>Nodes</t>
  </si>
  <si>
    <t>verglichen mit der CPLEX-Lösung</t>
  </si>
  <si>
    <t>σ</t>
  </si>
  <si>
    <t>transport_duration</t>
  </si>
  <si>
    <t>CPLEX_PY - MIP GAP 60 %</t>
  </si>
  <si>
    <t>DURATION</t>
  </si>
  <si>
    <t>SMGA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</si>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</sst>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2" xfId="0" applyBorder="1"/>
    <xf numFmtId="0" fontId="2" fillId="0" borderId="3" xfId="0" applyFont="1" applyBorder="1"/>
    <xf numFmtId="0" fontId="1" fillId="0" borderId="3" xfId="0" applyFont="1" applyBorder="1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1" fillId="0" borderId="0" xfId="0" applyFont="1"/>
    <xf numFmtId="0" fontId="0" fillId="0" borderId="4" xfId="0" applyBorder="1"/>
    <xf numFmtId="164" fontId="1" fillId="0" borderId="1" xfId="0" applyNumberFormat="1" applyFont="1" applyBorder="1"/>
    <xf numFmtId="2" fontId="1" fillId="0" borderId="1" xfId="0" applyNumberFormat="1" applyFont="1" applyBorder="1"/>
    <xf numFmtId="11" fontId="0" fillId="0" borderId="1" xfId="0" applyNumberFormat="1" applyBorder="1"/>
    <xf numFmtId="165" fontId="1" fillId="0" borderId="1" xfId="0" applyNumberFormat="1" applyFont="1" applyBorder="1"/>
    <xf numFmtId="164" fontId="1" fillId="0" borderId="0" xfId="0" applyNumberFormat="1" applyFont="1"/>
    <xf numFmtId="0" fontId="3" fillId="0" borderId="1" xfId="0" applyFont="1" applyBorder="1"/>
    <xf numFmtId="164" fontId="0" fillId="0" borderId="1" xfId="0" applyNumberFormat="1" applyBorder="1"/>
    <xf numFmtId="0" fontId="1" fillId="2" borderId="0" xfId="0" applyFont="1" applyFill="1"/>
    <xf numFmtId="1" fontId="1" fillId="0" borderId="1" xfId="0" applyNumberFormat="1" applyFont="1" applyBorder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5 delieveries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6.4761809121235466E-3</c:v>
                  </c:pt>
                  <c:pt idx="1">
                    <c:v>1.715106887622183E-2</c:v>
                  </c:pt>
                  <c:pt idx="2">
                    <c:v>2.4377555618443594E-2</c:v>
                  </c:pt>
                  <c:pt idx="3">
                    <c:v>2.1507368256463086E-2</c:v>
                  </c:pt>
                  <c:pt idx="4">
                    <c:v>4.3110303669574308E-2</c:v>
                  </c:pt>
                  <c:pt idx="5">
                    <c:v>0.27593481401538322</c:v>
                  </c:pt>
                  <c:pt idx="6">
                    <c:v>5.5974666907614143E-2</c:v>
                  </c:pt>
                  <c:pt idx="7">
                    <c:v>5.3746134713495472E-2</c:v>
                  </c:pt>
                  <c:pt idx="8">
                    <c:v>3.878510904092352E-2</c:v>
                  </c:pt>
                  <c:pt idx="9">
                    <c:v>2.6221166845322979E-2</c:v>
                  </c:pt>
                  <c:pt idx="10">
                    <c:v>1.501174960292119E-2</c:v>
                  </c:pt>
                  <c:pt idx="11">
                    <c:v>2.4096676616253448E-2</c:v>
                  </c:pt>
                  <c:pt idx="12">
                    <c:v>1.4944588461071977E-2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6.4761809121235466E-3</c:v>
                  </c:pt>
                  <c:pt idx="1">
                    <c:v>1.715106887622183E-2</c:v>
                  </c:pt>
                  <c:pt idx="2">
                    <c:v>2.4377555618443594E-2</c:v>
                  </c:pt>
                  <c:pt idx="3">
                    <c:v>2.1507368256463086E-2</c:v>
                  </c:pt>
                  <c:pt idx="4">
                    <c:v>4.3110303669574308E-2</c:v>
                  </c:pt>
                  <c:pt idx="5">
                    <c:v>0.27593481401538322</c:v>
                  </c:pt>
                  <c:pt idx="6">
                    <c:v>5.5974666907614143E-2</c:v>
                  </c:pt>
                  <c:pt idx="7">
                    <c:v>5.3746134713495472E-2</c:v>
                  </c:pt>
                  <c:pt idx="8">
                    <c:v>3.878510904092352E-2</c:v>
                  </c:pt>
                  <c:pt idx="9">
                    <c:v>2.6221166845322979E-2</c:v>
                  </c:pt>
                  <c:pt idx="10">
                    <c:v>1.501174960292119E-2</c:v>
                  </c:pt>
                  <c:pt idx="11">
                    <c:v>2.4096676616253448E-2</c:v>
                  </c:pt>
                  <c:pt idx="12">
                    <c:v>1.4944588461071977E-2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0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0.11981622378031366</c:v>
                </c:pt>
                <c:pt idx="1">
                  <c:v>0.13108086585998466</c:v>
                </c:pt>
                <c:pt idx="2">
                  <c:v>0.17459885279337536</c:v>
                </c:pt>
                <c:pt idx="3">
                  <c:v>0.18682376543680768</c:v>
                </c:pt>
                <c:pt idx="4">
                  <c:v>0.22831511497497534</c:v>
                </c:pt>
                <c:pt idx="5">
                  <c:v>0.46348031361897729</c:v>
                </c:pt>
                <c:pt idx="6">
                  <c:v>0.29231039683024068</c:v>
                </c:pt>
                <c:pt idx="7">
                  <c:v>0.29795042673746669</c:v>
                </c:pt>
                <c:pt idx="8">
                  <c:v>0.33848047256469666</c:v>
                </c:pt>
                <c:pt idx="9">
                  <c:v>0.34468905131022098</c:v>
                </c:pt>
                <c:pt idx="10">
                  <c:v>0.37803721427917436</c:v>
                </c:pt>
                <c:pt idx="11">
                  <c:v>0.4303630987803137</c:v>
                </c:pt>
                <c:pt idx="12">
                  <c:v>0.4350314140319817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D-4820-854B-CD6A6B92EBA0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3.449814870630611E-2</c:v>
                  </c:pt>
                  <c:pt idx="1">
                    <c:v>3.8632092591925397E-2</c:v>
                  </c:pt>
                  <c:pt idx="2">
                    <c:v>3.6240892333645414E-2</c:v>
                  </c:pt>
                  <c:pt idx="3">
                    <c:v>3.6774320968200096E-2</c:v>
                  </c:pt>
                  <c:pt idx="4">
                    <c:v>4.0664108111580249E-2</c:v>
                  </c:pt>
                  <c:pt idx="5">
                    <c:v>4.1986158097825341E-2</c:v>
                  </c:pt>
                  <c:pt idx="6">
                    <c:v>5.016384136337082E-2</c:v>
                  </c:pt>
                  <c:pt idx="7">
                    <c:v>3.239551012119804E-2</c:v>
                  </c:pt>
                  <c:pt idx="8">
                    <c:v>3.8123482794293596E-2</c:v>
                  </c:pt>
                  <c:pt idx="9">
                    <c:v>4.9616017709642739E-2</c:v>
                  </c:pt>
                  <c:pt idx="10">
                    <c:v>3.7715469430636563E-2</c:v>
                  </c:pt>
                  <c:pt idx="11">
                    <c:v>3.6176050147041103E-2</c:v>
                  </c:pt>
                  <c:pt idx="12">
                    <c:v>4.539747393480429E-2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3.449814870630611E-2</c:v>
                  </c:pt>
                  <c:pt idx="1">
                    <c:v>3.8632092591925397E-2</c:v>
                  </c:pt>
                  <c:pt idx="2">
                    <c:v>3.6240892333645414E-2</c:v>
                  </c:pt>
                  <c:pt idx="3">
                    <c:v>3.6774320968200096E-2</c:v>
                  </c:pt>
                  <c:pt idx="4">
                    <c:v>4.0664108111580249E-2</c:v>
                  </c:pt>
                  <c:pt idx="5">
                    <c:v>4.1986158097825341E-2</c:v>
                  </c:pt>
                  <c:pt idx="6">
                    <c:v>5.016384136337082E-2</c:v>
                  </c:pt>
                  <c:pt idx="7">
                    <c:v>3.239551012119804E-2</c:v>
                  </c:pt>
                  <c:pt idx="8">
                    <c:v>3.8123482794293596E-2</c:v>
                  </c:pt>
                  <c:pt idx="9">
                    <c:v>4.9616017709642739E-2</c:v>
                  </c:pt>
                  <c:pt idx="10">
                    <c:v>3.7715469430636563E-2</c:v>
                  </c:pt>
                  <c:pt idx="11">
                    <c:v>3.6176050147041103E-2</c:v>
                  </c:pt>
                  <c:pt idx="12">
                    <c:v>4.539747393480429E-2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0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0.58471574783325153</c:v>
                </c:pt>
                <c:pt idx="1">
                  <c:v>0.65619544982910105</c:v>
                </c:pt>
                <c:pt idx="2">
                  <c:v>0.72446203231811468</c:v>
                </c:pt>
                <c:pt idx="3">
                  <c:v>0.80752242406209263</c:v>
                </c:pt>
                <c:pt idx="4">
                  <c:v>0.86347632408142039</c:v>
                </c:pt>
                <c:pt idx="5">
                  <c:v>0.94491020838419493</c:v>
                </c:pt>
                <c:pt idx="6">
                  <c:v>1.0053955713907863</c:v>
                </c:pt>
                <c:pt idx="7">
                  <c:v>1.0668918450673381</c:v>
                </c:pt>
                <c:pt idx="8">
                  <c:v>1.1328373591105094</c:v>
                </c:pt>
                <c:pt idx="9">
                  <c:v>1.2038540840148881</c:v>
                </c:pt>
                <c:pt idx="10">
                  <c:v>1.2778308073679552</c:v>
                </c:pt>
                <c:pt idx="11">
                  <c:v>1.343149725596106</c:v>
                </c:pt>
                <c:pt idx="12">
                  <c:v>1.4224476496378526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D-4820-854B-CD6A6B92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09137249162886"/>
          <c:y val="0.16500874890638673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Mittlere Rechenzeit für 5</a:t>
            </a:r>
            <a:r>
              <a:rPr lang="de-DE" sz="1400" baseline="0"/>
              <a:t> Lieferungen</a:t>
            </a:r>
            <a:endParaRPr lang="de-DE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6.4761809121235466E-3</c:v>
                  </c:pt>
                  <c:pt idx="1">
                    <c:v>1.715106887622183E-2</c:v>
                  </c:pt>
                  <c:pt idx="2">
                    <c:v>2.4377555618443594E-2</c:v>
                  </c:pt>
                  <c:pt idx="3">
                    <c:v>2.1507368256463086E-2</c:v>
                  </c:pt>
                  <c:pt idx="4">
                    <c:v>4.3110303669574308E-2</c:v>
                  </c:pt>
                  <c:pt idx="5">
                    <c:v>0.27593481401538322</c:v>
                  </c:pt>
                  <c:pt idx="6">
                    <c:v>5.5974666907614143E-2</c:v>
                  </c:pt>
                  <c:pt idx="7">
                    <c:v>5.3746134713495472E-2</c:v>
                  </c:pt>
                  <c:pt idx="8">
                    <c:v>3.878510904092352E-2</c:v>
                  </c:pt>
                  <c:pt idx="9">
                    <c:v>2.6221166845322979E-2</c:v>
                  </c:pt>
                  <c:pt idx="10">
                    <c:v>1.501174960292119E-2</c:v>
                  </c:pt>
                  <c:pt idx="11">
                    <c:v>2.4096676616253448E-2</c:v>
                  </c:pt>
                  <c:pt idx="12">
                    <c:v>1.4944588461071977E-2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6.4761809121235466E-3</c:v>
                  </c:pt>
                  <c:pt idx="1">
                    <c:v>1.715106887622183E-2</c:v>
                  </c:pt>
                  <c:pt idx="2">
                    <c:v>2.4377555618443594E-2</c:v>
                  </c:pt>
                  <c:pt idx="3">
                    <c:v>2.1507368256463086E-2</c:v>
                  </c:pt>
                  <c:pt idx="4">
                    <c:v>4.3110303669574308E-2</c:v>
                  </c:pt>
                  <c:pt idx="5">
                    <c:v>0.27593481401538322</c:v>
                  </c:pt>
                  <c:pt idx="6">
                    <c:v>5.5974666907614143E-2</c:v>
                  </c:pt>
                  <c:pt idx="7">
                    <c:v>5.3746134713495472E-2</c:v>
                  </c:pt>
                  <c:pt idx="8">
                    <c:v>3.878510904092352E-2</c:v>
                  </c:pt>
                  <c:pt idx="9">
                    <c:v>2.6221166845322979E-2</c:v>
                  </c:pt>
                  <c:pt idx="10">
                    <c:v>1.501174960292119E-2</c:v>
                  </c:pt>
                  <c:pt idx="11">
                    <c:v>2.4096676616253448E-2</c:v>
                  </c:pt>
                  <c:pt idx="12">
                    <c:v>1.4944588461071977E-2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Graphs!$B$7:$B$19</c:f>
              <c:numCache>
                <c:formatCode>0</c:formatCode>
                <c:ptCount val="13"/>
                <c:pt idx="0">
                  <c:v>6.15</c:v>
                </c:pt>
                <c:pt idx="1">
                  <c:v>7.15</c:v>
                </c:pt>
                <c:pt idx="2">
                  <c:v>8.15</c:v>
                </c:pt>
                <c:pt idx="3">
                  <c:v>9.15</c:v>
                </c:pt>
                <c:pt idx="4">
                  <c:v>10.15</c:v>
                </c:pt>
                <c:pt idx="5">
                  <c:v>11.15</c:v>
                </c:pt>
                <c:pt idx="6">
                  <c:v>12.15</c:v>
                </c:pt>
                <c:pt idx="7">
                  <c:v>13.15</c:v>
                </c:pt>
                <c:pt idx="8">
                  <c:v>14.15</c:v>
                </c:pt>
                <c:pt idx="9">
                  <c:v>15.15</c:v>
                </c:pt>
                <c:pt idx="10">
                  <c:v>16.149999999999999</c:v>
                </c:pt>
                <c:pt idx="11">
                  <c:v>17.149999999999999</c:v>
                </c:pt>
                <c:pt idx="12">
                  <c:v>18.149999999999999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0.11981622378031366</c:v>
                </c:pt>
                <c:pt idx="1">
                  <c:v>0.13108086585998466</c:v>
                </c:pt>
                <c:pt idx="2">
                  <c:v>0.17459885279337536</c:v>
                </c:pt>
                <c:pt idx="3">
                  <c:v>0.18682376543680768</c:v>
                </c:pt>
                <c:pt idx="4">
                  <c:v>0.22831511497497534</c:v>
                </c:pt>
                <c:pt idx="5">
                  <c:v>0.46348031361897729</c:v>
                </c:pt>
                <c:pt idx="6">
                  <c:v>0.29231039683024068</c:v>
                </c:pt>
                <c:pt idx="7">
                  <c:v>0.29795042673746669</c:v>
                </c:pt>
                <c:pt idx="8">
                  <c:v>0.33848047256469666</c:v>
                </c:pt>
                <c:pt idx="9">
                  <c:v>0.34468905131022098</c:v>
                </c:pt>
                <c:pt idx="10">
                  <c:v>0.37803721427917436</c:v>
                </c:pt>
                <c:pt idx="11">
                  <c:v>0.4303630987803137</c:v>
                </c:pt>
                <c:pt idx="12">
                  <c:v>0.4350314140319817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D-4820-854B-CD6A6B92EBA0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3.449814870630611E-2</c:v>
                  </c:pt>
                  <c:pt idx="1">
                    <c:v>3.8632092591925397E-2</c:v>
                  </c:pt>
                  <c:pt idx="2">
                    <c:v>3.6240892333645414E-2</c:v>
                  </c:pt>
                  <c:pt idx="3">
                    <c:v>3.6774320968200096E-2</c:v>
                  </c:pt>
                  <c:pt idx="4">
                    <c:v>4.0664108111580249E-2</c:v>
                  </c:pt>
                  <c:pt idx="5">
                    <c:v>4.1986158097825341E-2</c:v>
                  </c:pt>
                  <c:pt idx="6">
                    <c:v>5.016384136337082E-2</c:v>
                  </c:pt>
                  <c:pt idx="7">
                    <c:v>3.239551012119804E-2</c:v>
                  </c:pt>
                  <c:pt idx="8">
                    <c:v>3.8123482794293596E-2</c:v>
                  </c:pt>
                  <c:pt idx="9">
                    <c:v>4.9616017709642739E-2</c:v>
                  </c:pt>
                  <c:pt idx="10">
                    <c:v>3.7715469430636563E-2</c:v>
                  </c:pt>
                  <c:pt idx="11">
                    <c:v>3.6176050147041103E-2</c:v>
                  </c:pt>
                  <c:pt idx="12">
                    <c:v>4.539747393480429E-2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3.449814870630611E-2</c:v>
                  </c:pt>
                  <c:pt idx="1">
                    <c:v>3.8632092591925397E-2</c:v>
                  </c:pt>
                  <c:pt idx="2">
                    <c:v>3.6240892333645414E-2</c:v>
                  </c:pt>
                  <c:pt idx="3">
                    <c:v>3.6774320968200096E-2</c:v>
                  </c:pt>
                  <c:pt idx="4">
                    <c:v>4.0664108111580249E-2</c:v>
                  </c:pt>
                  <c:pt idx="5">
                    <c:v>4.1986158097825341E-2</c:v>
                  </c:pt>
                  <c:pt idx="6">
                    <c:v>5.016384136337082E-2</c:v>
                  </c:pt>
                  <c:pt idx="7">
                    <c:v>3.239551012119804E-2</c:v>
                  </c:pt>
                  <c:pt idx="8">
                    <c:v>3.8123482794293596E-2</c:v>
                  </c:pt>
                  <c:pt idx="9">
                    <c:v>4.9616017709642739E-2</c:v>
                  </c:pt>
                  <c:pt idx="10">
                    <c:v>3.7715469430636563E-2</c:v>
                  </c:pt>
                  <c:pt idx="11">
                    <c:v>3.6176050147041103E-2</c:v>
                  </c:pt>
                  <c:pt idx="12">
                    <c:v>4.539747393480429E-2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Graphs!$C$7:$C$19</c:f>
              <c:numCache>
                <c:formatCode>0</c:formatCode>
                <c:ptCount val="13"/>
                <c:pt idx="0">
                  <c:v>6.45</c:v>
                </c:pt>
                <c:pt idx="1">
                  <c:v>7.45</c:v>
                </c:pt>
                <c:pt idx="2">
                  <c:v>8.4499999999999993</c:v>
                </c:pt>
                <c:pt idx="3">
                  <c:v>9.4499999999999993</c:v>
                </c:pt>
                <c:pt idx="4">
                  <c:v>10.45</c:v>
                </c:pt>
                <c:pt idx="5">
                  <c:v>11.45</c:v>
                </c:pt>
                <c:pt idx="6">
                  <c:v>12.45</c:v>
                </c:pt>
                <c:pt idx="7">
                  <c:v>13.45</c:v>
                </c:pt>
                <c:pt idx="8">
                  <c:v>14.45</c:v>
                </c:pt>
                <c:pt idx="9">
                  <c:v>15.45</c:v>
                </c:pt>
                <c:pt idx="10">
                  <c:v>16.45</c:v>
                </c:pt>
                <c:pt idx="11">
                  <c:v>17.45</c:v>
                </c:pt>
                <c:pt idx="12">
                  <c:v>18.45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0.58471574783325153</c:v>
                </c:pt>
                <c:pt idx="1">
                  <c:v>0.65619544982910105</c:v>
                </c:pt>
                <c:pt idx="2">
                  <c:v>0.72446203231811468</c:v>
                </c:pt>
                <c:pt idx="3">
                  <c:v>0.80752242406209263</c:v>
                </c:pt>
                <c:pt idx="4">
                  <c:v>0.86347632408142039</c:v>
                </c:pt>
                <c:pt idx="5">
                  <c:v>0.94491020838419493</c:v>
                </c:pt>
                <c:pt idx="6">
                  <c:v>1.0053955713907863</c:v>
                </c:pt>
                <c:pt idx="7">
                  <c:v>1.0668918450673381</c:v>
                </c:pt>
                <c:pt idx="8">
                  <c:v>1.1328373591105094</c:v>
                </c:pt>
                <c:pt idx="9">
                  <c:v>1.2038540840148881</c:v>
                </c:pt>
                <c:pt idx="10">
                  <c:v>1.2778308073679552</c:v>
                </c:pt>
                <c:pt idx="11">
                  <c:v>1.343149725596106</c:v>
                </c:pt>
                <c:pt idx="12">
                  <c:v>1.4224476496378526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D-4820-854B-CD6A6B92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.8"/>
          <c:min val="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Anzahl</a:t>
                </a:r>
                <a:r>
                  <a:rPr lang="de-DE" sz="1000" baseline="0"/>
                  <a:t> an FTF</a:t>
                </a:r>
                <a:endParaRPr lang="de-DE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\ \ \ \ \ \ \ \ 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At val="0"/>
        <c:crossBetween val="midCat"/>
        <c:majorUnit val="1"/>
      </c:valAx>
      <c:valAx>
        <c:axId val="75286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Rechenzeit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00111111111109"/>
          <c:y val="0.16500868055555551"/>
          <c:w val="0.18462266666666666"/>
          <c:h val="0.149614583333333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 time for 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'5L_20241205_12-51-30'!$G$6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'5L_20241205_12-51-30'!$A$7:$A$19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'5L_20241205_12-51-30'!$G$7:$G$19</c:f>
              <c:numCache>
                <c:formatCode>General</c:formatCode>
                <c:ptCount val="13"/>
                <c:pt idx="0">
                  <c:v>0.122312784194946</c:v>
                </c:pt>
                <c:pt idx="1">
                  <c:v>0.107101202011108</c:v>
                </c:pt>
                <c:pt idx="2">
                  <c:v>0.14941644668579099</c:v>
                </c:pt>
                <c:pt idx="3">
                  <c:v>0.164376735687255</c:v>
                </c:pt>
                <c:pt idx="4">
                  <c:v>0.191397905349731</c:v>
                </c:pt>
                <c:pt idx="5">
                  <c:v>0.22273921966552701</c:v>
                </c:pt>
                <c:pt idx="6">
                  <c:v>0.23475599288940399</c:v>
                </c:pt>
                <c:pt idx="7">
                  <c:v>0.26494574546813898</c:v>
                </c:pt>
                <c:pt idx="8">
                  <c:v>0.31352591514587402</c:v>
                </c:pt>
                <c:pt idx="9">
                  <c:v>0.34322595596313399</c:v>
                </c:pt>
                <c:pt idx="10">
                  <c:v>0.36771678924560502</c:v>
                </c:pt>
                <c:pt idx="11">
                  <c:v>0.40377306938171298</c:v>
                </c:pt>
                <c:pt idx="12">
                  <c:v>0.43399906158447199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F-4CF2-BF81-43D2D9A9D208}"/>
            </c:ext>
          </c:extLst>
        </c:ser>
        <c:ser>
          <c:idx val="1"/>
          <c:order val="1"/>
          <c:tx>
            <c:strRef>
              <c:f>'5L_20241205_12-51-30'!$W$6</c:f>
              <c:strCache>
                <c:ptCount val="1"/>
                <c:pt idx="0">
                  <c:v>SRGA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'5L_20241205_12-51-30'!$A$7:$A$19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'5L_20241205_12-51-30'!$W$7:$W$19</c:f>
              <c:numCache>
                <c:formatCode>General</c:formatCode>
                <c:ptCount val="13"/>
                <c:pt idx="0">
                  <c:v>0.63293538093566859</c:v>
                </c:pt>
                <c:pt idx="1">
                  <c:v>0.71075983047485314</c:v>
                </c:pt>
                <c:pt idx="2">
                  <c:v>0.77567181587219203</c:v>
                </c:pt>
                <c:pt idx="3">
                  <c:v>0.85950298309326134</c:v>
                </c:pt>
                <c:pt idx="4">
                  <c:v>0.92060155868530225</c:v>
                </c:pt>
                <c:pt idx="5">
                  <c:v>1.003409147262571</c:v>
                </c:pt>
                <c:pt idx="6">
                  <c:v>1.0763350486755339</c:v>
                </c:pt>
                <c:pt idx="7">
                  <c:v>1.1123332977294882</c:v>
                </c:pt>
                <c:pt idx="8">
                  <c:v>1.1857960700988719</c:v>
                </c:pt>
                <c:pt idx="9">
                  <c:v>1.273434209823604</c:v>
                </c:pt>
                <c:pt idx="10">
                  <c:v>1.331083440780634</c:v>
                </c:pt>
                <c:pt idx="11">
                  <c:v>1.3939518928527781</c:v>
                </c:pt>
                <c:pt idx="12">
                  <c:v>1.486618566513058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F-4CF2-BF81-43D2D9A9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59120"/>
        <c:axId val="763059600"/>
      </c:scatterChart>
      <c:valAx>
        <c:axId val="763059120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600"/>
        <c:crosses val="autoZero"/>
        <c:crossBetween val="midCat"/>
      </c:valAx>
      <c:valAx>
        <c:axId val="7630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 time</a:t>
                </a:r>
                <a:r>
                  <a:rPr lang="de-DE" baseline="0"/>
                  <a:t>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</a:t>
            </a:r>
            <a:r>
              <a:rPr lang="de-DE" baseline="0"/>
              <a:t> for 5 deliveries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'5L_20241205_12-51-30'!$P$6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'5L_20241205_12-51-30'!$A$7:$A$19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'5L_20241205_12-51-30'!$P$7:$P$19</c:f>
              <c:numCache>
                <c:formatCode>0.000</c:formatCode>
                <c:ptCount val="13"/>
                <c:pt idx="0">
                  <c:v>1.027270765101693</c:v>
                </c:pt>
                <c:pt idx="1">
                  <c:v>1.0000000569249698</c:v>
                </c:pt>
                <c:pt idx="2">
                  <c:v>1.0000000016544597</c:v>
                </c:pt>
                <c:pt idx="3">
                  <c:v>1.0000000530878133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1.0000000165999403</c:v>
                </c:pt>
                <c:pt idx="9">
                  <c:v>1.0000000167332657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7-4670-8737-7EF7544D0969}"/>
            </c:ext>
          </c:extLst>
        </c:ser>
        <c:ser>
          <c:idx val="1"/>
          <c:order val="1"/>
          <c:tx>
            <c:strRef>
              <c:f>'5L_20241205_12-51-30'!$AG$6</c:f>
              <c:strCache>
                <c:ptCount val="1"/>
                <c:pt idx="0">
                  <c:v>SRGA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'5L_20241205_12-51-30'!$A$7:$A$19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'5L_20241205_12-51-30'!$AG$7:$AG$19</c:f>
              <c:numCache>
                <c:formatCode>General</c:formatCode>
                <c:ptCount val="13"/>
                <c:pt idx="0">
                  <c:v>1.0023373645873401</c:v>
                </c:pt>
                <c:pt idx="1">
                  <c:v>1.0183426357061705</c:v>
                </c:pt>
                <c:pt idx="2">
                  <c:v>1.0373565461885315</c:v>
                </c:pt>
                <c:pt idx="3">
                  <c:v>1.0432426961822385</c:v>
                </c:pt>
                <c:pt idx="4">
                  <c:v>1.0425498315256256</c:v>
                </c:pt>
                <c:pt idx="5">
                  <c:v>1.0687042900681403</c:v>
                </c:pt>
                <c:pt idx="6">
                  <c:v>1.0698361252725328</c:v>
                </c:pt>
                <c:pt idx="7">
                  <c:v>1.0616591724386111</c:v>
                </c:pt>
                <c:pt idx="8">
                  <c:v>1.0832657300781401</c:v>
                </c:pt>
                <c:pt idx="9">
                  <c:v>1.09384060185141</c:v>
                </c:pt>
                <c:pt idx="10">
                  <c:v>1.0858090417075998</c:v>
                </c:pt>
                <c:pt idx="11">
                  <c:v>1.0909199273356947</c:v>
                </c:pt>
                <c:pt idx="12">
                  <c:v>1.1012147203712801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7-4670-8737-7EF7544D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1407"/>
        <c:axId val="1118892367"/>
      </c:scatterChart>
      <c:valAx>
        <c:axId val="111889140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367"/>
        <c:crosses val="autoZero"/>
        <c:crossBetween val="midCat"/>
      </c:valAx>
      <c:valAx>
        <c:axId val="1118892367"/>
        <c:scaling>
          <c:orientation val="minMax"/>
          <c:max val="1.2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</a:t>
                </a:r>
                <a:r>
                  <a:rPr lang="de-DE" baseline="0"/>
                  <a:t> quality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 time for 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'5L_20241205_12-51-30_duration'!$G$6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'5L_20241205_12-51-30_duration'!$A$7:$A$19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'5L_20241205_12-51-30_duration'!$G$7:$G$19</c:f>
              <c:numCache>
                <c:formatCode>General</c:formatCode>
                <c:ptCount val="13"/>
                <c:pt idx="0">
                  <c:v>7.5957968235015798</c:v>
                </c:pt>
                <c:pt idx="1">
                  <c:v>11.307713747024501</c:v>
                </c:pt>
                <c:pt idx="2">
                  <c:v>49.385480642318697</c:v>
                </c:pt>
                <c:pt idx="3">
                  <c:v>101.764936447143</c:v>
                </c:pt>
                <c:pt idx="4">
                  <c:v>21.942181587219199</c:v>
                </c:pt>
                <c:pt idx="5">
                  <c:v>105.431109666824</c:v>
                </c:pt>
                <c:pt idx="6">
                  <c:v>23.790380239486598</c:v>
                </c:pt>
                <c:pt idx="7">
                  <c:v>11.5308845043182</c:v>
                </c:pt>
                <c:pt idx="8">
                  <c:v>24.018576145172101</c:v>
                </c:pt>
                <c:pt idx="9">
                  <c:v>23.7724785804748</c:v>
                </c:pt>
                <c:pt idx="10">
                  <c:v>16.352771043777398</c:v>
                </c:pt>
                <c:pt idx="11">
                  <c:v>13.5844073295593</c:v>
                </c:pt>
                <c:pt idx="12">
                  <c:v>8.8258273601531894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E-4701-A3BD-5F4D076449F8}"/>
            </c:ext>
          </c:extLst>
        </c:ser>
        <c:ser>
          <c:idx val="1"/>
          <c:order val="1"/>
          <c:tx>
            <c:strRef>
              <c:f>'5L_20241205_12-51-30_duration'!$W$6</c:f>
              <c:strCache>
                <c:ptCount val="1"/>
                <c:pt idx="0">
                  <c:v>SRGA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'5L_20241205_12-51-30_duration'!$A$7:$A$19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'5L_20241205_12-51-30_duration'!$W$7:$W$19</c:f>
              <c:numCache>
                <c:formatCode>General</c:formatCode>
                <c:ptCount val="13"/>
                <c:pt idx="0">
                  <c:v>1.5857384681701663</c:v>
                </c:pt>
                <c:pt idx="1">
                  <c:v>1.6796473026275631</c:v>
                </c:pt>
                <c:pt idx="2">
                  <c:v>1.7739748001098632</c:v>
                </c:pt>
                <c:pt idx="3">
                  <c:v>1.9243819236755371</c:v>
                </c:pt>
                <c:pt idx="4">
                  <c:v>1.9589710235595703</c:v>
                </c:pt>
                <c:pt idx="5">
                  <c:v>2.214849901199341</c:v>
                </c:pt>
                <c:pt idx="6">
                  <c:v>2.1376854419708256</c:v>
                </c:pt>
                <c:pt idx="7">
                  <c:v>2.247629928588867</c:v>
                </c:pt>
                <c:pt idx="8">
                  <c:v>2.3360680580139159</c:v>
                </c:pt>
                <c:pt idx="9">
                  <c:v>2.4658469676971437</c:v>
                </c:pt>
                <c:pt idx="10">
                  <c:v>2.5433525085449218</c:v>
                </c:pt>
                <c:pt idx="11">
                  <c:v>2.6210824012756349</c:v>
                </c:pt>
                <c:pt idx="12">
                  <c:v>2.7575021743774415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E-4701-A3BD-5F4D0764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59120"/>
        <c:axId val="763059600"/>
      </c:scatterChart>
      <c:valAx>
        <c:axId val="763059120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600"/>
        <c:crosses val="autoZero"/>
        <c:crossBetween val="midCat"/>
      </c:valAx>
      <c:valAx>
        <c:axId val="7630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 time</a:t>
                </a:r>
                <a:r>
                  <a:rPr lang="de-DE" baseline="0"/>
                  <a:t>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</a:t>
            </a:r>
            <a:r>
              <a:rPr lang="de-DE" baseline="0"/>
              <a:t> for 5 deliveries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'5L_20241205_12-51-30_duration'!$P$6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'5L_20241205_12-51-30_duration'!$A$7:$A$19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'5L_20241205_12-51-30_duration'!$P$7:$P$19</c:f>
              <c:numCache>
                <c:formatCode>0.000</c:formatCode>
                <c:ptCount val="13"/>
                <c:pt idx="0">
                  <c:v>2.4971960546300602</c:v>
                </c:pt>
                <c:pt idx="1">
                  <c:v>2.4696956241243955</c:v>
                </c:pt>
                <c:pt idx="2">
                  <c:v>2.4981814585604472</c:v>
                </c:pt>
                <c:pt idx="3">
                  <c:v>2.4982614960023879</c:v>
                </c:pt>
                <c:pt idx="4">
                  <c:v>2.3978569660118176</c:v>
                </c:pt>
                <c:pt idx="5">
                  <c:v>2.4881761050834634</c:v>
                </c:pt>
                <c:pt idx="6">
                  <c:v>2.4028861369909951</c:v>
                </c:pt>
                <c:pt idx="7">
                  <c:v>2.4856395493804175</c:v>
                </c:pt>
                <c:pt idx="8">
                  <c:v>2.4983011946787905</c:v>
                </c:pt>
                <c:pt idx="9">
                  <c:v>2.49976599849452</c:v>
                </c:pt>
                <c:pt idx="10">
                  <c:v>2.4714248035827642</c:v>
                </c:pt>
                <c:pt idx="11">
                  <c:v>2.4634226539634509</c:v>
                </c:pt>
                <c:pt idx="12">
                  <c:v>2.4086381742662542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F-497A-B472-98FC33D49F74}"/>
            </c:ext>
          </c:extLst>
        </c:ser>
        <c:ser>
          <c:idx val="1"/>
          <c:order val="1"/>
          <c:tx>
            <c:strRef>
              <c:f>'5L_20241205_12-51-30_duration'!$AG$6</c:f>
              <c:strCache>
                <c:ptCount val="1"/>
                <c:pt idx="0">
                  <c:v>SRGA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'5L_20241205_12-51-30_duration'!$A$7:$A$19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'5L_20241205_12-51-30_duration'!$AG$7:$AG$19</c:f>
              <c:numCache>
                <c:formatCode>General</c:formatCode>
                <c:ptCount val="13"/>
                <c:pt idx="0">
                  <c:v>2.2722616824408011</c:v>
                </c:pt>
                <c:pt idx="1">
                  <c:v>2.4959200391115424</c:v>
                </c:pt>
                <c:pt idx="2">
                  <c:v>2.3580611401173628</c:v>
                </c:pt>
                <c:pt idx="3">
                  <c:v>2.4983065176759904</c:v>
                </c:pt>
                <c:pt idx="4">
                  <c:v>2.7419913224860051</c:v>
                </c:pt>
                <c:pt idx="5">
                  <c:v>2.7783262816950818</c:v>
                </c:pt>
                <c:pt idx="6">
                  <c:v>3.2579579598698816</c:v>
                </c:pt>
                <c:pt idx="7">
                  <c:v>3.0891453606834753</c:v>
                </c:pt>
                <c:pt idx="8">
                  <c:v>3.1229320359375485</c:v>
                </c:pt>
                <c:pt idx="9">
                  <c:v>3.0778041574961659</c:v>
                </c:pt>
                <c:pt idx="10">
                  <c:v>2.9000493644028125</c:v>
                </c:pt>
                <c:pt idx="11">
                  <c:v>2.7127458074033926</c:v>
                </c:pt>
                <c:pt idx="12">
                  <c:v>2.9997702925326468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F-497A-B472-98FC33D4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1407"/>
        <c:axId val="1118892367"/>
      </c:scatterChart>
      <c:valAx>
        <c:axId val="111889140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367"/>
        <c:crosses val="autoZero"/>
        <c:crossBetween val="midCat"/>
      </c:valAx>
      <c:valAx>
        <c:axId val="11188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</a:t>
                </a:r>
                <a:r>
                  <a:rPr lang="de-DE" baseline="0"/>
                  <a:t> quality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 time for 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'5L_20250108_10-43-46'!$G$6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'5L_20250108_10-43-46'!$A$7:$A$19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'5L_20250108_10-43-46'!$G$7:$G$19</c:f>
              <c:numCache>
                <c:formatCode>General</c:formatCode>
                <c:ptCount val="13"/>
                <c:pt idx="0">
                  <c:v>0.12619924545288</c:v>
                </c:pt>
                <c:pt idx="1">
                  <c:v>0.14622831344604401</c:v>
                </c:pt>
                <c:pt idx="2">
                  <c:v>0.20758080482482899</c:v>
                </c:pt>
                <c:pt idx="3">
                  <c:v>0.21582221984863201</c:v>
                </c:pt>
                <c:pt idx="4">
                  <c:v>0.28879261016845698</c:v>
                </c:pt>
                <c:pt idx="5">
                  <c:v>0.31787562370300199</c:v>
                </c:pt>
                <c:pt idx="6">
                  <c:v>0.36815524101257302</c:v>
                </c:pt>
                <c:pt idx="7">
                  <c:v>0.37374854087829501</c:v>
                </c:pt>
                <c:pt idx="8">
                  <c:v>0.39325881004333402</c:v>
                </c:pt>
                <c:pt idx="9">
                  <c:v>0.37750983238220198</c:v>
                </c:pt>
                <c:pt idx="10">
                  <c:v>0.399264335632324</c:v>
                </c:pt>
                <c:pt idx="11">
                  <c:v>0.46211624145507801</c:v>
                </c:pt>
                <c:pt idx="12">
                  <c:v>0.45382905006408603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C-47BD-AE0E-8971DEDF563A}"/>
            </c:ext>
          </c:extLst>
        </c:ser>
        <c:ser>
          <c:idx val="1"/>
          <c:order val="1"/>
          <c:tx>
            <c:strRef>
              <c:f>'5L_20250108_10-43-46'!$W$6</c:f>
              <c:strCache>
                <c:ptCount val="1"/>
                <c:pt idx="0">
                  <c:v>Ø computation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'5L_20250108_10-43-46'!$A$7:$A$19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'5L_20250108_10-43-46'!$W$7:$W$19</c:f>
              <c:numCache>
                <c:formatCode>General</c:formatCode>
                <c:ptCount val="13"/>
                <c:pt idx="0">
                  <c:v>0.56703505516052199</c:v>
                </c:pt>
                <c:pt idx="1">
                  <c:v>0.6313015937805172</c:v>
                </c:pt>
                <c:pt idx="2">
                  <c:v>0.70066599845886179</c:v>
                </c:pt>
                <c:pt idx="3">
                  <c:v>0.78296117782592733</c:v>
                </c:pt>
                <c:pt idx="4">
                  <c:v>0.84064826965331974</c:v>
                </c:pt>
                <c:pt idx="5">
                  <c:v>0.92447333335876392</c:v>
                </c:pt>
                <c:pt idx="6">
                  <c:v>0.96936960220336876</c:v>
                </c:pt>
                <c:pt idx="7">
                  <c:v>1.0492218017578101</c:v>
                </c:pt>
                <c:pt idx="8">
                  <c:v>1.11511192321777</c:v>
                </c:pt>
                <c:pt idx="9">
                  <c:v>1.1769112110137903</c:v>
                </c:pt>
                <c:pt idx="10">
                  <c:v>1.248596286773676</c:v>
                </c:pt>
                <c:pt idx="11">
                  <c:v>1.3229845523834181</c:v>
                </c:pt>
                <c:pt idx="12">
                  <c:v>1.3920844078063899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C-47BD-AE0E-8971DEDF5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59120"/>
        <c:axId val="763059600"/>
      </c:scatterChart>
      <c:valAx>
        <c:axId val="763059120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600"/>
        <c:crosses val="autoZero"/>
        <c:crossBetween val="midCat"/>
      </c:valAx>
      <c:valAx>
        <c:axId val="7630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 time</a:t>
                </a:r>
                <a:r>
                  <a:rPr lang="de-DE" baseline="0"/>
                  <a:t>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</a:t>
            </a:r>
            <a:r>
              <a:rPr lang="de-DE" baseline="0"/>
              <a:t> for 5 deliveries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'5L_20250108_10-43-46'!$P$6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'5L_20250108_10-43-46'!$A$7:$A$19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'5L_20250108_10-43-46'!$P$7:$P$19</c:f>
              <c:numCache>
                <c:formatCode>0.000</c:formatCode>
                <c:ptCount val="13"/>
                <c:pt idx="0">
                  <c:v>1.0000000219679379</c:v>
                </c:pt>
                <c:pt idx="1">
                  <c:v>1.0026595887913097</c:v>
                </c:pt>
                <c:pt idx="2">
                  <c:v>1.018050270926439</c:v>
                </c:pt>
                <c:pt idx="3">
                  <c:v>1.0299323673555851</c:v>
                </c:pt>
                <c:pt idx="4">
                  <c:v>1.0489965336373148</c:v>
                </c:pt>
                <c:pt idx="5">
                  <c:v>1.0511260621441401</c:v>
                </c:pt>
                <c:pt idx="6">
                  <c:v>1.0516057696995784</c:v>
                </c:pt>
                <c:pt idx="7">
                  <c:v>1.0447029105084558</c:v>
                </c:pt>
                <c:pt idx="8">
                  <c:v>1.0421560726578842</c:v>
                </c:pt>
                <c:pt idx="9">
                  <c:v>1.0426578956335846</c:v>
                </c:pt>
                <c:pt idx="10">
                  <c:v>1.0328025674372798</c:v>
                </c:pt>
                <c:pt idx="11">
                  <c:v>1.0146804623547201</c:v>
                </c:pt>
                <c:pt idx="12">
                  <c:v>1.0499481612350088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3-4FFC-8E2D-C79A6B424319}"/>
            </c:ext>
          </c:extLst>
        </c:ser>
        <c:ser>
          <c:idx val="1"/>
          <c:order val="1"/>
          <c:tx>
            <c:strRef>
              <c:f>'5L_20250108_10-43-46'!$AG$6</c:f>
              <c:strCache>
                <c:ptCount val="1"/>
                <c:pt idx="0">
                  <c:v>SRGA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'5L_20250108_10-43-46'!$A$7:$A$19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'5L_20250108_10-43-46'!$AG$7:$AG$19</c:f>
              <c:numCache>
                <c:formatCode>General</c:formatCode>
                <c:ptCount val="13"/>
                <c:pt idx="0">
                  <c:v>1.0000000219679357</c:v>
                </c:pt>
                <c:pt idx="1">
                  <c:v>1.0026595932238447</c:v>
                </c:pt>
                <c:pt idx="2">
                  <c:v>1.0205773458590137</c:v>
                </c:pt>
                <c:pt idx="3">
                  <c:v>1.0334143358207142</c:v>
                </c:pt>
                <c:pt idx="4">
                  <c:v>1.0641306109364153</c:v>
                </c:pt>
                <c:pt idx="5">
                  <c:v>1.0689805141895237</c:v>
                </c:pt>
                <c:pt idx="6">
                  <c:v>1.0794534081551326</c:v>
                </c:pt>
                <c:pt idx="7">
                  <c:v>1.0796877367842272</c:v>
                </c:pt>
                <c:pt idx="8">
                  <c:v>1.0798025053707627</c:v>
                </c:pt>
                <c:pt idx="9">
                  <c:v>1.0749985875813286</c:v>
                </c:pt>
                <c:pt idx="10">
                  <c:v>1.0815094193333772</c:v>
                </c:pt>
                <c:pt idx="11">
                  <c:v>1.0675586559764716</c:v>
                </c:pt>
                <c:pt idx="12">
                  <c:v>1.0990807551222428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3-4FFC-8E2D-C79A6B424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1407"/>
        <c:axId val="1118892367"/>
      </c:scatterChart>
      <c:valAx>
        <c:axId val="111889140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367"/>
        <c:crosses val="autoZero"/>
        <c:crossBetween val="midCat"/>
      </c:valAx>
      <c:valAx>
        <c:axId val="1118892367"/>
        <c:scaling>
          <c:orientation val="minMax"/>
          <c:max val="1.2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</a:t>
                </a:r>
                <a:r>
                  <a:rPr lang="de-DE" baseline="0"/>
                  <a:t> quality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 time for 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'5L_20250108_10-43-46_duration'!$G$6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'5L_20250108_10-43-46_duration'!$A$7:$A$19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'5L_20250108_10-43-46_duration'!$G$7:$G$19</c:f>
              <c:numCache>
                <c:formatCode>General</c:formatCode>
                <c:ptCount val="13"/>
                <c:pt idx="0">
                  <c:v>3.7180476188659601</c:v>
                </c:pt>
                <c:pt idx="1">
                  <c:v>4.12291979789733</c:v>
                </c:pt>
                <c:pt idx="2">
                  <c:v>13.5118334293365</c:v>
                </c:pt>
                <c:pt idx="3">
                  <c:v>13.7236552238464</c:v>
                </c:pt>
                <c:pt idx="4">
                  <c:v>11.922253370285</c:v>
                </c:pt>
                <c:pt idx="5">
                  <c:v>3.6304895877838099</c:v>
                </c:pt>
                <c:pt idx="6">
                  <c:v>5.3604798316955504</c:v>
                </c:pt>
                <c:pt idx="7">
                  <c:v>15.7878808975219</c:v>
                </c:pt>
                <c:pt idx="8">
                  <c:v>9.0707178115844709</c:v>
                </c:pt>
                <c:pt idx="9">
                  <c:v>4.6273262500762904</c:v>
                </c:pt>
                <c:pt idx="10">
                  <c:v>5.0824661254882804</c:v>
                </c:pt>
                <c:pt idx="11">
                  <c:v>6.0031216144561697</c:v>
                </c:pt>
                <c:pt idx="12">
                  <c:v>4.26262927055358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8-4FF8-919E-64229337AC92}"/>
            </c:ext>
          </c:extLst>
        </c:ser>
        <c:ser>
          <c:idx val="1"/>
          <c:order val="1"/>
          <c:tx>
            <c:strRef>
              <c:f>'5L_20250108_10-43-46_duration'!$W$6</c:f>
              <c:strCache>
                <c:ptCount val="1"/>
                <c:pt idx="0">
                  <c:v>SRGA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'5L_20250108_10-43-46_duration'!$A$7:$A$19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'5L_20250108_10-43-46_duration'!$W$7:$W$19</c:f>
              <c:numCache>
                <c:formatCode>General</c:formatCode>
                <c:ptCount val="13"/>
                <c:pt idx="0">
                  <c:v>1.4250606060028079</c:v>
                </c:pt>
                <c:pt idx="1">
                  <c:v>1.4823302745819091</c:v>
                </c:pt>
                <c:pt idx="2">
                  <c:v>1.5277095794677735</c:v>
                </c:pt>
                <c:pt idx="3">
                  <c:v>1.6615248680114747</c:v>
                </c:pt>
                <c:pt idx="4">
                  <c:v>1.7579432964324948</c:v>
                </c:pt>
                <c:pt idx="5">
                  <c:v>1.8305887699127195</c:v>
                </c:pt>
                <c:pt idx="6">
                  <c:v>1.9297372341156005</c:v>
                </c:pt>
                <c:pt idx="7">
                  <c:v>2.034981679916382</c:v>
                </c:pt>
                <c:pt idx="8">
                  <c:v>2.131752300262451</c:v>
                </c:pt>
                <c:pt idx="9">
                  <c:v>2.2433622837066651</c:v>
                </c:pt>
                <c:pt idx="10">
                  <c:v>2.3487849235534668</c:v>
                </c:pt>
                <c:pt idx="11">
                  <c:v>2.4314174175262453</c:v>
                </c:pt>
                <c:pt idx="12">
                  <c:v>2.5699525833129879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8-4FF8-919E-64229337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59120"/>
        <c:axId val="763059600"/>
      </c:scatterChart>
      <c:valAx>
        <c:axId val="763059120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600"/>
        <c:crosses val="autoZero"/>
        <c:crossBetween val="midCat"/>
      </c:valAx>
      <c:valAx>
        <c:axId val="7630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 time</a:t>
                </a:r>
                <a:r>
                  <a:rPr lang="de-DE" baseline="0"/>
                  <a:t>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</a:t>
            </a:r>
            <a:r>
              <a:rPr lang="de-DE" baseline="0"/>
              <a:t> for 5 deliveries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'5L_20250108_10-43-46_duration'!$P$6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'5L_20250108_10-43-46_duration'!$A$7:$A$19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'5L_20250108_10-43-46_duration'!$P$7:$P$19</c:f>
              <c:numCache>
                <c:formatCode>0.000</c:formatCode>
                <c:ptCount val="13"/>
                <c:pt idx="0">
                  <c:v>2.4898434971990726</c:v>
                </c:pt>
                <c:pt idx="1">
                  <c:v>2.4747571068110852</c:v>
                </c:pt>
                <c:pt idx="2">
                  <c:v>2.4986916889817001</c:v>
                </c:pt>
                <c:pt idx="3">
                  <c:v>2.4928221015195406</c:v>
                </c:pt>
                <c:pt idx="4">
                  <c:v>2.4686325152650448</c:v>
                </c:pt>
                <c:pt idx="5">
                  <c:v>2.447217381768084</c:v>
                </c:pt>
                <c:pt idx="6">
                  <c:v>2.4982217500417017</c:v>
                </c:pt>
                <c:pt idx="7">
                  <c:v>2.4937074568159123</c:v>
                </c:pt>
                <c:pt idx="8">
                  <c:v>2.3688029715852901</c:v>
                </c:pt>
                <c:pt idx="9">
                  <c:v>2.4182010410638273</c:v>
                </c:pt>
                <c:pt idx="10">
                  <c:v>2.2363838094647845</c:v>
                </c:pt>
                <c:pt idx="11">
                  <c:v>2.236383355110259</c:v>
                </c:pt>
                <c:pt idx="12">
                  <c:v>1.9636381900520277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5-4BDD-A5C4-B51123D6241B}"/>
            </c:ext>
          </c:extLst>
        </c:ser>
        <c:ser>
          <c:idx val="1"/>
          <c:order val="1"/>
          <c:tx>
            <c:strRef>
              <c:f>'5L_20250108_10-43-46_duration'!$AG$6</c:f>
              <c:strCache>
                <c:ptCount val="1"/>
                <c:pt idx="0">
                  <c:v>SRGA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'5L_20250108_10-43-46_duration'!$A$7:$A$19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'5L_20250108_10-43-46_duration'!$AG$7:$AG$19</c:f>
              <c:numCache>
                <c:formatCode>General</c:formatCode>
                <c:ptCount val="13"/>
                <c:pt idx="0">
                  <c:v>2.2761636322261452</c:v>
                </c:pt>
                <c:pt idx="1">
                  <c:v>2.3638233451069031</c:v>
                </c:pt>
                <c:pt idx="2">
                  <c:v>2.4987362665799071</c:v>
                </c:pt>
                <c:pt idx="3">
                  <c:v>2.4928665744021026</c:v>
                </c:pt>
                <c:pt idx="4">
                  <c:v>2.5828418008464866</c:v>
                </c:pt>
                <c:pt idx="5">
                  <c:v>2.7351776922827948</c:v>
                </c:pt>
                <c:pt idx="6">
                  <c:v>2.8248442417574067</c:v>
                </c:pt>
                <c:pt idx="7">
                  <c:v>2.6332614295791203</c:v>
                </c:pt>
                <c:pt idx="8">
                  <c:v>2.335719242250673</c:v>
                </c:pt>
                <c:pt idx="9">
                  <c:v>2.509158764109408</c:v>
                </c:pt>
                <c:pt idx="10">
                  <c:v>2.4546150507275493</c:v>
                </c:pt>
                <c:pt idx="11">
                  <c:v>2.4546149156756818</c:v>
                </c:pt>
                <c:pt idx="12">
                  <c:v>2.4545956467005041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5-4BDD-A5C4-B51123D6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1407"/>
        <c:axId val="1118892367"/>
      </c:scatterChart>
      <c:valAx>
        <c:axId val="111889140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367"/>
        <c:crosses val="autoZero"/>
        <c:crossBetween val="midCat"/>
      </c:valAx>
      <c:valAx>
        <c:axId val="11188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</a:t>
                </a:r>
                <a:r>
                  <a:rPr lang="de-DE" baseline="0"/>
                  <a:t> quality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 time for 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'5L_20250114_10-48-07'!$G$6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'5L_20250114_10-48-07'!$A$7:$A$19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'5L_20250114_10-48-07'!$G$7:$G$19</c:f>
              <c:numCache>
                <c:formatCode>General</c:formatCode>
                <c:ptCount val="13"/>
                <c:pt idx="0">
                  <c:v>0.110936641693115</c:v>
                </c:pt>
                <c:pt idx="1">
                  <c:v>0.13991308212280201</c:v>
                </c:pt>
                <c:pt idx="2">
                  <c:v>0.166799306869506</c:v>
                </c:pt>
                <c:pt idx="3">
                  <c:v>0.18027234077453599</c:v>
                </c:pt>
                <c:pt idx="4">
                  <c:v>0.204754829406738</c:v>
                </c:pt>
                <c:pt idx="5">
                  <c:v>0.84982609748840299</c:v>
                </c:pt>
                <c:pt idx="6">
                  <c:v>0.27401995658874501</c:v>
                </c:pt>
                <c:pt idx="7">
                  <c:v>0.25515699386596602</c:v>
                </c:pt>
                <c:pt idx="8">
                  <c:v>0.30865669250488198</c:v>
                </c:pt>
                <c:pt idx="9">
                  <c:v>0.31333136558532698</c:v>
                </c:pt>
                <c:pt idx="10">
                  <c:v>0.367130517959594</c:v>
                </c:pt>
                <c:pt idx="11">
                  <c:v>0.42519998550415</c:v>
                </c:pt>
                <c:pt idx="12">
                  <c:v>0.41726613044738697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3-487F-9D65-68E5F3D7BB06}"/>
            </c:ext>
          </c:extLst>
        </c:ser>
        <c:ser>
          <c:idx val="1"/>
          <c:order val="1"/>
          <c:tx>
            <c:strRef>
              <c:f>'5L_20250114_10-48-07'!$W$6</c:f>
              <c:strCache>
                <c:ptCount val="1"/>
                <c:pt idx="0">
                  <c:v>SRGA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'5L_20250114_10-48-07'!$A$7:$A$19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'5L_20250114_10-48-07'!$W$7:$W$19</c:f>
              <c:numCache>
                <c:formatCode>General</c:formatCode>
                <c:ptCount val="13"/>
                <c:pt idx="0">
                  <c:v>0.55417680740356401</c:v>
                </c:pt>
                <c:pt idx="1">
                  <c:v>0.62652492523193304</c:v>
                </c:pt>
                <c:pt idx="2">
                  <c:v>0.69704828262329044</c:v>
                </c:pt>
                <c:pt idx="3">
                  <c:v>0.78010311126708909</c:v>
                </c:pt>
                <c:pt idx="4">
                  <c:v>0.82917914390563929</c:v>
                </c:pt>
                <c:pt idx="5">
                  <c:v>0.90684814453124962</c:v>
                </c:pt>
                <c:pt idx="6">
                  <c:v>0.97048206329345632</c:v>
                </c:pt>
                <c:pt idx="7">
                  <c:v>1.0391204357147159</c:v>
                </c:pt>
                <c:pt idx="8">
                  <c:v>1.097604084014886</c:v>
                </c:pt>
                <c:pt idx="9">
                  <c:v>1.1612168312072702</c:v>
                </c:pt>
                <c:pt idx="10">
                  <c:v>1.253812694549556</c:v>
                </c:pt>
                <c:pt idx="11">
                  <c:v>1.3125127315521221</c:v>
                </c:pt>
                <c:pt idx="12">
                  <c:v>1.38863997459411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3-487F-9D65-68E5F3D7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59120"/>
        <c:axId val="763059600"/>
      </c:scatterChart>
      <c:valAx>
        <c:axId val="763059120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600"/>
        <c:crosses val="autoZero"/>
        <c:crossBetween val="midCat"/>
      </c:valAx>
      <c:valAx>
        <c:axId val="7630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 time</a:t>
                </a:r>
                <a:r>
                  <a:rPr lang="de-DE" baseline="0"/>
                  <a:t>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SMGA solution quality for 5 deliveries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Graphs!$I$6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Graphs!$L$7:$L$19</c:f>
                <c:numCache>
                  <c:formatCode>General</c:formatCode>
                  <c:ptCount val="13"/>
                  <c:pt idx="0">
                    <c:v>1.144169653998859E-2</c:v>
                  </c:pt>
                  <c:pt idx="1">
                    <c:v>7.7210734081723971E-3</c:v>
                  </c:pt>
                  <c:pt idx="2">
                    <c:v>1.4576512316617149E-2</c:v>
                  </c:pt>
                  <c:pt idx="3">
                    <c:v>1.6452247218971709E-2</c:v>
                  </c:pt>
                  <c:pt idx="4">
                    <c:v>1.1501328015239178E-2</c:v>
                  </c:pt>
                  <c:pt idx="5">
                    <c:v>2.2451666527517178E-2</c:v>
                  </c:pt>
                  <c:pt idx="6">
                    <c:v>1.8141752989903465E-2</c:v>
                  </c:pt>
                  <c:pt idx="7">
                    <c:v>1.1656207105206406E-2</c:v>
                  </c:pt>
                  <c:pt idx="8">
                    <c:v>1.9428547340047363E-2</c:v>
                  </c:pt>
                  <c:pt idx="9">
                    <c:v>2.5869158086418421E-2</c:v>
                  </c:pt>
                  <c:pt idx="10">
                    <c:v>1.7445675968134393E-2</c:v>
                  </c:pt>
                  <c:pt idx="11">
                    <c:v>1.6467141913659729E-2</c:v>
                  </c:pt>
                  <c:pt idx="12">
                    <c:v>2.2283526259981267E-2</c:v>
                  </c:pt>
                </c:numCache>
              </c:numRef>
            </c:plus>
            <c:minus>
              <c:numRef>
                <c:f>Graphs!$L$7:$L$19</c:f>
                <c:numCache>
                  <c:formatCode>General</c:formatCode>
                  <c:ptCount val="13"/>
                  <c:pt idx="0">
                    <c:v>1.144169653998859E-2</c:v>
                  </c:pt>
                  <c:pt idx="1">
                    <c:v>7.7210734081723971E-3</c:v>
                  </c:pt>
                  <c:pt idx="2">
                    <c:v>1.4576512316617149E-2</c:v>
                  </c:pt>
                  <c:pt idx="3">
                    <c:v>1.6452247218971709E-2</c:v>
                  </c:pt>
                  <c:pt idx="4">
                    <c:v>1.1501328015239178E-2</c:v>
                  </c:pt>
                  <c:pt idx="5">
                    <c:v>2.2451666527517178E-2</c:v>
                  </c:pt>
                  <c:pt idx="6">
                    <c:v>1.8141752989903465E-2</c:v>
                  </c:pt>
                  <c:pt idx="7">
                    <c:v>1.1656207105206406E-2</c:v>
                  </c:pt>
                  <c:pt idx="8">
                    <c:v>1.9428547340047363E-2</c:v>
                  </c:pt>
                  <c:pt idx="9">
                    <c:v>2.5869158086418421E-2</c:v>
                  </c:pt>
                  <c:pt idx="10">
                    <c:v>1.7445675968134393E-2</c:v>
                  </c:pt>
                  <c:pt idx="11">
                    <c:v>1.6467141913659729E-2</c:v>
                  </c:pt>
                  <c:pt idx="12">
                    <c:v>2.2283526259981267E-2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0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Graphs!$K$7:$K$19</c:f>
              <c:numCache>
                <c:formatCode>0.00</c:formatCode>
                <c:ptCount val="13"/>
                <c:pt idx="0">
                  <c:v>0.99190950423482216</c:v>
                </c:pt>
                <c:pt idx="1">
                  <c:v>1.0078408822575515</c:v>
                </c:pt>
                <c:pt idx="2">
                  <c:v>1.0177089544612161</c:v>
                </c:pt>
                <c:pt idx="3">
                  <c:v>1.0216016830171661</c:v>
                </c:pt>
                <c:pt idx="4">
                  <c:v>1.0280054173698749</c:v>
                </c:pt>
                <c:pt idx="5">
                  <c:v>1.0374469712533509</c:v>
                </c:pt>
                <c:pt idx="6">
                  <c:v>1.0453437854480907</c:v>
                </c:pt>
                <c:pt idx="7">
                  <c:v>1.0489144570674178</c:v>
                </c:pt>
                <c:pt idx="8">
                  <c:v>1.0578142255610408</c:v>
                </c:pt>
                <c:pt idx="9">
                  <c:v>1.0600390465441094</c:v>
                </c:pt>
                <c:pt idx="10">
                  <c:v>1.0612217615171866</c:v>
                </c:pt>
                <c:pt idx="11">
                  <c:v>1.0683406588597741</c:v>
                </c:pt>
                <c:pt idx="12">
                  <c:v>1.0727851783178097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D-4820-854B-CD6A6B92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</a:t>
            </a:r>
            <a:r>
              <a:rPr lang="de-DE" baseline="0"/>
              <a:t> for 5 deliveries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'5L_20250114_10-48-07'!$P$6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'5L_20250114_10-48-07'!$A$7:$A$19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'5L_20250114_10-48-07'!$P$7:$P$19</c:f>
              <c:numCache>
                <c:formatCode>0.000</c:formatCode>
                <c:ptCount val="13"/>
                <c:pt idx="0">
                  <c:v>1</c:v>
                </c:pt>
                <c:pt idx="1">
                  <c:v>1.0000000563052982</c:v>
                </c:pt>
                <c:pt idx="2">
                  <c:v>1.0000001407632571</c:v>
                </c:pt>
                <c:pt idx="3">
                  <c:v>1.000000046619189</c:v>
                </c:pt>
                <c:pt idx="4">
                  <c:v>1.0000001048931753</c:v>
                </c:pt>
                <c:pt idx="5">
                  <c:v>1.0000000589611688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0-4A38-AD15-63F802FBF6A3}"/>
            </c:ext>
          </c:extLst>
        </c:ser>
        <c:ser>
          <c:idx val="1"/>
          <c:order val="1"/>
          <c:tx>
            <c:strRef>
              <c:f>'5L_20250114_10-48-07'!$AG$6</c:f>
              <c:strCache>
                <c:ptCount val="1"/>
                <c:pt idx="0">
                  <c:v>SRGA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'5L_20250114_10-48-07'!$A$7:$A$19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'5L_20250114_10-48-07'!$AG$7:$AG$19</c:f>
              <c:numCache>
                <c:formatCode>General</c:formatCode>
                <c:ptCount val="13"/>
                <c:pt idx="0">
                  <c:v>1.0000000108930545</c:v>
                </c:pt>
                <c:pt idx="1">
                  <c:v>1.0051801212117908</c:v>
                </c:pt>
                <c:pt idx="2">
                  <c:v>1.0132881922458958</c:v>
                </c:pt>
                <c:pt idx="3">
                  <c:v>1.0181816818206899</c:v>
                </c:pt>
                <c:pt idx="4">
                  <c:v>1.0270393335479233</c:v>
                </c:pt>
                <c:pt idx="5">
                  <c:v>1.0266506606746368</c:v>
                </c:pt>
                <c:pt idx="6">
                  <c:v>1.0397141682457816</c:v>
                </c:pt>
                <c:pt idx="7">
                  <c:v>1.0515963756477438</c:v>
                </c:pt>
                <c:pt idx="8">
                  <c:v>1.0540533611264045</c:v>
                </c:pt>
                <c:pt idx="9">
                  <c:v>1.0552590074875547</c:v>
                </c:pt>
                <c:pt idx="10">
                  <c:v>1.0506963563063467</c:v>
                </c:pt>
                <c:pt idx="11">
                  <c:v>1.0619889007367176</c:v>
                </c:pt>
                <c:pt idx="12">
                  <c:v>1.0703455577292378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0-4A38-AD15-63F802FB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1407"/>
        <c:axId val="1118892367"/>
      </c:scatterChart>
      <c:valAx>
        <c:axId val="111889140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367"/>
        <c:crosses val="autoZero"/>
        <c:crossBetween val="midCat"/>
      </c:valAx>
      <c:valAx>
        <c:axId val="1118892367"/>
        <c:scaling>
          <c:orientation val="minMax"/>
          <c:max val="1.2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</a:t>
                </a:r>
                <a:r>
                  <a:rPr lang="de-DE" baseline="0"/>
                  <a:t> quality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 time for 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'5L_20250114_10-48-07_duration'!$G$6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'5L_20250114_10-48-07_duration'!$A$7:$A$19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'5L_20250114_10-48-07_duration'!$G$7:$G$19</c:f>
              <c:numCache>
                <c:formatCode>General</c:formatCode>
                <c:ptCount val="13"/>
                <c:pt idx="0">
                  <c:v>2.2257208824157702</c:v>
                </c:pt>
                <c:pt idx="1">
                  <c:v>7.2159733772277797</c:v>
                </c:pt>
                <c:pt idx="2">
                  <c:v>9.5308609008788991</c:v>
                </c:pt>
                <c:pt idx="3">
                  <c:v>9.4909350872039795</c:v>
                </c:pt>
                <c:pt idx="4">
                  <c:v>8.4260792732238698</c:v>
                </c:pt>
                <c:pt idx="5">
                  <c:v>10.343542098999</c:v>
                </c:pt>
                <c:pt idx="6">
                  <c:v>4.5031168460845903</c:v>
                </c:pt>
                <c:pt idx="7">
                  <c:v>2.4703629016876198</c:v>
                </c:pt>
                <c:pt idx="8">
                  <c:v>2.83499979972839</c:v>
                </c:pt>
                <c:pt idx="9">
                  <c:v>3.3035295009613002</c:v>
                </c:pt>
                <c:pt idx="10">
                  <c:v>3.5408587455749498</c:v>
                </c:pt>
                <c:pt idx="11">
                  <c:v>3.9073131084442099</c:v>
                </c:pt>
                <c:pt idx="12">
                  <c:v>4.2724258899688703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8-4E10-9DE4-4C9E0B881188}"/>
            </c:ext>
          </c:extLst>
        </c:ser>
        <c:ser>
          <c:idx val="1"/>
          <c:order val="1"/>
          <c:tx>
            <c:strRef>
              <c:f>'5L_20250114_10-48-07_duration'!$W$6</c:f>
              <c:strCache>
                <c:ptCount val="1"/>
                <c:pt idx="0">
                  <c:v>SRGA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'5L_20250114_10-48-07_duration'!$A$7:$A$19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'5L_20250114_10-48-07_duration'!$W$7:$W$19</c:f>
              <c:numCache>
                <c:formatCode>General</c:formatCode>
                <c:ptCount val="13"/>
                <c:pt idx="0">
                  <c:v>1.1602741241455079</c:v>
                </c:pt>
                <c:pt idx="1">
                  <c:v>1.2245853900909425</c:v>
                </c:pt>
                <c:pt idx="2">
                  <c:v>1.3278638839721679</c:v>
                </c:pt>
                <c:pt idx="3">
                  <c:v>1.4328372478485107</c:v>
                </c:pt>
                <c:pt idx="4">
                  <c:v>1.5403940200805668</c:v>
                </c:pt>
                <c:pt idx="5">
                  <c:v>1.6155116558074951</c:v>
                </c:pt>
                <c:pt idx="6">
                  <c:v>1.7293894767761231</c:v>
                </c:pt>
                <c:pt idx="7">
                  <c:v>1.8285084247589114</c:v>
                </c:pt>
                <c:pt idx="8">
                  <c:v>1.9339262962341308</c:v>
                </c:pt>
                <c:pt idx="9">
                  <c:v>2.0412734031677244</c:v>
                </c:pt>
                <c:pt idx="10">
                  <c:v>2.1243781566619875</c:v>
                </c:pt>
                <c:pt idx="11">
                  <c:v>2.2534727096557616</c:v>
                </c:pt>
                <c:pt idx="12">
                  <c:v>2.3583092212677004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8-4E10-9DE4-4C9E0B881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59120"/>
        <c:axId val="763059600"/>
      </c:scatterChart>
      <c:valAx>
        <c:axId val="763059120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600"/>
        <c:crosses val="autoZero"/>
        <c:crossBetween val="midCat"/>
      </c:valAx>
      <c:valAx>
        <c:axId val="7630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 time</a:t>
                </a:r>
                <a:r>
                  <a:rPr lang="de-DE" baseline="0"/>
                  <a:t>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630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</a:t>
            </a:r>
            <a:r>
              <a:rPr lang="de-DE" baseline="0"/>
              <a:t> for 5 deliveries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'5L_20250114_10-48-07_duration'!$P$6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'5L_20250114_10-48-07_duration'!$A$7:$A$19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'5L_20250114_10-48-07_duration'!$P$7:$P$19</c:f>
              <c:numCache>
                <c:formatCode>0.000</c:formatCode>
                <c:ptCount val="13"/>
                <c:pt idx="0">
                  <c:v>2.4926015022498662</c:v>
                </c:pt>
                <c:pt idx="1">
                  <c:v>2.4969662837341775</c:v>
                </c:pt>
                <c:pt idx="2">
                  <c:v>2.4825874771931482</c:v>
                </c:pt>
                <c:pt idx="3">
                  <c:v>2.4956689468706599</c:v>
                </c:pt>
                <c:pt idx="4">
                  <c:v>2.4140154527421114</c:v>
                </c:pt>
                <c:pt idx="5">
                  <c:v>2.3833274931692894</c:v>
                </c:pt>
                <c:pt idx="6">
                  <c:v>2.497109836971287</c:v>
                </c:pt>
                <c:pt idx="7">
                  <c:v>1.3676409008369486</c:v>
                </c:pt>
                <c:pt idx="8">
                  <c:v>1.3676414036504221</c:v>
                </c:pt>
                <c:pt idx="9">
                  <c:v>1.7758490341551287</c:v>
                </c:pt>
                <c:pt idx="10">
                  <c:v>1.7758482687132957</c:v>
                </c:pt>
                <c:pt idx="11">
                  <c:v>1.7758495617892456</c:v>
                </c:pt>
                <c:pt idx="12">
                  <c:v>1.7758495617892456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D-4267-9A34-AB180A4BAB05}"/>
            </c:ext>
          </c:extLst>
        </c:ser>
        <c:ser>
          <c:idx val="1"/>
          <c:order val="1"/>
          <c:tx>
            <c:strRef>
              <c:f>'5L_20250114_10-48-07_duration'!$AG$6</c:f>
              <c:strCache>
                <c:ptCount val="1"/>
                <c:pt idx="0">
                  <c:v>SRGA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'5L_20250114_10-48-07_duration'!$A$7:$A$19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'5L_20250114_10-48-07_duration'!$AG$7:$AG$19</c:f>
              <c:numCache>
                <c:formatCode>General</c:formatCode>
                <c:ptCount val="13"/>
                <c:pt idx="0">
                  <c:v>2.4151576005031634</c:v>
                </c:pt>
                <c:pt idx="1">
                  <c:v>2.3526701383633037</c:v>
                </c:pt>
                <c:pt idx="2">
                  <c:v>2.339122262689231</c:v>
                </c:pt>
                <c:pt idx="3">
                  <c:v>2.4957105413531071</c:v>
                </c:pt>
                <c:pt idx="4">
                  <c:v>2.5491079777842951</c:v>
                </c:pt>
                <c:pt idx="5">
                  <c:v>2.4500355797061601</c:v>
                </c:pt>
                <c:pt idx="6">
                  <c:v>2.3829038657382315</c:v>
                </c:pt>
                <c:pt idx="7">
                  <c:v>1.9853220902327864</c:v>
                </c:pt>
                <c:pt idx="8">
                  <c:v>1.8529663086051964</c:v>
                </c:pt>
                <c:pt idx="9">
                  <c:v>2.2241603124960512</c:v>
                </c:pt>
                <c:pt idx="10">
                  <c:v>2.0517474177834316</c:v>
                </c:pt>
                <c:pt idx="11">
                  <c:v>2.2931303151711289</c:v>
                </c:pt>
                <c:pt idx="12">
                  <c:v>1.6551952391348652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D-4267-9A34-AB180A4B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1407"/>
        <c:axId val="1118892367"/>
      </c:scatterChart>
      <c:valAx>
        <c:axId val="111889140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367"/>
        <c:crosses val="autoZero"/>
        <c:crossBetween val="midCat"/>
      </c:valAx>
      <c:valAx>
        <c:axId val="11188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</a:t>
                </a:r>
                <a:r>
                  <a:rPr lang="de-DE" baseline="0"/>
                  <a:t> quality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5 delieveries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2.2632742651939997</c:v>
                  </c:pt>
                  <c:pt idx="1">
                    <c:v>2.9426100241838888</c:v>
                  </c:pt>
                  <c:pt idx="2">
                    <c:v>17.923161369730519</c:v>
                  </c:pt>
                  <c:pt idx="3">
                    <c:v>41.6</c:v>
                  </c:pt>
                  <c:pt idx="4">
                    <c:v>5.728168376558707</c:v>
                  </c:pt>
                  <c:pt idx="5">
                    <c:v>39.799999999999997</c:v>
                  </c:pt>
                  <c:pt idx="6">
                    <c:v>8.8969085113666644</c:v>
                  </c:pt>
                  <c:pt idx="7">
                    <c:v>5.5534909498726295</c:v>
                  </c:pt>
                  <c:pt idx="8">
                    <c:v>8.8886104067548413</c:v>
                  </c:pt>
                  <c:pt idx="9">
                    <c:v>9.3527605669654061</c:v>
                  </c:pt>
                  <c:pt idx="10">
                    <c:v>5.7110168680255002</c:v>
                  </c:pt>
                  <c:pt idx="11">
                    <c:v>4.1568478836765772</c:v>
                  </c:pt>
                  <c:pt idx="12">
                    <c:v>2.1488068453434619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2.2632742651939997</c:v>
                  </c:pt>
                  <c:pt idx="1">
                    <c:v>2.9426100241838888</c:v>
                  </c:pt>
                  <c:pt idx="2">
                    <c:v>17.923161369730519</c:v>
                  </c:pt>
                  <c:pt idx="3">
                    <c:v>41.6</c:v>
                  </c:pt>
                  <c:pt idx="4">
                    <c:v>5.728168376558707</c:v>
                  </c:pt>
                  <c:pt idx="5">
                    <c:v>39.799999999999997</c:v>
                  </c:pt>
                  <c:pt idx="6">
                    <c:v>8.8969085113666644</c:v>
                  </c:pt>
                  <c:pt idx="7">
                    <c:v>5.5534909498726295</c:v>
                  </c:pt>
                  <c:pt idx="8">
                    <c:v>8.8886104067548413</c:v>
                  </c:pt>
                  <c:pt idx="9">
                    <c:v>9.3527605669654061</c:v>
                  </c:pt>
                  <c:pt idx="10">
                    <c:v>5.7110168680255002</c:v>
                  </c:pt>
                  <c:pt idx="11">
                    <c:v>4.1568478836765772</c:v>
                  </c:pt>
                  <c:pt idx="12">
                    <c:v>2.1488068453434619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4.5131884415944361</c:v>
                </c:pt>
                <c:pt idx="1">
                  <c:v>7.5488689740498698</c:v>
                </c:pt>
                <c:pt idx="2">
                  <c:v>24.142724990844698</c:v>
                </c:pt>
                <c:pt idx="3">
                  <c:v>41.659842252731124</c:v>
                </c:pt>
                <c:pt idx="4">
                  <c:v>14.096838076909357</c:v>
                </c:pt>
                <c:pt idx="5">
                  <c:v>39.8017137845356</c:v>
                </c:pt>
                <c:pt idx="6">
                  <c:v>11.21799230575558</c:v>
                </c:pt>
                <c:pt idx="7">
                  <c:v>9.92970943450924</c:v>
                </c:pt>
                <c:pt idx="8">
                  <c:v>11.974764585494986</c:v>
                </c:pt>
                <c:pt idx="9">
                  <c:v>10.567778110504131</c:v>
                </c:pt>
                <c:pt idx="10">
                  <c:v>8.3253653049468763</c:v>
                </c:pt>
                <c:pt idx="11">
                  <c:v>7.8316140174865589</c:v>
                </c:pt>
                <c:pt idx="12">
                  <c:v>5.7869608402252126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A-42C2-9BE5-01E7F57AE7AA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Graphs!$J$45:$J$57</c:f>
                <c:numCache>
                  <c:formatCode>General</c:formatCode>
                  <c:ptCount val="13"/>
                  <c:pt idx="0">
                    <c:v>0.17541986597284551</c:v>
                  </c:pt>
                  <c:pt idx="1">
                    <c:v>0.18632342826372064</c:v>
                  </c:pt>
                  <c:pt idx="2">
                    <c:v>0.18245237138108417</c:v>
                  </c:pt>
                  <c:pt idx="3">
                    <c:v>0.2008338250788114</c:v>
                  </c:pt>
                  <c:pt idx="4">
                    <c:v>0.17092771134689502</c:v>
                  </c:pt>
                  <c:pt idx="5">
                    <c:v>0.24790704225999238</c:v>
                  </c:pt>
                  <c:pt idx="6">
                    <c:v>0.16669575619987442</c:v>
                  </c:pt>
                  <c:pt idx="7">
                    <c:v>0.17111182754479615</c:v>
                  </c:pt>
                  <c:pt idx="8">
                    <c:v>0.16418081269094001</c:v>
                  </c:pt>
                  <c:pt idx="9">
                    <c:v>0.17339808468282275</c:v>
                  </c:pt>
                  <c:pt idx="10">
                    <c:v>0.17119009891275147</c:v>
                  </c:pt>
                  <c:pt idx="11">
                    <c:v>0.15010145105991418</c:v>
                  </c:pt>
                  <c:pt idx="12">
                    <c:v>0.1630687570112519</c:v>
                  </c:pt>
                </c:numCache>
              </c:numRef>
            </c:plus>
            <c:minus>
              <c:numRef>
                <c:f>Graphs!$J$45:$J$57</c:f>
                <c:numCache>
                  <c:formatCode>General</c:formatCode>
                  <c:ptCount val="13"/>
                  <c:pt idx="0">
                    <c:v>0.17541986597284551</c:v>
                  </c:pt>
                  <c:pt idx="1">
                    <c:v>0.18632342826372064</c:v>
                  </c:pt>
                  <c:pt idx="2">
                    <c:v>0.18245237138108417</c:v>
                  </c:pt>
                  <c:pt idx="3">
                    <c:v>0.2008338250788114</c:v>
                  </c:pt>
                  <c:pt idx="4">
                    <c:v>0.17092771134689502</c:v>
                  </c:pt>
                  <c:pt idx="5">
                    <c:v>0.24790704225999238</c:v>
                  </c:pt>
                  <c:pt idx="6">
                    <c:v>0.16669575619987442</c:v>
                  </c:pt>
                  <c:pt idx="7">
                    <c:v>0.17111182754479615</c:v>
                  </c:pt>
                  <c:pt idx="8">
                    <c:v>0.16418081269094001</c:v>
                  </c:pt>
                  <c:pt idx="9">
                    <c:v>0.17339808468282275</c:v>
                  </c:pt>
                  <c:pt idx="10">
                    <c:v>0.17119009891275147</c:v>
                  </c:pt>
                  <c:pt idx="11">
                    <c:v>0.15010145105991418</c:v>
                  </c:pt>
                  <c:pt idx="12">
                    <c:v>0.1630687570112519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1.3903577327728271</c:v>
                </c:pt>
                <c:pt idx="1">
                  <c:v>1.4621876557668052</c:v>
                </c:pt>
                <c:pt idx="2">
                  <c:v>1.5431827545166017</c:v>
                </c:pt>
                <c:pt idx="3">
                  <c:v>1.6729146798451742</c:v>
                </c:pt>
                <c:pt idx="4">
                  <c:v>1.7524361133575439</c:v>
                </c:pt>
                <c:pt idx="5">
                  <c:v>1.8869834423065186</c:v>
                </c:pt>
                <c:pt idx="6">
                  <c:v>1.9322707176208498</c:v>
                </c:pt>
                <c:pt idx="7">
                  <c:v>2.0370400110880538</c:v>
                </c:pt>
                <c:pt idx="8">
                  <c:v>2.1339155515034993</c:v>
                </c:pt>
                <c:pt idx="9">
                  <c:v>2.2501608848571779</c:v>
                </c:pt>
                <c:pt idx="10">
                  <c:v>2.3388385295867922</c:v>
                </c:pt>
                <c:pt idx="11">
                  <c:v>2.4353241761525477</c:v>
                </c:pt>
                <c:pt idx="12">
                  <c:v>2.5619213263193763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A-42C2-9BE5-01E7F57A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09137249162886"/>
          <c:y val="0.16500874890638673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SMGA solution quality for 5 deliveries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Graphs!$K$44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Graphs!$L$45:$L$57</c:f>
                <c:numCache>
                  <c:formatCode>General</c:formatCode>
                  <c:ptCount val="13"/>
                  <c:pt idx="0">
                    <c:v>2.6868820682732088E-2</c:v>
                  </c:pt>
                  <c:pt idx="1">
                    <c:v>2.96678946348762E-2</c:v>
                  </c:pt>
                  <c:pt idx="2">
                    <c:v>2.6858561430550938E-2</c:v>
                  </c:pt>
                  <c:pt idx="3">
                    <c:v>6.0046787209055993E-7</c:v>
                  </c:pt>
                  <c:pt idx="4">
                    <c:v>4.3739438108426378E-2</c:v>
                  </c:pt>
                  <c:pt idx="5">
                    <c:v>4.2028188262882238E-2</c:v>
                  </c:pt>
                  <c:pt idx="6">
                    <c:v>0.16434755090627234</c:v>
                  </c:pt>
                  <c:pt idx="7">
                    <c:v>0.16161791168548531</c:v>
                  </c:pt>
                  <c:pt idx="8">
                    <c:v>0.15517604980070365</c:v>
                  </c:pt>
                  <c:pt idx="9">
                    <c:v>9.6663228145865004E-2</c:v>
                  </c:pt>
                  <c:pt idx="10">
                    <c:v>3.2349217159954403E-2</c:v>
                  </c:pt>
                  <c:pt idx="11">
                    <c:v>9.0470007384158405E-2</c:v>
                  </c:pt>
                  <c:pt idx="12">
                    <c:v>0.14881767962330716</c:v>
                  </c:pt>
                </c:numCache>
              </c:numRef>
            </c:plus>
            <c:minus>
              <c:numRef>
                <c:f>Graphs!$L$45:$L$57</c:f>
                <c:numCache>
                  <c:formatCode>General</c:formatCode>
                  <c:ptCount val="13"/>
                  <c:pt idx="0">
                    <c:v>2.6868820682732088E-2</c:v>
                  </c:pt>
                  <c:pt idx="1">
                    <c:v>2.96678946348762E-2</c:v>
                  </c:pt>
                  <c:pt idx="2">
                    <c:v>2.6858561430550938E-2</c:v>
                  </c:pt>
                  <c:pt idx="3">
                    <c:v>6.0046787209055993E-7</c:v>
                  </c:pt>
                  <c:pt idx="4">
                    <c:v>4.3739438108426378E-2</c:v>
                  </c:pt>
                  <c:pt idx="5">
                    <c:v>4.2028188262882238E-2</c:v>
                  </c:pt>
                  <c:pt idx="6">
                    <c:v>0.16434755090627234</c:v>
                  </c:pt>
                  <c:pt idx="7">
                    <c:v>0.16161791168548531</c:v>
                  </c:pt>
                  <c:pt idx="8">
                    <c:v>0.15517604980070365</c:v>
                  </c:pt>
                  <c:pt idx="9">
                    <c:v>9.6663228145865004E-2</c:v>
                  </c:pt>
                  <c:pt idx="10">
                    <c:v>3.2349217159954403E-2</c:v>
                  </c:pt>
                  <c:pt idx="11">
                    <c:v>9.0470007384158405E-2</c:v>
                  </c:pt>
                  <c:pt idx="12">
                    <c:v>0.14881767962330716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Graphs!$K$45:$K$57</c:f>
              <c:numCache>
                <c:formatCode>0.00</c:formatCode>
                <c:ptCount val="13"/>
                <c:pt idx="0">
                  <c:v>0.93101170553161172</c:v>
                </c:pt>
                <c:pt idx="1">
                  <c:v>0.96933459189136961</c:v>
                </c:pt>
                <c:pt idx="2">
                  <c:v>0.96204677638927283</c:v>
                </c:pt>
                <c:pt idx="3">
                  <c:v>1.0000175094145556</c:v>
                </c:pt>
                <c:pt idx="4">
                  <c:v>1.0819144684569688</c:v>
                </c:pt>
                <c:pt idx="5">
                  <c:v>1.0874231771683378</c:v>
                </c:pt>
                <c:pt idx="6">
                  <c:v>1.1469529086303913</c:v>
                </c:pt>
                <c:pt idx="7">
                  <c:v>1.2501331114150729</c:v>
                </c:pt>
                <c:pt idx="8">
                  <c:v>1.1969728289161552</c:v>
                </c:pt>
                <c:pt idx="9">
                  <c:v>1.1737665616964852</c:v>
                </c:pt>
                <c:pt idx="10">
                  <c:v>1.142125418651964</c:v>
                </c:pt>
                <c:pt idx="11">
                  <c:v>1.1633595921568958</c:v>
                </c:pt>
                <c:pt idx="12">
                  <c:v>1.1425014561222477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9-4769-80B0-DED232C2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Average computing time for 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Graphs!$A$7:$A$19</c:f>
              <c:numCache>
                <c:formatCode>0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0.11981622378031366</c:v>
                </c:pt>
                <c:pt idx="1">
                  <c:v>0.13108086585998466</c:v>
                </c:pt>
                <c:pt idx="2">
                  <c:v>0.17459885279337536</c:v>
                </c:pt>
                <c:pt idx="3">
                  <c:v>0.18682376543680768</c:v>
                </c:pt>
                <c:pt idx="4">
                  <c:v>0.22831511497497534</c:v>
                </c:pt>
                <c:pt idx="5">
                  <c:v>0.46348031361897729</c:v>
                </c:pt>
                <c:pt idx="6">
                  <c:v>0.29231039683024068</c:v>
                </c:pt>
                <c:pt idx="7">
                  <c:v>0.29795042673746669</c:v>
                </c:pt>
                <c:pt idx="8">
                  <c:v>0.33848047256469666</c:v>
                </c:pt>
                <c:pt idx="9">
                  <c:v>0.34468905131022098</c:v>
                </c:pt>
                <c:pt idx="10">
                  <c:v>0.37803721427917436</c:v>
                </c:pt>
                <c:pt idx="11">
                  <c:v>0.4303630987803137</c:v>
                </c:pt>
                <c:pt idx="12">
                  <c:v>0.4350314140319817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3-4B06-B38B-7613C6032087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Graphs!$A$7:$A$19</c:f>
              <c:numCache>
                <c:formatCode>0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0.58471574783325153</c:v>
                </c:pt>
                <c:pt idx="1">
                  <c:v>0.65619544982910105</c:v>
                </c:pt>
                <c:pt idx="2">
                  <c:v>0.72446203231811468</c:v>
                </c:pt>
                <c:pt idx="3">
                  <c:v>0.80752242406209263</c:v>
                </c:pt>
                <c:pt idx="4">
                  <c:v>0.86347632408142039</c:v>
                </c:pt>
                <c:pt idx="5">
                  <c:v>0.94491020838419493</c:v>
                </c:pt>
                <c:pt idx="6">
                  <c:v>1.0053955713907863</c:v>
                </c:pt>
                <c:pt idx="7">
                  <c:v>1.0668918450673381</c:v>
                </c:pt>
                <c:pt idx="8">
                  <c:v>1.1328373591105094</c:v>
                </c:pt>
                <c:pt idx="9">
                  <c:v>1.2038540840148881</c:v>
                </c:pt>
                <c:pt idx="10">
                  <c:v>1.2778308073679552</c:v>
                </c:pt>
                <c:pt idx="11">
                  <c:v>1.343149725596106</c:v>
                </c:pt>
                <c:pt idx="12">
                  <c:v>1.4224476496378526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3-4B06-B38B-7613C6032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7759"/>
        <c:axId val="40262559"/>
      </c:scatterChart>
      <c:valAx>
        <c:axId val="402577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62559"/>
        <c:crosses val="autoZero"/>
        <c:crossBetween val="midCat"/>
      </c:valAx>
      <c:valAx>
        <c:axId val="402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5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2.2632742651939997</c:v>
                  </c:pt>
                  <c:pt idx="1">
                    <c:v>2.9426100241838888</c:v>
                  </c:pt>
                  <c:pt idx="2">
                    <c:v>17.923161369730519</c:v>
                  </c:pt>
                  <c:pt idx="3">
                    <c:v>41.6</c:v>
                  </c:pt>
                  <c:pt idx="4">
                    <c:v>5.728168376558707</c:v>
                  </c:pt>
                  <c:pt idx="5">
                    <c:v>39.799999999999997</c:v>
                  </c:pt>
                  <c:pt idx="6">
                    <c:v>8.8969085113666644</c:v>
                  </c:pt>
                  <c:pt idx="7">
                    <c:v>5.5534909498726295</c:v>
                  </c:pt>
                  <c:pt idx="8">
                    <c:v>8.8886104067548413</c:v>
                  </c:pt>
                  <c:pt idx="9">
                    <c:v>9.3527605669654061</c:v>
                  </c:pt>
                  <c:pt idx="10">
                    <c:v>5.7110168680255002</c:v>
                  </c:pt>
                  <c:pt idx="11">
                    <c:v>4.1568478836765772</c:v>
                  </c:pt>
                  <c:pt idx="12">
                    <c:v>2.1488068453434619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2.2632742651939997</c:v>
                  </c:pt>
                  <c:pt idx="1">
                    <c:v>2.9426100241838888</c:v>
                  </c:pt>
                  <c:pt idx="2">
                    <c:v>17.923161369730519</c:v>
                  </c:pt>
                  <c:pt idx="3">
                    <c:v>41.6</c:v>
                  </c:pt>
                  <c:pt idx="4">
                    <c:v>5.728168376558707</c:v>
                  </c:pt>
                  <c:pt idx="5">
                    <c:v>39.799999999999997</c:v>
                  </c:pt>
                  <c:pt idx="6">
                    <c:v>8.8969085113666644</c:v>
                  </c:pt>
                  <c:pt idx="7">
                    <c:v>5.5534909498726295</c:v>
                  </c:pt>
                  <c:pt idx="8">
                    <c:v>8.8886104067548413</c:v>
                  </c:pt>
                  <c:pt idx="9">
                    <c:v>9.3527605669654061</c:v>
                  </c:pt>
                  <c:pt idx="10">
                    <c:v>5.7110168680255002</c:v>
                  </c:pt>
                  <c:pt idx="11">
                    <c:v>4.1568478836765772</c:v>
                  </c:pt>
                  <c:pt idx="12">
                    <c:v>2.1488068453434619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4.5131884415944361</c:v>
                </c:pt>
                <c:pt idx="1">
                  <c:v>7.5488689740498698</c:v>
                </c:pt>
                <c:pt idx="2">
                  <c:v>24.142724990844698</c:v>
                </c:pt>
                <c:pt idx="3">
                  <c:v>41.659842252731124</c:v>
                </c:pt>
                <c:pt idx="4">
                  <c:v>14.096838076909357</c:v>
                </c:pt>
                <c:pt idx="5">
                  <c:v>39.8017137845356</c:v>
                </c:pt>
                <c:pt idx="6">
                  <c:v>11.21799230575558</c:v>
                </c:pt>
                <c:pt idx="7">
                  <c:v>9.92970943450924</c:v>
                </c:pt>
                <c:pt idx="8">
                  <c:v>11.974764585494986</c:v>
                </c:pt>
                <c:pt idx="9">
                  <c:v>10.567778110504131</c:v>
                </c:pt>
                <c:pt idx="10">
                  <c:v>8.3253653049468763</c:v>
                </c:pt>
                <c:pt idx="11">
                  <c:v>7.8316140174865589</c:v>
                </c:pt>
                <c:pt idx="12">
                  <c:v>5.7869608402252126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A-42C2-9BE5-01E7F57AE7AA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Graphs!$J$45:$J$57</c:f>
                <c:numCache>
                  <c:formatCode>General</c:formatCode>
                  <c:ptCount val="13"/>
                  <c:pt idx="0">
                    <c:v>0.17541986597284551</c:v>
                  </c:pt>
                  <c:pt idx="1">
                    <c:v>0.18632342826372064</c:v>
                  </c:pt>
                  <c:pt idx="2">
                    <c:v>0.18245237138108417</c:v>
                  </c:pt>
                  <c:pt idx="3">
                    <c:v>0.2008338250788114</c:v>
                  </c:pt>
                  <c:pt idx="4">
                    <c:v>0.17092771134689502</c:v>
                  </c:pt>
                  <c:pt idx="5">
                    <c:v>0.24790704225999238</c:v>
                  </c:pt>
                  <c:pt idx="6">
                    <c:v>0.16669575619987442</c:v>
                  </c:pt>
                  <c:pt idx="7">
                    <c:v>0.17111182754479615</c:v>
                  </c:pt>
                  <c:pt idx="8">
                    <c:v>0.16418081269094001</c:v>
                  </c:pt>
                  <c:pt idx="9">
                    <c:v>0.17339808468282275</c:v>
                  </c:pt>
                  <c:pt idx="10">
                    <c:v>0.17119009891275147</c:v>
                  </c:pt>
                  <c:pt idx="11">
                    <c:v>0.15010145105991418</c:v>
                  </c:pt>
                  <c:pt idx="12">
                    <c:v>0.1630687570112519</c:v>
                  </c:pt>
                </c:numCache>
              </c:numRef>
            </c:plus>
            <c:minus>
              <c:numRef>
                <c:f>Graphs!$J$45:$J$57</c:f>
                <c:numCache>
                  <c:formatCode>General</c:formatCode>
                  <c:ptCount val="13"/>
                  <c:pt idx="0">
                    <c:v>0.17541986597284551</c:v>
                  </c:pt>
                  <c:pt idx="1">
                    <c:v>0.18632342826372064</c:v>
                  </c:pt>
                  <c:pt idx="2">
                    <c:v>0.18245237138108417</c:v>
                  </c:pt>
                  <c:pt idx="3">
                    <c:v>0.2008338250788114</c:v>
                  </c:pt>
                  <c:pt idx="4">
                    <c:v>0.17092771134689502</c:v>
                  </c:pt>
                  <c:pt idx="5">
                    <c:v>0.24790704225999238</c:v>
                  </c:pt>
                  <c:pt idx="6">
                    <c:v>0.16669575619987442</c:v>
                  </c:pt>
                  <c:pt idx="7">
                    <c:v>0.17111182754479615</c:v>
                  </c:pt>
                  <c:pt idx="8">
                    <c:v>0.16418081269094001</c:v>
                  </c:pt>
                  <c:pt idx="9">
                    <c:v>0.17339808468282275</c:v>
                  </c:pt>
                  <c:pt idx="10">
                    <c:v>0.17119009891275147</c:v>
                  </c:pt>
                  <c:pt idx="11">
                    <c:v>0.15010145105991418</c:v>
                  </c:pt>
                  <c:pt idx="12">
                    <c:v>0.1630687570112519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1.3903577327728271</c:v>
                </c:pt>
                <c:pt idx="1">
                  <c:v>1.4621876557668052</c:v>
                </c:pt>
                <c:pt idx="2">
                  <c:v>1.5431827545166017</c:v>
                </c:pt>
                <c:pt idx="3">
                  <c:v>1.6729146798451742</c:v>
                </c:pt>
                <c:pt idx="4">
                  <c:v>1.7524361133575439</c:v>
                </c:pt>
                <c:pt idx="5">
                  <c:v>1.8869834423065186</c:v>
                </c:pt>
                <c:pt idx="6">
                  <c:v>1.9322707176208498</c:v>
                </c:pt>
                <c:pt idx="7">
                  <c:v>2.0370400110880538</c:v>
                </c:pt>
                <c:pt idx="8">
                  <c:v>2.1339155515034993</c:v>
                </c:pt>
                <c:pt idx="9">
                  <c:v>2.2501608848571779</c:v>
                </c:pt>
                <c:pt idx="10">
                  <c:v>2.3388385295867922</c:v>
                </c:pt>
                <c:pt idx="11">
                  <c:v>2.4353241761525477</c:v>
                </c:pt>
                <c:pt idx="12">
                  <c:v>2.5619213263193763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A-42C2-9BE5-01E7F57A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44688888888901"/>
          <c:y val="0.16500868055555554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6.4761809121235466E-3</c:v>
                  </c:pt>
                  <c:pt idx="1">
                    <c:v>1.715106887622183E-2</c:v>
                  </c:pt>
                  <c:pt idx="2">
                    <c:v>2.4377555618443594E-2</c:v>
                  </c:pt>
                  <c:pt idx="3">
                    <c:v>2.1507368256463086E-2</c:v>
                  </c:pt>
                  <c:pt idx="4">
                    <c:v>4.3110303669574308E-2</c:v>
                  </c:pt>
                  <c:pt idx="5">
                    <c:v>0.27593481401538322</c:v>
                  </c:pt>
                  <c:pt idx="6">
                    <c:v>5.5974666907614143E-2</c:v>
                  </c:pt>
                  <c:pt idx="7">
                    <c:v>5.3746134713495472E-2</c:v>
                  </c:pt>
                  <c:pt idx="8">
                    <c:v>3.878510904092352E-2</c:v>
                  </c:pt>
                  <c:pt idx="9">
                    <c:v>2.6221166845322979E-2</c:v>
                  </c:pt>
                  <c:pt idx="10">
                    <c:v>1.501174960292119E-2</c:v>
                  </c:pt>
                  <c:pt idx="11">
                    <c:v>2.4096676616253448E-2</c:v>
                  </c:pt>
                  <c:pt idx="12">
                    <c:v>1.4944588461071977E-2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6.4761809121235466E-3</c:v>
                  </c:pt>
                  <c:pt idx="1">
                    <c:v>1.715106887622183E-2</c:v>
                  </c:pt>
                  <c:pt idx="2">
                    <c:v>2.4377555618443594E-2</c:v>
                  </c:pt>
                  <c:pt idx="3">
                    <c:v>2.1507368256463086E-2</c:v>
                  </c:pt>
                  <c:pt idx="4">
                    <c:v>4.3110303669574308E-2</c:v>
                  </c:pt>
                  <c:pt idx="5">
                    <c:v>0.27593481401538322</c:v>
                  </c:pt>
                  <c:pt idx="6">
                    <c:v>5.5974666907614143E-2</c:v>
                  </c:pt>
                  <c:pt idx="7">
                    <c:v>5.3746134713495472E-2</c:v>
                  </c:pt>
                  <c:pt idx="8">
                    <c:v>3.878510904092352E-2</c:v>
                  </c:pt>
                  <c:pt idx="9">
                    <c:v>2.6221166845322979E-2</c:v>
                  </c:pt>
                  <c:pt idx="10">
                    <c:v>1.501174960292119E-2</c:v>
                  </c:pt>
                  <c:pt idx="11">
                    <c:v>2.4096676616253448E-2</c:v>
                  </c:pt>
                  <c:pt idx="12">
                    <c:v>1.4944588461071977E-2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Graphs!$B$7:$B$19</c:f>
              <c:numCache>
                <c:formatCode>0</c:formatCode>
                <c:ptCount val="13"/>
                <c:pt idx="0">
                  <c:v>6.15</c:v>
                </c:pt>
                <c:pt idx="1">
                  <c:v>7.15</c:v>
                </c:pt>
                <c:pt idx="2">
                  <c:v>8.15</c:v>
                </c:pt>
                <c:pt idx="3">
                  <c:v>9.15</c:v>
                </c:pt>
                <c:pt idx="4">
                  <c:v>10.15</c:v>
                </c:pt>
                <c:pt idx="5">
                  <c:v>11.15</c:v>
                </c:pt>
                <c:pt idx="6">
                  <c:v>12.15</c:v>
                </c:pt>
                <c:pt idx="7">
                  <c:v>13.15</c:v>
                </c:pt>
                <c:pt idx="8">
                  <c:v>14.15</c:v>
                </c:pt>
                <c:pt idx="9">
                  <c:v>15.15</c:v>
                </c:pt>
                <c:pt idx="10">
                  <c:v>16.149999999999999</c:v>
                </c:pt>
                <c:pt idx="11">
                  <c:v>17.149999999999999</c:v>
                </c:pt>
                <c:pt idx="12">
                  <c:v>18.149999999999999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0.11981622378031366</c:v>
                </c:pt>
                <c:pt idx="1">
                  <c:v>0.13108086585998466</c:v>
                </c:pt>
                <c:pt idx="2">
                  <c:v>0.17459885279337536</c:v>
                </c:pt>
                <c:pt idx="3">
                  <c:v>0.18682376543680768</c:v>
                </c:pt>
                <c:pt idx="4">
                  <c:v>0.22831511497497534</c:v>
                </c:pt>
                <c:pt idx="5">
                  <c:v>0.46348031361897729</c:v>
                </c:pt>
                <c:pt idx="6">
                  <c:v>0.29231039683024068</c:v>
                </c:pt>
                <c:pt idx="7">
                  <c:v>0.29795042673746669</c:v>
                </c:pt>
                <c:pt idx="8">
                  <c:v>0.33848047256469666</c:v>
                </c:pt>
                <c:pt idx="9">
                  <c:v>0.34468905131022098</c:v>
                </c:pt>
                <c:pt idx="10">
                  <c:v>0.37803721427917436</c:v>
                </c:pt>
                <c:pt idx="11">
                  <c:v>0.4303630987803137</c:v>
                </c:pt>
                <c:pt idx="12">
                  <c:v>0.4350314140319817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D-4820-854B-CD6A6B92EBA0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3.449814870630611E-2</c:v>
                  </c:pt>
                  <c:pt idx="1">
                    <c:v>3.8632092591925397E-2</c:v>
                  </c:pt>
                  <c:pt idx="2">
                    <c:v>3.6240892333645414E-2</c:v>
                  </c:pt>
                  <c:pt idx="3">
                    <c:v>3.6774320968200096E-2</c:v>
                  </c:pt>
                  <c:pt idx="4">
                    <c:v>4.0664108111580249E-2</c:v>
                  </c:pt>
                  <c:pt idx="5">
                    <c:v>4.1986158097825341E-2</c:v>
                  </c:pt>
                  <c:pt idx="6">
                    <c:v>5.016384136337082E-2</c:v>
                  </c:pt>
                  <c:pt idx="7">
                    <c:v>3.239551012119804E-2</c:v>
                  </c:pt>
                  <c:pt idx="8">
                    <c:v>3.8123482794293596E-2</c:v>
                  </c:pt>
                  <c:pt idx="9">
                    <c:v>4.9616017709642739E-2</c:v>
                  </c:pt>
                  <c:pt idx="10">
                    <c:v>3.7715469430636563E-2</c:v>
                  </c:pt>
                  <c:pt idx="11">
                    <c:v>3.6176050147041103E-2</c:v>
                  </c:pt>
                  <c:pt idx="12">
                    <c:v>4.539747393480429E-2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3.449814870630611E-2</c:v>
                  </c:pt>
                  <c:pt idx="1">
                    <c:v>3.8632092591925397E-2</c:v>
                  </c:pt>
                  <c:pt idx="2">
                    <c:v>3.6240892333645414E-2</c:v>
                  </c:pt>
                  <c:pt idx="3">
                    <c:v>3.6774320968200096E-2</c:v>
                  </c:pt>
                  <c:pt idx="4">
                    <c:v>4.0664108111580249E-2</c:v>
                  </c:pt>
                  <c:pt idx="5">
                    <c:v>4.1986158097825341E-2</c:v>
                  </c:pt>
                  <c:pt idx="6">
                    <c:v>5.016384136337082E-2</c:v>
                  </c:pt>
                  <c:pt idx="7">
                    <c:v>3.239551012119804E-2</c:v>
                  </c:pt>
                  <c:pt idx="8">
                    <c:v>3.8123482794293596E-2</c:v>
                  </c:pt>
                  <c:pt idx="9">
                    <c:v>4.9616017709642739E-2</c:v>
                  </c:pt>
                  <c:pt idx="10">
                    <c:v>3.7715469430636563E-2</c:v>
                  </c:pt>
                  <c:pt idx="11">
                    <c:v>3.6176050147041103E-2</c:v>
                  </c:pt>
                  <c:pt idx="12">
                    <c:v>4.539747393480429E-2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Graphs!$C$7:$C$19</c:f>
              <c:numCache>
                <c:formatCode>0</c:formatCode>
                <c:ptCount val="13"/>
                <c:pt idx="0">
                  <c:v>6.45</c:v>
                </c:pt>
                <c:pt idx="1">
                  <c:v>7.45</c:v>
                </c:pt>
                <c:pt idx="2">
                  <c:v>8.4499999999999993</c:v>
                </c:pt>
                <c:pt idx="3">
                  <c:v>9.4499999999999993</c:v>
                </c:pt>
                <c:pt idx="4">
                  <c:v>10.45</c:v>
                </c:pt>
                <c:pt idx="5">
                  <c:v>11.45</c:v>
                </c:pt>
                <c:pt idx="6">
                  <c:v>12.45</c:v>
                </c:pt>
                <c:pt idx="7">
                  <c:v>13.45</c:v>
                </c:pt>
                <c:pt idx="8">
                  <c:v>14.45</c:v>
                </c:pt>
                <c:pt idx="9">
                  <c:v>15.45</c:v>
                </c:pt>
                <c:pt idx="10">
                  <c:v>16.45</c:v>
                </c:pt>
                <c:pt idx="11">
                  <c:v>17.45</c:v>
                </c:pt>
                <c:pt idx="12">
                  <c:v>18.45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0.58471574783325153</c:v>
                </c:pt>
                <c:pt idx="1">
                  <c:v>0.65619544982910105</c:v>
                </c:pt>
                <c:pt idx="2">
                  <c:v>0.72446203231811468</c:v>
                </c:pt>
                <c:pt idx="3">
                  <c:v>0.80752242406209263</c:v>
                </c:pt>
                <c:pt idx="4">
                  <c:v>0.86347632408142039</c:v>
                </c:pt>
                <c:pt idx="5">
                  <c:v>0.94491020838419493</c:v>
                </c:pt>
                <c:pt idx="6">
                  <c:v>1.0053955713907863</c:v>
                </c:pt>
                <c:pt idx="7">
                  <c:v>1.0668918450673381</c:v>
                </c:pt>
                <c:pt idx="8">
                  <c:v>1.1328373591105094</c:v>
                </c:pt>
                <c:pt idx="9">
                  <c:v>1.2038540840148881</c:v>
                </c:pt>
                <c:pt idx="10">
                  <c:v>1.2778308073679552</c:v>
                </c:pt>
                <c:pt idx="11">
                  <c:v>1.343149725596106</c:v>
                </c:pt>
                <c:pt idx="12">
                  <c:v>1.4224476496378526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D-4820-854B-CD6A6B92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.8"/>
          <c:min val="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\ \ \ \ \ \ \ \ 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At val="0"/>
        <c:crossBetween val="midCat"/>
        <c:majorUnit val="1"/>
      </c:valAx>
      <c:valAx>
        <c:axId val="75286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00111111111109"/>
          <c:y val="0.16500868055555551"/>
          <c:w val="0.18462266666666666"/>
          <c:h val="0.149614583333333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2.2632742651939997</c:v>
                  </c:pt>
                  <c:pt idx="1">
                    <c:v>2.9426100241838888</c:v>
                  </c:pt>
                  <c:pt idx="2">
                    <c:v>17.923161369730519</c:v>
                  </c:pt>
                  <c:pt idx="3">
                    <c:v>41.6</c:v>
                  </c:pt>
                  <c:pt idx="4">
                    <c:v>5.728168376558707</c:v>
                  </c:pt>
                  <c:pt idx="5">
                    <c:v>39.799999999999997</c:v>
                  </c:pt>
                  <c:pt idx="6">
                    <c:v>8.8969085113666644</c:v>
                  </c:pt>
                  <c:pt idx="7">
                    <c:v>5.5534909498726295</c:v>
                  </c:pt>
                  <c:pt idx="8">
                    <c:v>8.8886104067548413</c:v>
                  </c:pt>
                  <c:pt idx="9">
                    <c:v>9.3527605669654061</c:v>
                  </c:pt>
                  <c:pt idx="10">
                    <c:v>5.7110168680255002</c:v>
                  </c:pt>
                  <c:pt idx="11">
                    <c:v>4.1568478836765772</c:v>
                  </c:pt>
                  <c:pt idx="12">
                    <c:v>2.1488068453434619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2.2632742651939997</c:v>
                  </c:pt>
                  <c:pt idx="1">
                    <c:v>2.9426100241838888</c:v>
                  </c:pt>
                  <c:pt idx="2">
                    <c:v>17.923161369730519</c:v>
                  </c:pt>
                  <c:pt idx="3">
                    <c:v>41.6</c:v>
                  </c:pt>
                  <c:pt idx="4">
                    <c:v>5.728168376558707</c:v>
                  </c:pt>
                  <c:pt idx="5">
                    <c:v>39.799999999999997</c:v>
                  </c:pt>
                  <c:pt idx="6">
                    <c:v>8.8969085113666644</c:v>
                  </c:pt>
                  <c:pt idx="7">
                    <c:v>5.5534909498726295</c:v>
                  </c:pt>
                  <c:pt idx="8">
                    <c:v>8.8886104067548413</c:v>
                  </c:pt>
                  <c:pt idx="9">
                    <c:v>9.3527605669654061</c:v>
                  </c:pt>
                  <c:pt idx="10">
                    <c:v>5.7110168680255002</c:v>
                  </c:pt>
                  <c:pt idx="11">
                    <c:v>4.1568478836765772</c:v>
                  </c:pt>
                  <c:pt idx="12">
                    <c:v>2.1488068453434619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Graphs!$B$45:$B$57</c:f>
              <c:numCache>
                <c:formatCode>0</c:formatCode>
                <c:ptCount val="13"/>
                <c:pt idx="0">
                  <c:v>6.15</c:v>
                </c:pt>
                <c:pt idx="1">
                  <c:v>7.15</c:v>
                </c:pt>
                <c:pt idx="2">
                  <c:v>8.15</c:v>
                </c:pt>
                <c:pt idx="3">
                  <c:v>9.15</c:v>
                </c:pt>
                <c:pt idx="4">
                  <c:v>10.15</c:v>
                </c:pt>
                <c:pt idx="5">
                  <c:v>11.15</c:v>
                </c:pt>
                <c:pt idx="6">
                  <c:v>12.15</c:v>
                </c:pt>
                <c:pt idx="7">
                  <c:v>13.15</c:v>
                </c:pt>
                <c:pt idx="8">
                  <c:v>14.15</c:v>
                </c:pt>
                <c:pt idx="9">
                  <c:v>15.15</c:v>
                </c:pt>
                <c:pt idx="10">
                  <c:v>16.149999999999999</c:v>
                </c:pt>
                <c:pt idx="11">
                  <c:v>17.149999999999999</c:v>
                </c:pt>
                <c:pt idx="12">
                  <c:v>18.149999999999999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4.5131884415944361</c:v>
                </c:pt>
                <c:pt idx="1">
                  <c:v>7.5488689740498698</c:v>
                </c:pt>
                <c:pt idx="2">
                  <c:v>24.142724990844698</c:v>
                </c:pt>
                <c:pt idx="3">
                  <c:v>41.659842252731124</c:v>
                </c:pt>
                <c:pt idx="4">
                  <c:v>14.096838076909357</c:v>
                </c:pt>
                <c:pt idx="5">
                  <c:v>39.8017137845356</c:v>
                </c:pt>
                <c:pt idx="6">
                  <c:v>11.21799230575558</c:v>
                </c:pt>
                <c:pt idx="7">
                  <c:v>9.92970943450924</c:v>
                </c:pt>
                <c:pt idx="8">
                  <c:v>11.974764585494986</c:v>
                </c:pt>
                <c:pt idx="9">
                  <c:v>10.567778110504131</c:v>
                </c:pt>
                <c:pt idx="10">
                  <c:v>8.3253653049468763</c:v>
                </c:pt>
                <c:pt idx="11">
                  <c:v>7.8316140174865589</c:v>
                </c:pt>
                <c:pt idx="12">
                  <c:v>5.7869608402252126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A-42C2-9BE5-01E7F57AE7AA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Graphs!$J$45:$J$57</c:f>
                <c:numCache>
                  <c:formatCode>General</c:formatCode>
                  <c:ptCount val="13"/>
                  <c:pt idx="0">
                    <c:v>0.17541986597284551</c:v>
                  </c:pt>
                  <c:pt idx="1">
                    <c:v>0.18632342826372064</c:v>
                  </c:pt>
                  <c:pt idx="2">
                    <c:v>0.18245237138108417</c:v>
                  </c:pt>
                  <c:pt idx="3">
                    <c:v>0.2008338250788114</c:v>
                  </c:pt>
                  <c:pt idx="4">
                    <c:v>0.17092771134689502</c:v>
                  </c:pt>
                  <c:pt idx="5">
                    <c:v>0.24790704225999238</c:v>
                  </c:pt>
                  <c:pt idx="6">
                    <c:v>0.16669575619987442</c:v>
                  </c:pt>
                  <c:pt idx="7">
                    <c:v>0.17111182754479615</c:v>
                  </c:pt>
                  <c:pt idx="8">
                    <c:v>0.16418081269094001</c:v>
                  </c:pt>
                  <c:pt idx="9">
                    <c:v>0.17339808468282275</c:v>
                  </c:pt>
                  <c:pt idx="10">
                    <c:v>0.17119009891275147</c:v>
                  </c:pt>
                  <c:pt idx="11">
                    <c:v>0.15010145105991418</c:v>
                  </c:pt>
                  <c:pt idx="12">
                    <c:v>0.1630687570112519</c:v>
                  </c:pt>
                </c:numCache>
              </c:numRef>
            </c:plus>
            <c:minus>
              <c:numRef>
                <c:f>Graphs!$J$45:$J$57</c:f>
                <c:numCache>
                  <c:formatCode>General</c:formatCode>
                  <c:ptCount val="13"/>
                  <c:pt idx="0">
                    <c:v>0.17541986597284551</c:v>
                  </c:pt>
                  <c:pt idx="1">
                    <c:v>0.18632342826372064</c:v>
                  </c:pt>
                  <c:pt idx="2">
                    <c:v>0.18245237138108417</c:v>
                  </c:pt>
                  <c:pt idx="3">
                    <c:v>0.2008338250788114</c:v>
                  </c:pt>
                  <c:pt idx="4">
                    <c:v>0.17092771134689502</c:v>
                  </c:pt>
                  <c:pt idx="5">
                    <c:v>0.24790704225999238</c:v>
                  </c:pt>
                  <c:pt idx="6">
                    <c:v>0.16669575619987442</c:v>
                  </c:pt>
                  <c:pt idx="7">
                    <c:v>0.17111182754479615</c:v>
                  </c:pt>
                  <c:pt idx="8">
                    <c:v>0.16418081269094001</c:v>
                  </c:pt>
                  <c:pt idx="9">
                    <c:v>0.17339808468282275</c:v>
                  </c:pt>
                  <c:pt idx="10">
                    <c:v>0.17119009891275147</c:v>
                  </c:pt>
                  <c:pt idx="11">
                    <c:v>0.15010145105991418</c:v>
                  </c:pt>
                  <c:pt idx="12">
                    <c:v>0.1630687570112519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Graphs!$C$45:$C$57</c:f>
              <c:numCache>
                <c:formatCode>0</c:formatCode>
                <c:ptCount val="13"/>
                <c:pt idx="0">
                  <c:v>6.45</c:v>
                </c:pt>
                <c:pt idx="1">
                  <c:v>7.45</c:v>
                </c:pt>
                <c:pt idx="2">
                  <c:v>8.4499999999999993</c:v>
                </c:pt>
                <c:pt idx="3">
                  <c:v>9.4499999999999993</c:v>
                </c:pt>
                <c:pt idx="4">
                  <c:v>10.45</c:v>
                </c:pt>
                <c:pt idx="5">
                  <c:v>11.45</c:v>
                </c:pt>
                <c:pt idx="6">
                  <c:v>12.45</c:v>
                </c:pt>
                <c:pt idx="7">
                  <c:v>13.45</c:v>
                </c:pt>
                <c:pt idx="8">
                  <c:v>14.45</c:v>
                </c:pt>
                <c:pt idx="9">
                  <c:v>15.45</c:v>
                </c:pt>
                <c:pt idx="10">
                  <c:v>16.45</c:v>
                </c:pt>
                <c:pt idx="11">
                  <c:v>17.45</c:v>
                </c:pt>
                <c:pt idx="12">
                  <c:v>18.45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1.3903577327728271</c:v>
                </c:pt>
                <c:pt idx="1">
                  <c:v>1.4621876557668052</c:v>
                </c:pt>
                <c:pt idx="2">
                  <c:v>1.5431827545166017</c:v>
                </c:pt>
                <c:pt idx="3">
                  <c:v>1.6729146798451742</c:v>
                </c:pt>
                <c:pt idx="4">
                  <c:v>1.7524361133575439</c:v>
                </c:pt>
                <c:pt idx="5">
                  <c:v>1.8869834423065186</c:v>
                </c:pt>
                <c:pt idx="6">
                  <c:v>1.9322707176208498</c:v>
                </c:pt>
                <c:pt idx="7">
                  <c:v>2.0370400110880538</c:v>
                </c:pt>
                <c:pt idx="8">
                  <c:v>2.1339155515034993</c:v>
                </c:pt>
                <c:pt idx="9">
                  <c:v>2.2501608848571779</c:v>
                </c:pt>
                <c:pt idx="10">
                  <c:v>2.3388385295867922</c:v>
                </c:pt>
                <c:pt idx="11">
                  <c:v>2.4353241761525477</c:v>
                </c:pt>
                <c:pt idx="12">
                  <c:v>2.5619213263193763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A-42C2-9BE5-01E7F57A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.8"/>
          <c:min val="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\ \ \ \ \ \ \ \ 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  <c:majorUnit val="1"/>
      </c:valAx>
      <c:valAx>
        <c:axId val="75286078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156883785718"/>
          <c:y val="0.16500868055555554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Mittlere Lösungsgüte des GA für</a:t>
            </a:r>
            <a:r>
              <a:rPr lang="de-DE" sz="1400" baseline="0"/>
              <a:t> 5 Lieferungen</a:t>
            </a:r>
            <a:endParaRPr lang="de-DE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Graphs!$I$6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Graphs!$L$7:$L$19</c:f>
                <c:numCache>
                  <c:formatCode>General</c:formatCode>
                  <c:ptCount val="13"/>
                  <c:pt idx="0">
                    <c:v>1.144169653998859E-2</c:v>
                  </c:pt>
                  <c:pt idx="1">
                    <c:v>7.7210734081723971E-3</c:v>
                  </c:pt>
                  <c:pt idx="2">
                    <c:v>1.4576512316617149E-2</c:v>
                  </c:pt>
                  <c:pt idx="3">
                    <c:v>1.6452247218971709E-2</c:v>
                  </c:pt>
                  <c:pt idx="4">
                    <c:v>1.1501328015239178E-2</c:v>
                  </c:pt>
                  <c:pt idx="5">
                    <c:v>2.2451666527517178E-2</c:v>
                  </c:pt>
                  <c:pt idx="6">
                    <c:v>1.8141752989903465E-2</c:v>
                  </c:pt>
                  <c:pt idx="7">
                    <c:v>1.1656207105206406E-2</c:v>
                  </c:pt>
                  <c:pt idx="8">
                    <c:v>1.9428547340047363E-2</c:v>
                  </c:pt>
                  <c:pt idx="9">
                    <c:v>2.5869158086418421E-2</c:v>
                  </c:pt>
                  <c:pt idx="10">
                    <c:v>1.7445675968134393E-2</c:v>
                  </c:pt>
                  <c:pt idx="11">
                    <c:v>1.6467141913659729E-2</c:v>
                  </c:pt>
                  <c:pt idx="12">
                    <c:v>2.2283526259981267E-2</c:v>
                  </c:pt>
                </c:numCache>
              </c:numRef>
            </c:plus>
            <c:minus>
              <c:numRef>
                <c:f>Graphs!$L$7:$L$19</c:f>
                <c:numCache>
                  <c:formatCode>General</c:formatCode>
                  <c:ptCount val="13"/>
                  <c:pt idx="0">
                    <c:v>1.144169653998859E-2</c:v>
                  </c:pt>
                  <c:pt idx="1">
                    <c:v>7.7210734081723971E-3</c:v>
                  </c:pt>
                  <c:pt idx="2">
                    <c:v>1.4576512316617149E-2</c:v>
                  </c:pt>
                  <c:pt idx="3">
                    <c:v>1.6452247218971709E-2</c:v>
                  </c:pt>
                  <c:pt idx="4">
                    <c:v>1.1501328015239178E-2</c:v>
                  </c:pt>
                  <c:pt idx="5">
                    <c:v>2.2451666527517178E-2</c:v>
                  </c:pt>
                  <c:pt idx="6">
                    <c:v>1.8141752989903465E-2</c:v>
                  </c:pt>
                  <c:pt idx="7">
                    <c:v>1.1656207105206406E-2</c:v>
                  </c:pt>
                  <c:pt idx="8">
                    <c:v>1.9428547340047363E-2</c:v>
                  </c:pt>
                  <c:pt idx="9">
                    <c:v>2.5869158086418421E-2</c:v>
                  </c:pt>
                  <c:pt idx="10">
                    <c:v>1.7445675968134393E-2</c:v>
                  </c:pt>
                  <c:pt idx="11">
                    <c:v>1.6467141913659729E-2</c:v>
                  </c:pt>
                  <c:pt idx="12">
                    <c:v>2.2283526259981267E-2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0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Graphs!$K$7:$K$19</c:f>
              <c:numCache>
                <c:formatCode>0.00</c:formatCode>
                <c:ptCount val="13"/>
                <c:pt idx="0">
                  <c:v>0.99190950423482216</c:v>
                </c:pt>
                <c:pt idx="1">
                  <c:v>1.0078408822575515</c:v>
                </c:pt>
                <c:pt idx="2">
                  <c:v>1.0177089544612161</c:v>
                </c:pt>
                <c:pt idx="3">
                  <c:v>1.0216016830171661</c:v>
                </c:pt>
                <c:pt idx="4">
                  <c:v>1.0280054173698749</c:v>
                </c:pt>
                <c:pt idx="5">
                  <c:v>1.0374469712533509</c:v>
                </c:pt>
                <c:pt idx="6">
                  <c:v>1.0453437854480907</c:v>
                </c:pt>
                <c:pt idx="7">
                  <c:v>1.0489144570674178</c:v>
                </c:pt>
                <c:pt idx="8">
                  <c:v>1.0578142255610408</c:v>
                </c:pt>
                <c:pt idx="9">
                  <c:v>1.0600390465441094</c:v>
                </c:pt>
                <c:pt idx="10">
                  <c:v>1.0612217615171866</c:v>
                </c:pt>
                <c:pt idx="11">
                  <c:v>1.0683406588597741</c:v>
                </c:pt>
                <c:pt idx="12">
                  <c:v>1.0727851783178097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D-4820-854B-CD6A6B92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Anzahl</a:t>
                </a:r>
                <a:r>
                  <a:rPr lang="de-DE" baseline="0"/>
                  <a:t> an FTF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Lösungsgüte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185737</xdr:rowOff>
    </xdr:from>
    <xdr:to>
      <xdr:col>6</xdr:col>
      <xdr:colOff>1566300</xdr:colOff>
      <xdr:row>35</xdr:row>
      <xdr:rowOff>17737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83BCA8-6B1C-8B6E-9071-A4F53421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3</xdr:row>
      <xdr:rowOff>166687</xdr:rowOff>
    </xdr:from>
    <xdr:to>
      <xdr:col>18</xdr:col>
      <xdr:colOff>699524</xdr:colOff>
      <xdr:row>18</xdr:row>
      <xdr:rowOff>189187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FD75EE-0ECA-5F2F-F8BF-2E606971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1499625</xdr:colOff>
      <xdr:row>74</xdr:row>
      <xdr:rowOff>22500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683727F-5507-4643-A324-B89BFBC5D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757918</xdr:colOff>
      <xdr:row>41</xdr:row>
      <xdr:rowOff>176893</xdr:rowOff>
    </xdr:from>
    <xdr:to>
      <xdr:col>18</xdr:col>
      <xdr:colOff>685918</xdr:colOff>
      <xdr:row>57</xdr:row>
      <xdr:rowOff>8893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A2D218D-072D-4509-910E-04BC13ED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1800224</xdr:colOff>
      <xdr:row>19</xdr:row>
      <xdr:rowOff>185737</xdr:rowOff>
    </xdr:from>
    <xdr:to>
      <xdr:col>11</xdr:col>
      <xdr:colOff>99449</xdr:colOff>
      <xdr:row>35</xdr:row>
      <xdr:rowOff>17737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80CEF9D-D794-4595-079F-61B7149B3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1790700</xdr:colOff>
      <xdr:row>59</xdr:row>
      <xdr:rowOff>0</xdr:rowOff>
    </xdr:from>
    <xdr:to>
      <xdr:col>11</xdr:col>
      <xdr:colOff>89925</xdr:colOff>
      <xdr:row>74</xdr:row>
      <xdr:rowOff>22500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29AE21F-39FB-C3BB-13BA-2237AF033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752474</xdr:colOff>
      <xdr:row>19</xdr:row>
      <xdr:rowOff>185737</xdr:rowOff>
    </xdr:from>
    <xdr:to>
      <xdr:col>18</xdr:col>
      <xdr:colOff>680474</xdr:colOff>
      <xdr:row>35</xdr:row>
      <xdr:rowOff>17737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7581173-5133-BDEF-A0E3-255347C0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756557</xdr:colOff>
      <xdr:row>59</xdr:row>
      <xdr:rowOff>0</xdr:rowOff>
    </xdr:from>
    <xdr:to>
      <xdr:col>18</xdr:col>
      <xdr:colOff>661425</xdr:colOff>
      <xdr:row>74</xdr:row>
      <xdr:rowOff>22500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0B36413-E23E-D52A-651B-0B0D25084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757917</xdr:colOff>
      <xdr:row>3</xdr:row>
      <xdr:rowOff>166687</xdr:rowOff>
    </xdr:from>
    <xdr:to>
      <xdr:col>27</xdr:col>
      <xdr:colOff>61917</xdr:colOff>
      <xdr:row>18</xdr:row>
      <xdr:rowOff>189187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D7162B6-F449-DF64-526A-E3749BE5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17688</xdr:colOff>
      <xdr:row>19</xdr:row>
      <xdr:rowOff>185737</xdr:rowOff>
    </xdr:from>
    <xdr:to>
      <xdr:col>27</xdr:col>
      <xdr:colOff>83688</xdr:colOff>
      <xdr:row>35</xdr:row>
      <xdr:rowOff>17737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5469332-CB82-1F5D-8041-8892D583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10</xdr:col>
      <xdr:colOff>247019</xdr:colOff>
      <xdr:row>36</xdr:row>
      <xdr:rowOff>76636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7E5B36C-6050-4A7E-8EB5-DB6E23FF8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94847"/>
          <a:ext cx="5150713" cy="2945342"/>
        </a:xfrm>
        <a:prstGeom prst="rect">
          <a:avLst/>
        </a:prstGeom>
      </xdr:spPr>
    </xdr:pic>
    <xdr:clientData/>
  </xdr:twoCellAnchor>
  <xdr:twoCellAnchor>
    <xdr:from>
      <xdr:col>33</xdr:col>
      <xdr:colOff>761840</xdr:colOff>
      <xdr:row>4</xdr:row>
      <xdr:rowOff>18728</xdr:rowOff>
    </xdr:from>
    <xdr:to>
      <xdr:col>39</xdr:col>
      <xdr:colOff>761840</xdr:colOff>
      <xdr:row>18</xdr:row>
      <xdr:rowOff>179294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72DB64-035A-95E7-8FFA-06E80BC64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748393</xdr:colOff>
      <xdr:row>4</xdr:row>
      <xdr:rowOff>13927</xdr:rowOff>
    </xdr:from>
    <xdr:to>
      <xdr:col>46</xdr:col>
      <xdr:colOff>748393</xdr:colOff>
      <xdr:row>19</xdr:row>
      <xdr:rowOff>11206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06AD732-7A57-5275-5CDA-9691EE15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10</xdr:col>
      <xdr:colOff>247019</xdr:colOff>
      <xdr:row>36</xdr:row>
      <xdr:rowOff>76636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2FD76A4-C6A6-4F82-8EC6-25231F637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87000"/>
          <a:ext cx="5038094" cy="3124636"/>
        </a:xfrm>
        <a:prstGeom prst="rect">
          <a:avLst/>
        </a:prstGeom>
      </xdr:spPr>
    </xdr:pic>
    <xdr:clientData/>
  </xdr:twoCellAnchor>
  <xdr:twoCellAnchor>
    <xdr:from>
      <xdr:col>33</xdr:col>
      <xdr:colOff>761840</xdr:colOff>
      <xdr:row>4</xdr:row>
      <xdr:rowOff>18728</xdr:rowOff>
    </xdr:from>
    <xdr:to>
      <xdr:col>39</xdr:col>
      <xdr:colOff>761840</xdr:colOff>
      <xdr:row>18</xdr:row>
      <xdr:rowOff>179294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7631558-EB55-4433-A3CA-FFA69EB82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748393</xdr:colOff>
      <xdr:row>4</xdr:row>
      <xdr:rowOff>13927</xdr:rowOff>
    </xdr:from>
    <xdr:to>
      <xdr:col>46</xdr:col>
      <xdr:colOff>748393</xdr:colOff>
      <xdr:row>19</xdr:row>
      <xdr:rowOff>11206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DFAD1B-35ED-4AC1-94A2-DE342D4E9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11207</xdr:rowOff>
    </xdr:from>
    <xdr:to>
      <xdr:col>10</xdr:col>
      <xdr:colOff>224258</xdr:colOff>
      <xdr:row>36</xdr:row>
      <xdr:rowOff>68790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001A245-E7D2-619B-70CE-4680FC8A7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69207"/>
          <a:ext cx="5020376" cy="3105583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4</xdr:row>
      <xdr:rowOff>0</xdr:rowOff>
    </xdr:from>
    <xdr:to>
      <xdr:col>40</xdr:col>
      <xdr:colOff>0</xdr:colOff>
      <xdr:row>18</xdr:row>
      <xdr:rowOff>160566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D31E78-6544-4958-9B76-7395255C6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47</xdr:col>
      <xdr:colOff>0</xdr:colOff>
      <xdr:row>18</xdr:row>
      <xdr:rowOff>187779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DC5A7E-F5DA-48D0-849A-0647EBA4A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761840</xdr:colOff>
      <xdr:row>4</xdr:row>
      <xdr:rowOff>18728</xdr:rowOff>
    </xdr:from>
    <xdr:to>
      <xdr:col>39</xdr:col>
      <xdr:colOff>761840</xdr:colOff>
      <xdr:row>18</xdr:row>
      <xdr:rowOff>179294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B8EC511-2DA2-4194-BEC8-8A81A98CA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748393</xdr:colOff>
      <xdr:row>4</xdr:row>
      <xdr:rowOff>13927</xdr:rowOff>
    </xdr:from>
    <xdr:to>
      <xdr:col>46</xdr:col>
      <xdr:colOff>748393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736500A-0C38-47AD-B2EA-802A3A18A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10</xdr:col>
      <xdr:colOff>224258</xdr:colOff>
      <xdr:row>36</xdr:row>
      <xdr:rowOff>57583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31097E63-BA33-4415-8FA1-A56B3DA4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287000"/>
          <a:ext cx="5020376" cy="31055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10</xdr:col>
      <xdr:colOff>205205</xdr:colOff>
      <xdr:row>36</xdr:row>
      <xdr:rowOff>48057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858B495-12C0-5AB6-CB18-4A21F154C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87000"/>
          <a:ext cx="5001323" cy="3096057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5</xdr:row>
      <xdr:rowOff>0</xdr:rowOff>
    </xdr:from>
    <xdr:to>
      <xdr:col>40</xdr:col>
      <xdr:colOff>0</xdr:colOff>
      <xdr:row>19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1BCA841-581F-4E1A-BDE5-5DB3FEC44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5</xdr:row>
      <xdr:rowOff>0</xdr:rowOff>
    </xdr:from>
    <xdr:to>
      <xdr:col>47</xdr:col>
      <xdr:colOff>0</xdr:colOff>
      <xdr:row>19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C9A8399-3DF7-45B2-8C2C-C06171786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761840</xdr:colOff>
      <xdr:row>4</xdr:row>
      <xdr:rowOff>18728</xdr:rowOff>
    </xdr:from>
    <xdr:to>
      <xdr:col>39</xdr:col>
      <xdr:colOff>761840</xdr:colOff>
      <xdr:row>18</xdr:row>
      <xdr:rowOff>179294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7E1B497-3154-424A-8E3B-7732BDD5C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748393</xdr:colOff>
      <xdr:row>4</xdr:row>
      <xdr:rowOff>13927</xdr:rowOff>
    </xdr:from>
    <xdr:to>
      <xdr:col>46</xdr:col>
      <xdr:colOff>748393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44A3E93-8454-4737-8DCE-BF8DDCF37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10</xdr:col>
      <xdr:colOff>205205</xdr:colOff>
      <xdr:row>36</xdr:row>
      <xdr:rowOff>48057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D394151-A45F-42DB-B17F-19E200D38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287000"/>
          <a:ext cx="5001323" cy="3096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A7C5-8AC9-45A0-AB39-F2FD9D6B2C50}">
  <dimension ref="A4:L57"/>
  <sheetViews>
    <sheetView zoomScale="70" zoomScaleNormal="70" workbookViewId="0">
      <selection activeCell="J45" sqref="J45:J57"/>
    </sheetView>
  </sheetViews>
  <sheetFormatPr baseColWidth="10" defaultRowHeight="14.4" x14ac:dyDescent="0.3"/>
  <cols>
    <col min="1" max="1" width="10.5546875" bestFit="1" customWidth="1"/>
    <col min="2" max="2" width="5.109375" customWidth="1"/>
    <col min="3" max="3" width="5.5546875" customWidth="1"/>
    <col min="4" max="4" width="6.6640625" bestFit="1" customWidth="1"/>
    <col min="5" max="5" width="26.109375" customWidth="1"/>
    <col min="6" max="6" width="7.109375" bestFit="1" customWidth="1"/>
    <col min="7" max="7" width="27" customWidth="1"/>
    <col min="8" max="8" width="6" bestFit="1" customWidth="1"/>
    <col min="9" max="9" width="27.44140625" customWidth="1"/>
    <col min="10" max="10" width="6" bestFit="1" customWidth="1"/>
    <col min="11" max="11" width="27.44140625" customWidth="1"/>
    <col min="12" max="12" width="6" bestFit="1" customWidth="1"/>
  </cols>
  <sheetData>
    <row r="4" spans="1:12" x14ac:dyDescent="0.3">
      <c r="A4" s="1"/>
      <c r="B4" s="1"/>
      <c r="C4" s="1"/>
      <c r="D4" s="1"/>
      <c r="E4" s="1" t="s">
        <v>39</v>
      </c>
      <c r="F4" s="17" t="s">
        <v>44</v>
      </c>
      <c r="G4" s="1" t="s">
        <v>40</v>
      </c>
      <c r="H4" s="17" t="s">
        <v>44</v>
      </c>
      <c r="I4" s="1" t="s">
        <v>39</v>
      </c>
      <c r="J4" s="17" t="s">
        <v>44</v>
      </c>
      <c r="K4" s="1" t="s">
        <v>40</v>
      </c>
      <c r="L4" s="17" t="s">
        <v>44</v>
      </c>
    </row>
    <row r="5" spans="1:12" x14ac:dyDescent="0.3">
      <c r="A5" s="1"/>
      <c r="B5" s="1"/>
      <c r="C5" s="1"/>
      <c r="D5" s="1"/>
      <c r="E5" s="1"/>
      <c r="F5" s="1"/>
      <c r="G5" s="1" t="s">
        <v>41</v>
      </c>
      <c r="H5" s="1"/>
      <c r="I5" s="1"/>
      <c r="J5" s="1"/>
      <c r="K5" s="1" t="s">
        <v>43</v>
      </c>
      <c r="L5" s="1"/>
    </row>
    <row r="6" spans="1:12" x14ac:dyDescent="0.3">
      <c r="A6" s="3" t="s">
        <v>0</v>
      </c>
      <c r="B6" s="3"/>
      <c r="C6" s="3"/>
      <c r="D6" s="3" t="s">
        <v>42</v>
      </c>
      <c r="E6" s="2" t="s">
        <v>33</v>
      </c>
      <c r="F6" s="2"/>
      <c r="G6" s="2" t="s">
        <v>33</v>
      </c>
      <c r="H6" s="2"/>
      <c r="I6" s="2" t="s">
        <v>49</v>
      </c>
      <c r="J6" s="2"/>
      <c r="K6" s="2" t="s">
        <v>48</v>
      </c>
      <c r="L6" s="2"/>
    </row>
    <row r="7" spans="1:12" x14ac:dyDescent="0.3">
      <c r="A7" s="20">
        <v>6</v>
      </c>
      <c r="B7" s="20">
        <f>A7+0.15</f>
        <v>6.15</v>
      </c>
      <c r="C7" s="20">
        <f>A7+0.45</f>
        <v>6.45</v>
      </c>
      <c r="D7" s="3">
        <v>16</v>
      </c>
      <c r="E7" s="3">
        <f>AVERAGE('5L_20241205_12-51-30'!G7,'5L_20250108_10-43-46'!G7,'5L_20250114_10-48-07'!G7)</f>
        <v>0.11981622378031366</v>
      </c>
      <c r="F7" s="18">
        <f>_xlfn.STDEV.P('5L_20241205_12-51-30'!G7,'5L_20250108_10-43-46'!G7,'5L_20250114_10-48-07'!G7)</f>
        <v>6.4761809121235466E-3</v>
      </c>
      <c r="G7" s="15">
        <f>AVERAGE('5L_20241205_12-51-30'!$P$7,'5L_20250108_10-43-46'!P7,'5L_20250114_10-48-07'!P7)</f>
        <v>1.0090902623565436</v>
      </c>
      <c r="H7" s="18">
        <f>_xlfn.STDEV.P('5L_20241205_12-51-30'!$P$7,'5L_20250108_10-43-46'!P7,'5L_20250114_10-48-07'!P7)</f>
        <v>1.2855556776478894E-2</v>
      </c>
      <c r="I7" s="13">
        <f>AVERAGE('5L_20241205_12-51-30'!W7,'5L_20250108_10-43-46'!W7,'5L_20250114_10-48-07'!W7)</f>
        <v>0.58471574783325153</v>
      </c>
      <c r="J7" s="18">
        <f>_xlfn.STDEV.P('5L_20241205_12-51-30'!W7,'5L_20250108_10-43-46'!W7,'5L_20250114_10-48-07'!W7)</f>
        <v>3.449814870630611E-2</v>
      </c>
      <c r="K7" s="13">
        <f>AVERAGE('5L_20241205_12-51-30'!AF7,'5L_20250108_10-43-46'!AF7,'5L_20250114_10-48-07'!AF7)</f>
        <v>0.99190950423482216</v>
      </c>
      <c r="L7" s="18">
        <f>_xlfn.STDEV.P('5L_20241205_12-51-30'!AF7,'5L_20250108_10-43-46'!AF7,'5L_20250114_10-48-07'!AF7)</f>
        <v>1.144169653998859E-2</v>
      </c>
    </row>
    <row r="8" spans="1:12" x14ac:dyDescent="0.3">
      <c r="A8" s="20">
        <v>7</v>
      </c>
      <c r="B8" s="20">
        <f t="shared" ref="B8:B19" si="0">A8+0.15</f>
        <v>7.15</v>
      </c>
      <c r="C8" s="20">
        <f t="shared" ref="C8:C19" si="1">A8+0.45</f>
        <v>7.45</v>
      </c>
      <c r="D8" s="3">
        <v>17</v>
      </c>
      <c r="E8" s="3">
        <f>AVERAGE('5L_20241205_12-51-30'!G8,'5L_20250108_10-43-46'!G8,'5L_20250114_10-48-07'!G8)</f>
        <v>0.13108086585998466</v>
      </c>
      <c r="F8" s="18">
        <f>_xlfn.STDEV.P('5L_20241205_12-51-30'!G8,'5L_20250108_10-43-46'!G8,'5L_20250114_10-48-07'!G8)</f>
        <v>1.715106887622183E-2</v>
      </c>
      <c r="G8" s="15">
        <f>AVERAGE('5L_20241205_12-51-30'!$P$7,'5L_20250108_10-43-46'!P8,'5L_20250114_10-48-07'!P8)</f>
        <v>1.0099768033994336</v>
      </c>
      <c r="H8" s="18">
        <f>_xlfn.STDEV.P('5L_20241205_12-51-30'!$P$7,'5L_20250108_10-43-46'!P8,'5L_20250114_10-48-07'!P8)</f>
        <v>1.2276783286090548E-2</v>
      </c>
      <c r="I8" s="13">
        <f>AVERAGE('5L_20241205_12-51-30'!W8,'5L_20250108_10-43-46'!W8,'5L_20250114_10-48-07'!W8)</f>
        <v>0.65619544982910105</v>
      </c>
      <c r="J8" s="18">
        <f>_xlfn.STDEV.P('5L_20241205_12-51-30'!W8,'5L_20250108_10-43-46'!W8,'5L_20250114_10-48-07'!W8)</f>
        <v>3.8632092591925397E-2</v>
      </c>
      <c r="K8" s="13">
        <f>AVERAGE('5L_20241205_12-51-30'!AF8,'5L_20250108_10-43-46'!AF8,'5L_20250114_10-48-07'!AF8)</f>
        <v>1.0078408822575515</v>
      </c>
      <c r="L8" s="18">
        <f>_xlfn.STDEV.P('5L_20241205_12-51-30'!AF8,'5L_20250108_10-43-46'!AF8,'5L_20250114_10-48-07'!AF8)</f>
        <v>7.7210734081723971E-3</v>
      </c>
    </row>
    <row r="9" spans="1:12" x14ac:dyDescent="0.3">
      <c r="A9" s="20">
        <v>8</v>
      </c>
      <c r="B9" s="20">
        <f t="shared" si="0"/>
        <v>8.15</v>
      </c>
      <c r="C9" s="20">
        <f t="shared" si="1"/>
        <v>8.4499999999999993</v>
      </c>
      <c r="D9" s="3">
        <v>18</v>
      </c>
      <c r="E9" s="3">
        <f>AVERAGE('5L_20241205_12-51-30'!G9,'5L_20250108_10-43-46'!G9,'5L_20250114_10-48-07'!G9)</f>
        <v>0.17459885279337536</v>
      </c>
      <c r="F9" s="18">
        <f>_xlfn.STDEV.P('5L_20241205_12-51-30'!G9,'5L_20250108_10-43-46'!G9,'5L_20250114_10-48-07'!G9)</f>
        <v>2.4377555618443594E-2</v>
      </c>
      <c r="G9" s="15">
        <f>AVERAGE('5L_20241205_12-51-30'!$P$7,'5L_20250108_10-43-46'!P9,'5L_20250114_10-48-07'!P9)</f>
        <v>1.0151070589304629</v>
      </c>
      <c r="H9" s="18">
        <f>_xlfn.STDEV.P('5L_20241205_12-51-30'!$P$7,'5L_20250108_10-43-46'!P9,'5L_20250114_10-48-07'!P9)</f>
        <v>1.1326035216613876E-2</v>
      </c>
      <c r="I9" s="13">
        <f>AVERAGE('5L_20241205_12-51-30'!W9,'5L_20250108_10-43-46'!W9,'5L_20250114_10-48-07'!W9)</f>
        <v>0.72446203231811468</v>
      </c>
      <c r="J9" s="18">
        <f>_xlfn.STDEV.P('5L_20241205_12-51-30'!W9,'5L_20250108_10-43-46'!W9,'5L_20250114_10-48-07'!W9)</f>
        <v>3.6240892333645414E-2</v>
      </c>
      <c r="K9" s="13">
        <f>AVERAGE('5L_20241205_12-51-30'!AF9,'5L_20250108_10-43-46'!AF9,'5L_20250114_10-48-07'!AF9)</f>
        <v>1.0177089544612161</v>
      </c>
      <c r="L9" s="18">
        <f>_xlfn.STDEV.P('5L_20241205_12-51-30'!AF9,'5L_20250108_10-43-46'!AF9,'5L_20250114_10-48-07'!AF9)</f>
        <v>1.4576512316617149E-2</v>
      </c>
    </row>
    <row r="10" spans="1:12" x14ac:dyDescent="0.3">
      <c r="A10" s="20">
        <v>9</v>
      </c>
      <c r="B10" s="20">
        <f t="shared" si="0"/>
        <v>9.15</v>
      </c>
      <c r="C10" s="20">
        <f t="shared" si="1"/>
        <v>9.4499999999999993</v>
      </c>
      <c r="D10" s="3">
        <v>19</v>
      </c>
      <c r="E10" s="3">
        <f>AVERAGE('5L_20241205_12-51-30'!G10,'5L_20250108_10-43-46'!G10,'5L_20250114_10-48-07'!G10)</f>
        <v>0.18682376543680768</v>
      </c>
      <c r="F10" s="18">
        <f>_xlfn.STDEV.P('5L_20241205_12-51-30'!G10,'5L_20250108_10-43-46'!G10,'5L_20250114_10-48-07'!G10)</f>
        <v>2.1507368256463086E-2</v>
      </c>
      <c r="G10" s="15">
        <f>AVERAGE('5L_20241205_12-51-30'!$P$7,'5L_20250108_10-43-46'!P10,'5L_20250114_10-48-07'!P10)</f>
        <v>1.0190677263588224</v>
      </c>
      <c r="H10" s="18">
        <f>_xlfn.STDEV.P('5L_20241205_12-51-30'!$P$7,'5L_20250108_10-43-46'!P10,'5L_20250114_10-48-07'!P10)</f>
        <v>1.3526599464989981E-2</v>
      </c>
      <c r="I10" s="13">
        <f>AVERAGE('5L_20241205_12-51-30'!W10,'5L_20250108_10-43-46'!W10,'5L_20250114_10-48-07'!W10)</f>
        <v>0.80752242406209263</v>
      </c>
      <c r="J10" s="18">
        <f>_xlfn.STDEV.P('5L_20241205_12-51-30'!W10,'5L_20250108_10-43-46'!W10,'5L_20250114_10-48-07'!W10)</f>
        <v>3.6774320968200096E-2</v>
      </c>
      <c r="K10" s="13">
        <f>AVERAGE('5L_20241205_12-51-30'!AF10,'5L_20250108_10-43-46'!AF10,'5L_20250114_10-48-07'!AF10)</f>
        <v>1.0216016830171661</v>
      </c>
      <c r="L10" s="18">
        <f>_xlfn.STDEV.P('5L_20241205_12-51-30'!AF10,'5L_20250108_10-43-46'!AF10,'5L_20250114_10-48-07'!AF10)</f>
        <v>1.6452247218971709E-2</v>
      </c>
    </row>
    <row r="11" spans="1:12" x14ac:dyDescent="0.3">
      <c r="A11" s="20">
        <v>10</v>
      </c>
      <c r="B11" s="20">
        <f t="shared" si="0"/>
        <v>10.15</v>
      </c>
      <c r="C11" s="20">
        <f t="shared" si="1"/>
        <v>10.45</v>
      </c>
      <c r="D11" s="3">
        <v>20</v>
      </c>
      <c r="E11" s="3">
        <f>AVERAGE('5L_20241205_12-51-30'!G11,'5L_20250108_10-43-46'!G11,'5L_20250114_10-48-07'!G11)</f>
        <v>0.22831511497497534</v>
      </c>
      <c r="F11" s="18">
        <f>_xlfn.STDEV.P('5L_20241205_12-51-30'!G11,'5L_20250108_10-43-46'!G11,'5L_20250114_10-48-07'!G11)</f>
        <v>4.3110303669574308E-2</v>
      </c>
      <c r="G11" s="15">
        <f>AVERAGE('5L_20241205_12-51-30'!$P$7,'5L_20250108_10-43-46'!P11,'5L_20250114_10-48-07'!P11)</f>
        <v>1.0254224678773944</v>
      </c>
      <c r="H11" s="18">
        <f>_xlfn.STDEV.P('5L_20241205_12-51-30'!$P$7,'5L_20250108_10-43-46'!P11,'5L_20250114_10-48-07'!P11)</f>
        <v>2.0045359552639593E-2</v>
      </c>
      <c r="I11" s="13">
        <f>AVERAGE('5L_20241205_12-51-30'!W11,'5L_20250108_10-43-46'!W11,'5L_20250114_10-48-07'!W11)</f>
        <v>0.86347632408142039</v>
      </c>
      <c r="J11" s="18">
        <f>_xlfn.STDEV.P('5L_20241205_12-51-30'!W11,'5L_20250108_10-43-46'!W11,'5L_20250114_10-48-07'!W11)</f>
        <v>4.0664108111580249E-2</v>
      </c>
      <c r="K11" s="13">
        <f>AVERAGE('5L_20241205_12-51-30'!AF11,'5L_20250108_10-43-46'!AF11,'5L_20250114_10-48-07'!AF11)</f>
        <v>1.0280054173698749</v>
      </c>
      <c r="L11" s="18">
        <f>_xlfn.STDEV.P('5L_20241205_12-51-30'!AF11,'5L_20250108_10-43-46'!AF11,'5L_20250114_10-48-07'!AF11)</f>
        <v>1.1501328015239178E-2</v>
      </c>
    </row>
    <row r="12" spans="1:12" x14ac:dyDescent="0.3">
      <c r="A12" s="20">
        <v>11</v>
      </c>
      <c r="B12" s="20">
        <f t="shared" si="0"/>
        <v>11.15</v>
      </c>
      <c r="C12" s="20">
        <f t="shared" si="1"/>
        <v>11.45</v>
      </c>
      <c r="D12" s="3">
        <v>21</v>
      </c>
      <c r="E12" s="3">
        <f>AVERAGE('5L_20241205_12-51-30'!G12,'5L_20250108_10-43-46'!G12,'5L_20250114_10-48-07'!G12)</f>
        <v>0.46348031361897729</v>
      </c>
      <c r="F12" s="18">
        <f>_xlfn.STDEV.P('5L_20241205_12-51-30'!G12,'5L_20250108_10-43-46'!G12,'5L_20250114_10-48-07'!G12)</f>
        <v>0.27593481401538322</v>
      </c>
      <c r="G12" s="15">
        <f>AVERAGE('5L_20241205_12-51-30'!$P$7,'5L_20250108_10-43-46'!P12,'5L_20250114_10-48-07'!P12)</f>
        <v>1.026132295402334</v>
      </c>
      <c r="H12" s="18">
        <f>_xlfn.STDEV.P('5L_20241205_12-51-30'!$P$7,'5L_20250108_10-43-46'!P12,'5L_20250114_10-48-07'!P12)</f>
        <v>2.0887622097126725E-2</v>
      </c>
      <c r="I12" s="13">
        <f>AVERAGE('5L_20241205_12-51-30'!W12,'5L_20250108_10-43-46'!W12,'5L_20250114_10-48-07'!W12)</f>
        <v>0.94491020838419493</v>
      </c>
      <c r="J12" s="18">
        <f>_xlfn.STDEV.P('5L_20241205_12-51-30'!W12,'5L_20250108_10-43-46'!W12,'5L_20250114_10-48-07'!W12)</f>
        <v>4.1986158097825341E-2</v>
      </c>
      <c r="K12" s="13">
        <f>AVERAGE('5L_20241205_12-51-30'!AF12,'5L_20250108_10-43-46'!AF12,'5L_20250114_10-48-07'!AF12)</f>
        <v>1.0374469712533509</v>
      </c>
      <c r="L12" s="18">
        <f>_xlfn.STDEV.P('5L_20241205_12-51-30'!AF12,'5L_20250108_10-43-46'!AF12,'5L_20250114_10-48-07'!AF12)</f>
        <v>2.2451666527517178E-2</v>
      </c>
    </row>
    <row r="13" spans="1:12" x14ac:dyDescent="0.3">
      <c r="A13" s="20">
        <v>12</v>
      </c>
      <c r="B13" s="20">
        <f t="shared" si="0"/>
        <v>12.15</v>
      </c>
      <c r="C13" s="20">
        <f t="shared" si="1"/>
        <v>12.45</v>
      </c>
      <c r="D13" s="3">
        <v>22</v>
      </c>
      <c r="E13" s="3">
        <f>AVERAGE('5L_20241205_12-51-30'!G13,'5L_20250108_10-43-46'!G13,'5L_20250114_10-48-07'!G13)</f>
        <v>0.29231039683024068</v>
      </c>
      <c r="F13" s="18">
        <f>_xlfn.STDEV.P('5L_20241205_12-51-30'!G13,'5L_20250108_10-43-46'!G13,'5L_20250114_10-48-07'!G13)</f>
        <v>5.5974666907614143E-2</v>
      </c>
      <c r="G13" s="15">
        <f>AVERAGE('5L_20241205_12-51-30'!$P$7,'5L_20250108_10-43-46'!P13,'5L_20250114_10-48-07'!P13)</f>
        <v>1.0262921782670904</v>
      </c>
      <c r="H13" s="18">
        <f>_xlfn.STDEV.P('5L_20241205_12-51-30'!$P$7,'5L_20250108_10-43-46'!P13,'5L_20250114_10-48-07'!P13)</f>
        <v>2.107932779946781E-2</v>
      </c>
      <c r="I13" s="13">
        <f>AVERAGE('5L_20241205_12-51-30'!W13,'5L_20250108_10-43-46'!W13,'5L_20250114_10-48-07'!W13)</f>
        <v>1.0053955713907863</v>
      </c>
      <c r="J13" s="18">
        <f>_xlfn.STDEV.P('5L_20241205_12-51-30'!W13,'5L_20250108_10-43-46'!W13,'5L_20250114_10-48-07'!W13)</f>
        <v>5.016384136337082E-2</v>
      </c>
      <c r="K13" s="13">
        <f>AVERAGE('5L_20241205_12-51-30'!AF13,'5L_20250108_10-43-46'!AF13,'5L_20250114_10-48-07'!AF13)</f>
        <v>1.0453437854480907</v>
      </c>
      <c r="L13" s="18">
        <f>_xlfn.STDEV.P('5L_20241205_12-51-30'!AF13,'5L_20250108_10-43-46'!AF13,'5L_20250114_10-48-07'!AF13)</f>
        <v>1.8141752989903465E-2</v>
      </c>
    </row>
    <row r="14" spans="1:12" x14ac:dyDescent="0.3">
      <c r="A14" s="20">
        <v>13</v>
      </c>
      <c r="B14" s="20">
        <f t="shared" si="0"/>
        <v>13.15</v>
      </c>
      <c r="C14" s="20">
        <f t="shared" si="1"/>
        <v>13.45</v>
      </c>
      <c r="D14" s="3">
        <v>23</v>
      </c>
      <c r="E14" s="3">
        <f>AVERAGE('5L_20241205_12-51-30'!G14,'5L_20250108_10-43-46'!G14,'5L_20250114_10-48-07'!G14)</f>
        <v>0.29795042673746669</v>
      </c>
      <c r="F14" s="18">
        <f>_xlfn.STDEV.P('5L_20241205_12-51-30'!G14,'5L_20250108_10-43-46'!G14,'5L_20250114_10-48-07'!G14)</f>
        <v>5.3746134713495472E-2</v>
      </c>
      <c r="G14" s="15">
        <f>AVERAGE('5L_20241205_12-51-30'!$P$7,'5L_20250108_10-43-46'!P14,'5L_20250114_10-48-07'!P14)</f>
        <v>1.0239912252033829</v>
      </c>
      <c r="H14" s="18">
        <f>_xlfn.STDEV.P('5L_20241205_12-51-30'!$P$7,'5L_20250108_10-43-46'!P14,'5L_20250114_10-48-07'!P14)</f>
        <v>1.8396631728665385E-2</v>
      </c>
      <c r="I14" s="13">
        <f>AVERAGE('5L_20241205_12-51-30'!W14,'5L_20250108_10-43-46'!W14,'5L_20250114_10-48-07'!W14)</f>
        <v>1.0668918450673381</v>
      </c>
      <c r="J14" s="18">
        <f>_xlfn.STDEV.P('5L_20241205_12-51-30'!W14,'5L_20250108_10-43-46'!W14,'5L_20250114_10-48-07'!W14)</f>
        <v>3.239551012119804E-2</v>
      </c>
      <c r="K14" s="13">
        <f>AVERAGE('5L_20241205_12-51-30'!AF14,'5L_20250108_10-43-46'!AF14,'5L_20250114_10-48-07'!AF14)</f>
        <v>1.0489144570674178</v>
      </c>
      <c r="L14" s="18">
        <f>_xlfn.STDEV.P('5L_20241205_12-51-30'!AF14,'5L_20250108_10-43-46'!AF14,'5L_20250114_10-48-07'!AF14)</f>
        <v>1.1656207105206406E-2</v>
      </c>
    </row>
    <row r="15" spans="1:12" x14ac:dyDescent="0.3">
      <c r="A15" s="20">
        <v>14</v>
      </c>
      <c r="B15" s="20">
        <f t="shared" si="0"/>
        <v>14.15</v>
      </c>
      <c r="C15" s="20">
        <f t="shared" si="1"/>
        <v>14.45</v>
      </c>
      <c r="D15" s="3">
        <v>24</v>
      </c>
      <c r="E15" s="3">
        <f>AVERAGE('5L_20241205_12-51-30'!G15,'5L_20250108_10-43-46'!G15,'5L_20250114_10-48-07'!G15)</f>
        <v>0.33848047256469666</v>
      </c>
      <c r="F15" s="18">
        <f>_xlfn.STDEV.P('5L_20241205_12-51-30'!G15,'5L_20250108_10-43-46'!G15,'5L_20250114_10-48-07'!G15)</f>
        <v>3.878510904092352E-2</v>
      </c>
      <c r="G15" s="15">
        <f>AVERAGE('5L_20241205_12-51-30'!$P$7,'5L_20250108_10-43-46'!P15,'5L_20250114_10-48-07'!P15)</f>
        <v>1.0231422792531923</v>
      </c>
      <c r="H15" s="18">
        <f>_xlfn.STDEV.P('5L_20241205_12-51-30'!$P$7,'5L_20250108_10-43-46'!P15,'5L_20250114_10-48-07'!P15)</f>
        <v>1.7455981057795177E-2</v>
      </c>
      <c r="I15" s="13">
        <f>AVERAGE('5L_20241205_12-51-30'!W15,'5L_20250108_10-43-46'!W15,'5L_20250114_10-48-07'!W15)</f>
        <v>1.1328373591105094</v>
      </c>
      <c r="J15" s="18">
        <f>_xlfn.STDEV.P('5L_20241205_12-51-30'!W15,'5L_20250108_10-43-46'!W15,'5L_20250114_10-48-07'!W15)</f>
        <v>3.8123482794293596E-2</v>
      </c>
      <c r="K15" s="13">
        <f>AVERAGE('5L_20241205_12-51-30'!AF15,'5L_20250108_10-43-46'!AF15,'5L_20250114_10-48-07'!AF15)</f>
        <v>1.0578142255610408</v>
      </c>
      <c r="L15" s="18">
        <f>_xlfn.STDEV.P('5L_20241205_12-51-30'!AF15,'5L_20250108_10-43-46'!AF15,'5L_20250114_10-48-07'!AF15)</f>
        <v>1.9428547340047363E-2</v>
      </c>
    </row>
    <row r="16" spans="1:12" x14ac:dyDescent="0.3">
      <c r="A16" s="20">
        <v>15</v>
      </c>
      <c r="B16" s="20">
        <f t="shared" si="0"/>
        <v>15.15</v>
      </c>
      <c r="C16" s="20">
        <f t="shared" si="1"/>
        <v>15.45</v>
      </c>
      <c r="D16" s="3">
        <v>25</v>
      </c>
      <c r="E16" s="3">
        <f>AVERAGE('5L_20241205_12-51-30'!G16,'5L_20250108_10-43-46'!G16,'5L_20250114_10-48-07'!G16)</f>
        <v>0.34468905131022098</v>
      </c>
      <c r="F16" s="18">
        <f>_xlfn.STDEV.P('5L_20241205_12-51-30'!G16,'5L_20250108_10-43-46'!G16,'5L_20250114_10-48-07'!G16)</f>
        <v>2.6221166845322979E-2</v>
      </c>
      <c r="G16" s="15">
        <f>AVERAGE('5L_20241205_12-51-30'!$P$7,'5L_20250108_10-43-46'!P16,'5L_20250114_10-48-07'!P16)</f>
        <v>1.0233095535784258</v>
      </c>
      <c r="H16" s="18">
        <f>_xlfn.STDEV.P('5L_20241205_12-51-30'!$P$7,'5L_20250108_10-43-46'!P16,'5L_20250114_10-48-07'!P16)</f>
        <v>1.7638828617957163E-2</v>
      </c>
      <c r="I16" s="13">
        <f>AVERAGE('5L_20241205_12-51-30'!W16,'5L_20250108_10-43-46'!W16,'5L_20250114_10-48-07'!W16)</f>
        <v>1.2038540840148881</v>
      </c>
      <c r="J16" s="18">
        <f>_xlfn.STDEV.P('5L_20241205_12-51-30'!W16,'5L_20250108_10-43-46'!W16,'5L_20250114_10-48-07'!W16)</f>
        <v>4.9616017709642739E-2</v>
      </c>
      <c r="K16" s="13">
        <f>AVERAGE('5L_20241205_12-51-30'!AF16,'5L_20250108_10-43-46'!AF16,'5L_20250114_10-48-07'!AF16)</f>
        <v>1.0600390465441094</v>
      </c>
      <c r="L16" s="18">
        <f>_xlfn.STDEV.P('5L_20241205_12-51-30'!AF16,'5L_20250108_10-43-46'!AF16,'5L_20250114_10-48-07'!AF16)</f>
        <v>2.5869158086418421E-2</v>
      </c>
    </row>
    <row r="17" spans="1:12" x14ac:dyDescent="0.3">
      <c r="A17" s="20">
        <v>16</v>
      </c>
      <c r="B17" s="20">
        <f t="shared" si="0"/>
        <v>16.149999999999999</v>
      </c>
      <c r="C17" s="20">
        <f t="shared" si="1"/>
        <v>16.45</v>
      </c>
      <c r="D17" s="3">
        <v>26</v>
      </c>
      <c r="E17" s="3">
        <f>AVERAGE('5L_20241205_12-51-30'!G17,'5L_20250108_10-43-46'!G17,'5L_20250114_10-48-07'!G17)</f>
        <v>0.37803721427917436</v>
      </c>
      <c r="F17" s="18">
        <f>_xlfn.STDEV.P('5L_20241205_12-51-30'!G17,'5L_20250108_10-43-46'!G17,'5L_20250114_10-48-07'!G17)</f>
        <v>1.501174960292119E-2</v>
      </c>
      <c r="G17" s="15">
        <f>AVERAGE('5L_20241205_12-51-30'!$P$7,'5L_20250108_10-43-46'!P17,'5L_20250114_10-48-07'!P17)</f>
        <v>1.0200244441796575</v>
      </c>
      <c r="H17" s="18">
        <f>_xlfn.STDEV.P('5L_20241205_12-51-30'!$P$7,'5L_20250108_10-43-46'!P17,'5L_20250114_10-48-07'!P17)</f>
        <v>1.4338386306186824E-2</v>
      </c>
      <c r="I17" s="13">
        <f>AVERAGE('5L_20241205_12-51-30'!W17,'5L_20250108_10-43-46'!W17,'5L_20250114_10-48-07'!W17)</f>
        <v>1.2778308073679552</v>
      </c>
      <c r="J17" s="18">
        <f>_xlfn.STDEV.P('5L_20241205_12-51-30'!W17,'5L_20250108_10-43-46'!W17,'5L_20250114_10-48-07'!W17)</f>
        <v>3.7715469430636563E-2</v>
      </c>
      <c r="K17" s="13">
        <f>AVERAGE('5L_20241205_12-51-30'!AF17,'5L_20250108_10-43-46'!AF17,'5L_20250114_10-48-07'!AF17)</f>
        <v>1.0612217615171866</v>
      </c>
      <c r="L17" s="18">
        <f>_xlfn.STDEV.P('5L_20241205_12-51-30'!AF17,'5L_20250108_10-43-46'!AF17,'5L_20250114_10-48-07'!AF17)</f>
        <v>1.7445675968134393E-2</v>
      </c>
    </row>
    <row r="18" spans="1:12" x14ac:dyDescent="0.3">
      <c r="A18" s="20">
        <v>17</v>
      </c>
      <c r="B18" s="20">
        <f t="shared" si="0"/>
        <v>17.149999999999999</v>
      </c>
      <c r="C18" s="20">
        <f t="shared" si="1"/>
        <v>17.45</v>
      </c>
      <c r="D18" s="3">
        <v>27</v>
      </c>
      <c r="E18" s="3">
        <f>AVERAGE('5L_20241205_12-51-30'!G18,'5L_20250108_10-43-46'!G18,'5L_20250114_10-48-07'!G18)</f>
        <v>0.4303630987803137</v>
      </c>
      <c r="F18" s="18">
        <f>_xlfn.STDEV.P('5L_20241205_12-51-30'!G18,'5L_20250108_10-43-46'!G18,'5L_20250114_10-48-07'!G18)</f>
        <v>2.4096676616253448E-2</v>
      </c>
      <c r="G18" s="15">
        <f>AVERAGE('5L_20241205_12-51-30'!$P$7,'5L_20250108_10-43-46'!P18,'5L_20250114_10-48-07'!P18)</f>
        <v>1.013983742485471</v>
      </c>
      <c r="H18" s="18">
        <f>_xlfn.STDEV.P('5L_20241205_12-51-30'!$P$7,'5L_20250108_10-43-46'!P18,'5L_20250114_10-48-07'!P18)</f>
        <v>1.1144138107545875E-2</v>
      </c>
      <c r="I18" s="13">
        <f>AVERAGE('5L_20241205_12-51-30'!W18,'5L_20250108_10-43-46'!W18,'5L_20250114_10-48-07'!W18)</f>
        <v>1.343149725596106</v>
      </c>
      <c r="J18" s="18">
        <f>_xlfn.STDEV.P('5L_20241205_12-51-30'!W18,'5L_20250108_10-43-46'!W18,'5L_20250114_10-48-07'!W18)</f>
        <v>3.6176050147041103E-2</v>
      </c>
      <c r="K18" s="13">
        <f>AVERAGE('5L_20241205_12-51-30'!AF18,'5L_20250108_10-43-46'!AF18,'5L_20250114_10-48-07'!AF18)</f>
        <v>1.0683406588597741</v>
      </c>
      <c r="L18" s="18">
        <f>_xlfn.STDEV.P('5L_20241205_12-51-30'!AF18,'5L_20250108_10-43-46'!AF18,'5L_20250114_10-48-07'!AF18)</f>
        <v>1.6467141913659729E-2</v>
      </c>
    </row>
    <row r="19" spans="1:12" x14ac:dyDescent="0.3">
      <c r="A19" s="20">
        <v>18</v>
      </c>
      <c r="B19" s="20">
        <f t="shared" si="0"/>
        <v>18.149999999999999</v>
      </c>
      <c r="C19" s="20">
        <f t="shared" si="1"/>
        <v>18.45</v>
      </c>
      <c r="D19" s="3">
        <v>28</v>
      </c>
      <c r="E19" s="3">
        <f>AVERAGE('5L_20241205_12-51-30'!G19,'5L_20250108_10-43-46'!G19,'5L_20250114_10-48-07'!G19)</f>
        <v>0.4350314140319817</v>
      </c>
      <c r="F19" s="18">
        <f>_xlfn.STDEV.P('5L_20241205_12-51-30'!G19,'5L_20250108_10-43-46'!G19,'5L_20250114_10-48-07'!G19)</f>
        <v>1.4944588461071977E-2</v>
      </c>
      <c r="G19" s="15">
        <f>AVERAGE('5L_20241205_12-51-30'!$P$7,'5L_20250108_10-43-46'!P19,'5L_20250114_10-48-07'!P19)</f>
        <v>1.025739642112234</v>
      </c>
      <c r="H19" s="18">
        <f>_xlfn.STDEV.P('5L_20241205_12-51-30'!$P$7,'5L_20250108_10-43-46'!P19,'5L_20250114_10-48-07'!P19)</f>
        <v>2.041997316185383E-2</v>
      </c>
      <c r="I19" s="13">
        <f>AVERAGE('5L_20241205_12-51-30'!W19,'5L_20250108_10-43-46'!W19,'5L_20250114_10-48-07'!W19)</f>
        <v>1.4224476496378526</v>
      </c>
      <c r="J19" s="18">
        <f>_xlfn.STDEV.P('5L_20241205_12-51-30'!W19,'5L_20250108_10-43-46'!W19,'5L_20250114_10-48-07'!W19)</f>
        <v>4.539747393480429E-2</v>
      </c>
      <c r="K19" s="13">
        <f>AVERAGE('5L_20241205_12-51-30'!AF19,'5L_20250108_10-43-46'!AF19,'5L_20250114_10-48-07'!AF19)</f>
        <v>1.0727851783178097</v>
      </c>
      <c r="L19" s="18">
        <f>_xlfn.STDEV.P('5L_20241205_12-51-30'!AF19,'5L_20250108_10-43-46'!AF19,'5L_20250114_10-48-07'!AF19)</f>
        <v>2.2283526259981267E-2</v>
      </c>
    </row>
    <row r="40" spans="1:12" s="19" customFormat="1" x14ac:dyDescent="0.3">
      <c r="A40" s="19" t="s">
        <v>47</v>
      </c>
    </row>
    <row r="42" spans="1:12" x14ac:dyDescent="0.3">
      <c r="A42" s="1"/>
      <c r="B42" s="1"/>
      <c r="C42" s="1"/>
      <c r="D42" s="1"/>
      <c r="E42" s="1" t="s">
        <v>39</v>
      </c>
      <c r="F42" s="17" t="s">
        <v>44</v>
      </c>
      <c r="G42" s="1" t="s">
        <v>40</v>
      </c>
      <c r="H42" s="17" t="s">
        <v>44</v>
      </c>
      <c r="I42" s="1" t="s">
        <v>39</v>
      </c>
      <c r="J42" s="17" t="s">
        <v>44</v>
      </c>
      <c r="K42" s="1" t="s">
        <v>40</v>
      </c>
      <c r="L42" s="17" t="s">
        <v>44</v>
      </c>
    </row>
    <row r="43" spans="1:12" x14ac:dyDescent="0.3">
      <c r="A43" s="1"/>
      <c r="B43" s="1"/>
      <c r="C43" s="1"/>
      <c r="D43" s="1"/>
      <c r="E43" s="1"/>
      <c r="F43" s="1"/>
      <c r="G43" s="1" t="s">
        <v>41</v>
      </c>
      <c r="H43" s="1"/>
      <c r="I43" s="1"/>
      <c r="J43" s="1"/>
      <c r="K43" s="1" t="s">
        <v>43</v>
      </c>
      <c r="L43" s="1"/>
    </row>
    <row r="44" spans="1:12" x14ac:dyDescent="0.3">
      <c r="A44" s="3" t="s">
        <v>0</v>
      </c>
      <c r="B44" s="3"/>
      <c r="C44" s="3"/>
      <c r="D44" s="3" t="s">
        <v>42</v>
      </c>
      <c r="E44" s="2" t="s">
        <v>33</v>
      </c>
      <c r="F44" s="2"/>
      <c r="G44" s="2" t="s">
        <v>33</v>
      </c>
      <c r="H44" s="2"/>
      <c r="I44" s="2" t="s">
        <v>48</v>
      </c>
      <c r="J44" s="2"/>
      <c r="K44" s="2" t="s">
        <v>48</v>
      </c>
      <c r="L44" s="2"/>
    </row>
    <row r="45" spans="1:12" x14ac:dyDescent="0.3">
      <c r="A45" s="3">
        <v>6</v>
      </c>
      <c r="B45" s="20">
        <f>A45+0.15</f>
        <v>6.15</v>
      </c>
      <c r="C45" s="20">
        <f>A45+0.45</f>
        <v>6.45</v>
      </c>
      <c r="D45" s="3">
        <v>26</v>
      </c>
      <c r="E45" s="3">
        <f>AVERAGE('5L_20241205_12-51-30_duration'!G7,'5L_20250108_10-43-46_duration'!G7,'5L_20250114_10-48-07_duration'!G7)</f>
        <v>4.5131884415944361</v>
      </c>
      <c r="F45" s="18">
        <f>_xlfn.STDEV.P('5L_20241205_12-51-30_duration'!G7,'5L_20250108_10-43-46_duration'!G7,'5L_20250114_10-48-07_duration'!G7)</f>
        <v>2.2632742651939997</v>
      </c>
      <c r="G45" s="15">
        <f>AVERAGE('5L_20241205_12-51-30_duration'!P7,'5L_20250108_10-43-46_duration'!P7,'5L_20250114_10-48-07_duration'!P7)</f>
        <v>2.4932136846929995</v>
      </c>
      <c r="H45" s="18">
        <f>_xlfn.STDEV.P('5L_20241205_12-51-30_duration'!P7,'5L_20250108_10-43-46_duration'!P7,'5L_20250114_10-48-07_duration'!P7)</f>
        <v>3.0327216271586214E-3</v>
      </c>
      <c r="I45" s="13">
        <f>AVERAGE('5L_20241205_12-51-30_duration'!W7,'5L_20250108_10-43-46_duration'!W7,'5L_20250114_10-48-07_duration'!W7)</f>
        <v>1.3903577327728271</v>
      </c>
      <c r="J45" s="18">
        <f>_xlfn.STDEV.P('5L_20241205_12-51-30_duration'!W7,'5L_20250108_10-43-46_duration'!W7,'5L_20250114_10-48-07_duration'!W7)</f>
        <v>0.17541986597284551</v>
      </c>
      <c r="K45" s="13">
        <f>AVERAGE('5L_20241205_12-51-30_duration'!AF7,'5L_20250108_10-43-46_duration'!AF7,'5L_20250114_10-48-07_duration'!AF7)</f>
        <v>0.93101170553161172</v>
      </c>
      <c r="L45" s="18">
        <f>_xlfn.STDEV.P('5L_20241205_12-51-30_duration'!AF7,'5L_20250108_10-43-46_duration'!AF7,'5L_20250114_10-48-07_duration'!AF7)</f>
        <v>2.6868820682732088E-2</v>
      </c>
    </row>
    <row r="46" spans="1:12" x14ac:dyDescent="0.3">
      <c r="A46" s="3">
        <v>7</v>
      </c>
      <c r="B46" s="20">
        <f t="shared" ref="B46:B57" si="2">A46+0.15</f>
        <v>7.15</v>
      </c>
      <c r="C46" s="20">
        <f t="shared" ref="C46:C57" si="3">A46+0.45</f>
        <v>7.45</v>
      </c>
      <c r="D46" s="3">
        <v>27</v>
      </c>
      <c r="E46" s="3">
        <f>AVERAGE('5L_20241205_12-51-30_duration'!G8,'5L_20250108_10-43-46_duration'!G8,'5L_20250114_10-48-07_duration'!G8)</f>
        <v>7.5488689740498698</v>
      </c>
      <c r="F46" s="18">
        <f>_xlfn.STDEV.P('5L_20241205_12-51-30_duration'!G8,'5L_20250108_10-43-46_duration'!G8,'5L_20250114_10-48-07_duration'!G8)</f>
        <v>2.9426100241838888</v>
      </c>
      <c r="G46" s="15">
        <f>AVERAGE('5L_20241205_12-51-30_duration'!P8,'5L_20250108_10-43-46_duration'!P8,'5L_20250114_10-48-07_duration'!P8)</f>
        <v>2.4804730048898862</v>
      </c>
      <c r="H46" s="18">
        <f>_xlfn.STDEV.P('5L_20241205_12-51-30_duration'!P8,'5L_20250108_10-43-46_duration'!P8,'5L_20250114_10-48-07_duration'!P8)</f>
        <v>1.1844150089772274E-2</v>
      </c>
      <c r="I46" s="13">
        <f>AVERAGE('5L_20241205_12-51-30_duration'!W8,'5L_20250108_10-43-46_duration'!W8,'5L_20250114_10-48-07_duration'!W8)</f>
        <v>1.4621876557668052</v>
      </c>
      <c r="J46" s="18">
        <f>_xlfn.STDEV.P('5L_20241205_12-51-30_duration'!W8,'5L_20250108_10-43-46_duration'!W8,'5L_20250114_10-48-07_duration'!W8)</f>
        <v>0.18632342826372064</v>
      </c>
      <c r="K46" s="13">
        <f>AVERAGE('5L_20241205_12-51-30_duration'!AF8,'5L_20250108_10-43-46_duration'!AF8,'5L_20250114_10-48-07_duration'!AF8)</f>
        <v>0.96933459189136961</v>
      </c>
      <c r="L46" s="18">
        <f>_xlfn.STDEV.P('5L_20241205_12-51-30_duration'!AF8,'5L_20250108_10-43-46_duration'!AF8,'5L_20250114_10-48-07_duration'!AF8)</f>
        <v>2.96678946348762E-2</v>
      </c>
    </row>
    <row r="47" spans="1:12" x14ac:dyDescent="0.3">
      <c r="A47" s="3">
        <v>8</v>
      </c>
      <c r="B47" s="20">
        <f t="shared" si="2"/>
        <v>8.15</v>
      </c>
      <c r="C47" s="20">
        <f t="shared" si="3"/>
        <v>8.4499999999999993</v>
      </c>
      <c r="D47" s="3">
        <v>28</v>
      </c>
      <c r="E47" s="3">
        <f>AVERAGE('5L_20241205_12-51-30_duration'!G9,'5L_20250108_10-43-46_duration'!G9,'5L_20250114_10-48-07_duration'!G9)</f>
        <v>24.142724990844698</v>
      </c>
      <c r="F47" s="18">
        <f>_xlfn.STDEV.P('5L_20241205_12-51-30_duration'!G9,'5L_20250108_10-43-46_duration'!G9,'5L_20250114_10-48-07_duration'!G9)</f>
        <v>17.923161369730519</v>
      </c>
      <c r="G47" s="15">
        <f>AVERAGE('5L_20241205_12-51-30_duration'!P9,'5L_20250108_10-43-46_duration'!P9,'5L_20250114_10-48-07_duration'!P9)</f>
        <v>2.4931535415784318</v>
      </c>
      <c r="H47" s="18">
        <f>_xlfn.STDEV.P('5L_20241205_12-51-30_duration'!P9,'5L_20250108_10-43-46_duration'!P9,'5L_20250114_10-48-07_duration'!P9)</f>
        <v>7.4742389229567382E-3</v>
      </c>
      <c r="I47" s="13">
        <f>AVERAGE('5L_20241205_12-51-30_duration'!W9,'5L_20250108_10-43-46_duration'!W9,'5L_20250114_10-48-07_duration'!W9)</f>
        <v>1.5431827545166017</v>
      </c>
      <c r="J47" s="18">
        <f>_xlfn.STDEV.P('5L_20241205_12-51-30_duration'!W9,'5L_20250108_10-43-46_duration'!W9,'5L_20250114_10-48-07_duration'!W9)</f>
        <v>0.18245237138108417</v>
      </c>
      <c r="K47" s="13">
        <f>AVERAGE('5L_20241205_12-51-30_duration'!AF9,'5L_20250108_10-43-46_duration'!AF9,'5L_20250114_10-48-07_duration'!AF9)</f>
        <v>0.96204677638927283</v>
      </c>
      <c r="L47" s="18">
        <f>_xlfn.STDEV.P('5L_20241205_12-51-30_duration'!AF9,'5L_20250108_10-43-46_duration'!AF9,'5L_20250114_10-48-07_duration'!AF9)</f>
        <v>2.6858561430550938E-2</v>
      </c>
    </row>
    <row r="48" spans="1:12" x14ac:dyDescent="0.3">
      <c r="A48" s="3">
        <v>9</v>
      </c>
      <c r="B48" s="20">
        <f t="shared" si="2"/>
        <v>9.15</v>
      </c>
      <c r="C48" s="20">
        <f t="shared" si="3"/>
        <v>9.4499999999999993</v>
      </c>
      <c r="D48" s="3">
        <v>29</v>
      </c>
      <c r="E48" s="3">
        <f>AVERAGE('5L_20241205_12-51-30_duration'!G10,'5L_20250108_10-43-46_duration'!G10,'5L_20250114_10-48-07_duration'!G10)</f>
        <v>41.659842252731124</v>
      </c>
      <c r="F48" s="18">
        <v>41.6</v>
      </c>
      <c r="G48" s="15">
        <f>AVERAGE('5L_20241205_12-51-30_duration'!P10,'5L_20250108_10-43-46_duration'!P10,'5L_20250114_10-48-07_duration'!P10)</f>
        <v>2.4955841814641961</v>
      </c>
      <c r="H48" s="18">
        <f>_xlfn.STDEV.P('5L_20241205_12-51-30_duration'!P10,'5L_20250108_10-43-46_duration'!P10,'5L_20250114_10-48-07_duration'!P10)</f>
        <v>2.2214322655450609E-3</v>
      </c>
      <c r="I48" s="13">
        <f>AVERAGE('5L_20241205_12-51-30_duration'!W10,'5L_20250108_10-43-46_duration'!W10,'5L_20250114_10-48-07_duration'!W10)</f>
        <v>1.6729146798451742</v>
      </c>
      <c r="J48" s="18">
        <f>_xlfn.STDEV.P('5L_20241205_12-51-30_duration'!W10,'5L_20250108_10-43-46_duration'!W10,'5L_20250114_10-48-07_duration'!W10)</f>
        <v>0.2008338250788114</v>
      </c>
      <c r="K48" s="13">
        <f>AVERAGE('5L_20241205_12-51-30_duration'!AF10,'5L_20250108_10-43-46_duration'!AF10,'5L_20250114_10-48-07_duration'!AF10)</f>
        <v>1.0000175094145556</v>
      </c>
      <c r="L48" s="18">
        <f>_xlfn.STDEV.P('5L_20241205_12-51-30_duration'!AF10,'5L_20250108_10-43-46_duration'!AF10,'5L_20250114_10-48-07_duration'!AF10)</f>
        <v>6.0046787209055993E-7</v>
      </c>
    </row>
    <row r="49" spans="1:12" x14ac:dyDescent="0.3">
      <c r="A49" s="3">
        <v>10</v>
      </c>
      <c r="B49" s="20">
        <f t="shared" si="2"/>
        <v>10.15</v>
      </c>
      <c r="C49" s="20">
        <f t="shared" si="3"/>
        <v>10.45</v>
      </c>
      <c r="D49" s="3">
        <v>30</v>
      </c>
      <c r="E49" s="3">
        <f>AVERAGE('5L_20241205_12-51-30_duration'!G11,'5L_20250108_10-43-46_duration'!G11,'5L_20250114_10-48-07_duration'!G11)</f>
        <v>14.096838076909357</v>
      </c>
      <c r="F49" s="18">
        <f>_xlfn.STDEV.P('5L_20241205_12-51-30_duration'!G11,'5L_20250108_10-43-46_duration'!G11,'5L_20250114_10-48-07_duration'!G11)</f>
        <v>5.728168376558707</v>
      </c>
      <c r="G49" s="15">
        <f>AVERAGE('5L_20241205_12-51-30_duration'!P11,'5L_20250108_10-43-46_duration'!P11,'5L_20250114_10-48-07_duration'!P11)</f>
        <v>2.4268349780063248</v>
      </c>
      <c r="H49" s="18">
        <f>_xlfn.STDEV.P('5L_20241205_12-51-30_duration'!P11,'5L_20250108_10-43-46_duration'!P11,'5L_20250114_10-48-07_duration'!P11)</f>
        <v>3.028255563878151E-2</v>
      </c>
      <c r="I49" s="13">
        <f>AVERAGE('5L_20241205_12-51-30_duration'!W11,'5L_20250108_10-43-46_duration'!W11,'5L_20250114_10-48-07_duration'!W11)</f>
        <v>1.7524361133575439</v>
      </c>
      <c r="J49" s="18">
        <f>_xlfn.STDEV.P('5L_20241205_12-51-30_duration'!W11,'5L_20250108_10-43-46_duration'!W11,'5L_20250114_10-48-07_duration'!W11)</f>
        <v>0.17092771134689502</v>
      </c>
      <c r="K49" s="13">
        <f>AVERAGE('5L_20241205_12-51-30_duration'!AF11,'5L_20250108_10-43-46_duration'!AF11,'5L_20250114_10-48-07_duration'!AF11)</f>
        <v>1.0819144684569688</v>
      </c>
      <c r="L49" s="18">
        <f>_xlfn.STDEV.P('5L_20241205_12-51-30_duration'!AF11,'5L_20250108_10-43-46_duration'!AF11,'5L_20250114_10-48-07_duration'!AF11)</f>
        <v>4.3739438108426378E-2</v>
      </c>
    </row>
    <row r="50" spans="1:12" x14ac:dyDescent="0.3">
      <c r="A50" s="3">
        <v>11</v>
      </c>
      <c r="B50" s="20">
        <f t="shared" si="2"/>
        <v>11.15</v>
      </c>
      <c r="C50" s="20">
        <f t="shared" si="3"/>
        <v>11.45</v>
      </c>
      <c r="D50" s="3">
        <v>31</v>
      </c>
      <c r="E50" s="3">
        <f>AVERAGE('5L_20241205_12-51-30_duration'!G12,'5L_20250108_10-43-46_duration'!G12,'5L_20250114_10-48-07_duration'!G12)</f>
        <v>39.8017137845356</v>
      </c>
      <c r="F50" s="18">
        <v>39.799999999999997</v>
      </c>
      <c r="G50" s="15">
        <f>AVERAGE('5L_20241205_12-51-30_duration'!P12,'5L_20250108_10-43-46_duration'!P12,'5L_20250114_10-48-07_duration'!P12)</f>
        <v>2.4395736600069458</v>
      </c>
      <c r="H50" s="18">
        <f>_xlfn.STDEV.P('5L_20241205_12-51-30_duration'!P12,'5L_20250108_10-43-46_duration'!P12,'5L_20250114_10-48-07_duration'!P12)</f>
        <v>4.3144159255945225E-2</v>
      </c>
      <c r="I50" s="13">
        <f>AVERAGE('5L_20241205_12-51-30_duration'!W12,'5L_20250108_10-43-46_duration'!W12,'5L_20250114_10-48-07_duration'!W12)</f>
        <v>1.8869834423065186</v>
      </c>
      <c r="J50" s="18">
        <f>_xlfn.STDEV.P('5L_20241205_12-51-30_duration'!W12,'5L_20250108_10-43-46_duration'!W12,'5L_20250114_10-48-07_duration'!W12)</f>
        <v>0.24790704225999238</v>
      </c>
      <c r="K50" s="13">
        <f>AVERAGE('5L_20241205_12-51-30_duration'!AF12,'5L_20250108_10-43-46_duration'!AF12,'5L_20250114_10-48-07_duration'!AF12)</f>
        <v>1.0874231771683378</v>
      </c>
      <c r="L50" s="18">
        <f>_xlfn.STDEV.P('5L_20241205_12-51-30_duration'!AF12,'5L_20250108_10-43-46_duration'!AF12,'5L_20250114_10-48-07_duration'!AF12)</f>
        <v>4.2028188262882238E-2</v>
      </c>
    </row>
    <row r="51" spans="1:12" x14ac:dyDescent="0.3">
      <c r="A51" s="3">
        <v>12</v>
      </c>
      <c r="B51" s="20">
        <f t="shared" si="2"/>
        <v>12.15</v>
      </c>
      <c r="C51" s="20">
        <f t="shared" si="3"/>
        <v>12.45</v>
      </c>
      <c r="D51" s="3">
        <v>32</v>
      </c>
      <c r="E51" s="3">
        <f>AVERAGE('5L_20241205_12-51-30_duration'!G13,'5L_20250108_10-43-46_duration'!G13,'5L_20250114_10-48-07_duration'!G13)</f>
        <v>11.21799230575558</v>
      </c>
      <c r="F51" s="18">
        <f>_xlfn.STDEV.P('5L_20241205_12-51-30_duration'!G13,'5L_20250108_10-43-46_duration'!G13,'5L_20250114_10-48-07_duration'!G13)</f>
        <v>8.8969085113666644</v>
      </c>
      <c r="G51" s="15">
        <f>AVERAGE('5L_20241205_12-51-30_duration'!P13,'5L_20250108_10-43-46_duration'!P13,'5L_20250114_10-48-07_duration'!P13)</f>
        <v>2.4660725746679946</v>
      </c>
      <c r="H51" s="18">
        <f>_xlfn.STDEV.P('5L_20241205_12-51-30_duration'!P13,'5L_20250108_10-43-46_duration'!P13,'5L_20250114_10-48-07_duration'!P13)</f>
        <v>4.4681864459763729E-2</v>
      </c>
      <c r="I51" s="13">
        <f>AVERAGE('5L_20241205_12-51-30_duration'!W13,'5L_20250108_10-43-46_duration'!W13,'5L_20250114_10-48-07_duration'!W13)</f>
        <v>1.9322707176208498</v>
      </c>
      <c r="J51" s="18">
        <f>_xlfn.STDEV.P('5L_20241205_12-51-30_duration'!W13,'5L_20250108_10-43-46_duration'!W13,'5L_20250114_10-48-07_duration'!W13)</f>
        <v>0.16669575619987442</v>
      </c>
      <c r="K51" s="13">
        <f>AVERAGE('5L_20241205_12-51-30_duration'!AF13,'5L_20250108_10-43-46_duration'!AF13,'5L_20250114_10-48-07_duration'!AF13)</f>
        <v>1.1469529086303913</v>
      </c>
      <c r="L51" s="18">
        <f>_xlfn.STDEV.P('5L_20241205_12-51-30_duration'!AF13,'5L_20250108_10-43-46_duration'!AF13,'5L_20250114_10-48-07_duration'!AF13)</f>
        <v>0.16434755090627234</v>
      </c>
    </row>
    <row r="52" spans="1:12" x14ac:dyDescent="0.3">
      <c r="A52" s="3">
        <v>13</v>
      </c>
      <c r="B52" s="20">
        <f t="shared" si="2"/>
        <v>13.15</v>
      </c>
      <c r="C52" s="20">
        <f t="shared" si="3"/>
        <v>13.45</v>
      </c>
      <c r="D52" s="3">
        <v>33</v>
      </c>
      <c r="E52" s="3">
        <f>AVERAGE('5L_20241205_12-51-30_duration'!G14,'5L_20250108_10-43-46_duration'!G14,'5L_20250114_10-48-07_duration'!G14)</f>
        <v>9.92970943450924</v>
      </c>
      <c r="F52" s="18">
        <f>_xlfn.STDEV.P('5L_20241205_12-51-30_duration'!G14,'5L_20250108_10-43-46_duration'!G14,'5L_20250114_10-48-07_duration'!G14)</f>
        <v>5.5534909498726295</v>
      </c>
      <c r="G52" s="15">
        <f>AVERAGE('5L_20241205_12-51-30_duration'!P14,'5L_20250108_10-43-46_duration'!P14,'5L_20250114_10-48-07_duration'!P14)</f>
        <v>2.1156626356777593</v>
      </c>
      <c r="H52" s="18">
        <f>_xlfn.STDEV.P('5L_20241205_12-51-30_duration'!P14,'5L_20250108_10-43-46_duration'!P14,'5L_20250114_10-48-07_duration'!P14)</f>
        <v>0.52894149621565945</v>
      </c>
      <c r="I52" s="13">
        <f>AVERAGE('5L_20241205_12-51-30_duration'!W14,'5L_20250108_10-43-46_duration'!W14,'5L_20250114_10-48-07_duration'!W14)</f>
        <v>2.0370400110880538</v>
      </c>
      <c r="J52" s="18">
        <f>_xlfn.STDEV.P('5L_20241205_12-51-30_duration'!W14,'5L_20250108_10-43-46_duration'!W14,'5L_20250114_10-48-07_duration'!W14)</f>
        <v>0.17111182754479615</v>
      </c>
      <c r="K52" s="13">
        <f>AVERAGE('5L_20241205_12-51-30_duration'!AF14,'5L_20250108_10-43-46_duration'!AF14,'5L_20250114_10-48-07_duration'!AF14)</f>
        <v>1.2501331114150729</v>
      </c>
      <c r="L52" s="18">
        <f>_xlfn.STDEV.P('5L_20241205_12-51-30_duration'!AF14,'5L_20250108_10-43-46_duration'!AF14,'5L_20250114_10-48-07_duration'!AF14)</f>
        <v>0.16161791168548531</v>
      </c>
    </row>
    <row r="53" spans="1:12" x14ac:dyDescent="0.3">
      <c r="A53" s="3">
        <v>14</v>
      </c>
      <c r="B53" s="20">
        <f t="shared" si="2"/>
        <v>14.15</v>
      </c>
      <c r="C53" s="20">
        <f t="shared" si="3"/>
        <v>14.45</v>
      </c>
      <c r="D53" s="3">
        <v>34</v>
      </c>
      <c r="E53" s="3">
        <f>AVERAGE('5L_20241205_12-51-30_duration'!G15,'5L_20250108_10-43-46_duration'!G15,'5L_20250114_10-48-07_duration'!G15)</f>
        <v>11.974764585494986</v>
      </c>
      <c r="F53" s="18">
        <f>_xlfn.STDEV.P('5L_20241205_12-51-30_duration'!G15,'5L_20250108_10-43-46_duration'!G15,'5L_20250114_10-48-07_duration'!G15)</f>
        <v>8.8886104067548413</v>
      </c>
      <c r="G53" s="15">
        <f>AVERAGE('5L_20241205_12-51-30_duration'!P15,'5L_20250108_10-43-46_duration'!P15,'5L_20250114_10-48-07_duration'!P15)</f>
        <v>2.0782485233048344</v>
      </c>
      <c r="H53" s="18">
        <f>_xlfn.STDEV.P('5L_20241205_12-51-30_duration'!P15,'5L_20250108_10-43-46_duration'!P15,'5L_20250114_10-48-07_duration'!P15)</f>
        <v>0.50524865582783307</v>
      </c>
      <c r="I53" s="13">
        <f>AVERAGE('5L_20241205_12-51-30_duration'!W15,'5L_20250108_10-43-46_duration'!W15,'5L_20250114_10-48-07_duration'!W15)</f>
        <v>2.1339155515034993</v>
      </c>
      <c r="J53" s="18">
        <f>_xlfn.STDEV.P('5L_20241205_12-51-30_duration'!W15,'5L_20250108_10-43-46_duration'!W15,'5L_20250114_10-48-07_duration'!W15)</f>
        <v>0.16418081269094001</v>
      </c>
      <c r="K53" s="13">
        <f>AVERAGE('5L_20241205_12-51-30_duration'!AF15,'5L_20250108_10-43-46_duration'!AF15,'5L_20250114_10-48-07_duration'!AF15)</f>
        <v>1.1969728289161552</v>
      </c>
      <c r="L53" s="18">
        <f>_xlfn.STDEV.P('5L_20241205_12-51-30_duration'!AF15,'5L_20250108_10-43-46_duration'!AF15,'5L_20250114_10-48-07_duration'!AF15)</f>
        <v>0.15517604980070365</v>
      </c>
    </row>
    <row r="54" spans="1:12" x14ac:dyDescent="0.3">
      <c r="A54" s="3">
        <v>15</v>
      </c>
      <c r="B54" s="20">
        <f t="shared" si="2"/>
        <v>15.15</v>
      </c>
      <c r="C54" s="20">
        <f t="shared" si="3"/>
        <v>15.45</v>
      </c>
      <c r="D54" s="3">
        <v>35</v>
      </c>
      <c r="E54" s="3">
        <f>AVERAGE('5L_20241205_12-51-30_duration'!G16,'5L_20250108_10-43-46_duration'!G16,'5L_20250114_10-48-07_duration'!G16)</f>
        <v>10.567778110504131</v>
      </c>
      <c r="F54" s="18">
        <f>_xlfn.STDEV.P('5L_20241205_12-51-30_duration'!G16,'5L_20250108_10-43-46_duration'!G16,'5L_20250114_10-48-07_duration'!G16)</f>
        <v>9.3527605669654061</v>
      </c>
      <c r="G54" s="15">
        <f>AVERAGE('5L_20241205_12-51-30_duration'!P16,'5L_20250108_10-43-46_duration'!P16,'5L_20250114_10-48-07_duration'!P16)</f>
        <v>2.2312720245711586</v>
      </c>
      <c r="H54" s="18">
        <f>_xlfn.STDEV.P('5L_20241205_12-51-30_duration'!P16,'5L_20250108_10-43-46_duration'!P16,'5L_20250114_10-48-07_duration'!P16)</f>
        <v>0.3237496828516126</v>
      </c>
      <c r="I54" s="13">
        <f>AVERAGE('5L_20241205_12-51-30_duration'!W16,'5L_20250108_10-43-46_duration'!W16,'5L_20250114_10-48-07_duration'!W16)</f>
        <v>2.2501608848571779</v>
      </c>
      <c r="J54" s="18">
        <f>_xlfn.STDEV.P('5L_20241205_12-51-30_duration'!W16,'5L_20250108_10-43-46_duration'!W16,'5L_20250114_10-48-07_duration'!W16)</f>
        <v>0.17339808468282275</v>
      </c>
      <c r="K54" s="13">
        <f>AVERAGE('5L_20241205_12-51-30_duration'!AF16,'5L_20250108_10-43-46_duration'!AF16,'5L_20250114_10-48-07_duration'!AF16)</f>
        <v>1.1737665616964852</v>
      </c>
      <c r="L54" s="18">
        <f>_xlfn.STDEV.P('5L_20241205_12-51-30_duration'!AF16,'5L_20250108_10-43-46_duration'!AF16,'5L_20250114_10-48-07_duration'!AF16)</f>
        <v>9.6663228145865004E-2</v>
      </c>
    </row>
    <row r="55" spans="1:12" x14ac:dyDescent="0.3">
      <c r="A55" s="3">
        <v>16</v>
      </c>
      <c r="B55" s="20">
        <f t="shared" si="2"/>
        <v>16.149999999999999</v>
      </c>
      <c r="C55" s="20">
        <f t="shared" si="3"/>
        <v>16.45</v>
      </c>
      <c r="D55" s="3">
        <v>36</v>
      </c>
      <c r="E55" s="3">
        <f>AVERAGE('5L_20241205_12-51-30_duration'!G17,'5L_20250108_10-43-46_duration'!G17,'5L_20250114_10-48-07_duration'!G17)</f>
        <v>8.3253653049468763</v>
      </c>
      <c r="F55" s="18">
        <f>_xlfn.STDEV.P('5L_20241205_12-51-30_duration'!G17,'5L_20250108_10-43-46_duration'!G17,'5L_20250114_10-48-07_duration'!G17)</f>
        <v>5.7110168680255002</v>
      </c>
      <c r="G55" s="15">
        <f>AVERAGE('5L_20241205_12-51-30_duration'!P17,'5L_20250108_10-43-46_duration'!P17,'5L_20250114_10-48-07_duration'!P17)</f>
        <v>2.1612189605869481</v>
      </c>
      <c r="H55" s="18">
        <f>_xlfn.STDEV.P('5L_20241205_12-51-30_duration'!P17,'5L_20250108_10-43-46_duration'!P17,'5L_20250114_10-48-07_duration'!P17)</f>
        <v>0.28889905370258689</v>
      </c>
      <c r="I55" s="13">
        <f>AVERAGE('5L_20241205_12-51-30_duration'!W17,'5L_20250108_10-43-46_duration'!W17,'5L_20250114_10-48-07_duration'!W17)</f>
        <v>2.3388385295867922</v>
      </c>
      <c r="J55" s="18">
        <f>_xlfn.STDEV.P('5L_20241205_12-51-30_duration'!W17,'5L_20250108_10-43-46_duration'!W17,'5L_20250114_10-48-07_duration'!W17)</f>
        <v>0.17119009891275147</v>
      </c>
      <c r="K55" s="13">
        <f>AVERAGE('5L_20241205_12-51-30_duration'!AF17,'5L_20250108_10-43-46_duration'!AF17,'5L_20250114_10-48-07_duration'!AF17)</f>
        <v>1.142125418651964</v>
      </c>
      <c r="L55" s="18">
        <f>_xlfn.STDEV.P('5L_20241205_12-51-30_duration'!AF17,'5L_20250108_10-43-46_duration'!AF17,'5L_20250114_10-48-07_duration'!AF17)</f>
        <v>3.2349217159954403E-2</v>
      </c>
    </row>
    <row r="56" spans="1:12" x14ac:dyDescent="0.3">
      <c r="A56" s="3">
        <v>17</v>
      </c>
      <c r="B56" s="20">
        <f t="shared" si="2"/>
        <v>17.149999999999999</v>
      </c>
      <c r="C56" s="20">
        <f t="shared" si="3"/>
        <v>17.45</v>
      </c>
      <c r="D56" s="3">
        <v>37</v>
      </c>
      <c r="E56" s="3">
        <f>AVERAGE('5L_20241205_12-51-30_duration'!G18,'5L_20250108_10-43-46_duration'!G18,'5L_20250114_10-48-07_duration'!G18)</f>
        <v>7.8316140174865589</v>
      </c>
      <c r="F56" s="18">
        <f>_xlfn.STDEV.P('5L_20241205_12-51-30_duration'!G18,'5L_20250108_10-43-46_duration'!G18,'5L_20250114_10-48-07_duration'!G18)</f>
        <v>4.1568478836765772</v>
      </c>
      <c r="G56" s="15">
        <f>AVERAGE('5L_20241205_12-51-30_duration'!P18,'5L_20250108_10-43-46_duration'!P18,'5L_20250114_10-48-07_duration'!P18)</f>
        <v>2.1585518569543183</v>
      </c>
      <c r="H56" s="18">
        <f>_xlfn.STDEV.P('5L_20241205_12-51-30_duration'!P18,'5L_20250108_10-43-46_duration'!P18,'5L_20250114_10-48-07_duration'!P18)</f>
        <v>0.28604486343858632</v>
      </c>
      <c r="I56" s="13">
        <f>AVERAGE('5L_20241205_12-51-30_duration'!W18,'5L_20250108_10-43-46_duration'!W18,'5L_20250114_10-48-07_duration'!W18)</f>
        <v>2.4353241761525477</v>
      </c>
      <c r="J56" s="18">
        <f>_xlfn.STDEV.P('5L_20241205_12-51-30_duration'!W18,'5L_20250108_10-43-46_duration'!W18,'5L_20250114_10-48-07_duration'!W18)</f>
        <v>0.15010145105991418</v>
      </c>
      <c r="K56" s="13">
        <f>AVERAGE('5L_20241205_12-51-30_duration'!AF18,'5L_20250108_10-43-46_duration'!AF18,'5L_20250114_10-48-07_duration'!AF18)</f>
        <v>1.1633595921568958</v>
      </c>
      <c r="L56" s="18">
        <f>_xlfn.STDEV.P('5L_20241205_12-51-30_duration'!AF18,'5L_20250108_10-43-46_duration'!AF18,'5L_20250114_10-48-07_duration'!AF18)</f>
        <v>9.0470007384158405E-2</v>
      </c>
    </row>
    <row r="57" spans="1:12" x14ac:dyDescent="0.3">
      <c r="A57" s="3">
        <v>18</v>
      </c>
      <c r="B57" s="20">
        <f t="shared" si="2"/>
        <v>18.149999999999999</v>
      </c>
      <c r="C57" s="20">
        <f t="shared" si="3"/>
        <v>18.45</v>
      </c>
      <c r="D57" s="3">
        <v>38</v>
      </c>
      <c r="E57" s="3">
        <f>AVERAGE('5L_20241205_12-51-30_duration'!G19,'5L_20250108_10-43-46_duration'!G19,'5L_20250114_10-48-07_duration'!G19)</f>
        <v>5.7869608402252126</v>
      </c>
      <c r="F57" s="18">
        <f>_xlfn.STDEV.P('5L_20241205_12-51-30_duration'!G19,'5L_20250108_10-43-46_duration'!G19,'5L_20250114_10-48-07_duration'!G19)</f>
        <v>2.1488068453434619</v>
      </c>
      <c r="G57" s="15">
        <f>AVERAGE('5L_20241205_12-51-30_duration'!P19,'5L_20250108_10-43-46_duration'!P19,'5L_20250114_10-48-07_duration'!P19)</f>
        <v>2.0493753087025088</v>
      </c>
      <c r="H57" s="18">
        <f>_xlfn.STDEV.P('5L_20241205_12-51-30_duration'!P19,'5L_20250108_10-43-46_duration'!P19,'5L_20250114_10-48-07_duration'!P19)</f>
        <v>0.26535322013750018</v>
      </c>
      <c r="I57" s="13">
        <f>AVERAGE('5L_20241205_12-51-30_duration'!W19,'5L_20250108_10-43-46_duration'!W19,'5L_20250114_10-48-07_duration'!W19)</f>
        <v>2.5619213263193763</v>
      </c>
      <c r="J57" s="18">
        <f>_xlfn.STDEV.P('5L_20241205_12-51-30_duration'!W19,'5L_20250108_10-43-46_duration'!W19,'5L_20250114_10-48-07_duration'!W19)</f>
        <v>0.1630687570112519</v>
      </c>
      <c r="K57" s="13">
        <f>AVERAGE('5L_20241205_12-51-30_duration'!AF19,'5L_20250108_10-43-46_duration'!AF19,'5L_20250114_10-48-07_duration'!AF19)</f>
        <v>1.1425014561222477</v>
      </c>
      <c r="L57" s="18">
        <f>_xlfn.STDEV.P('5L_20241205_12-51-30_duration'!AF19,'5L_20250108_10-43-46_duration'!AF19,'5L_20250114_10-48-07_duration'!AF19)</f>
        <v>0.14881767962330716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4BF-9FF9-49B9-AD2A-CB406B709C65}">
  <sheetPr>
    <tabColor rgb="FF00B050"/>
  </sheetPr>
  <dimension ref="A2:AG73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15" width="6.6640625" customWidth="1"/>
    <col min="16" max="16" width="10.109375" bestFit="1" customWidth="1"/>
    <col min="17" max="32" width="6.6640625" customWidth="1"/>
    <col min="33" max="33" width="7.6640625" customWidth="1"/>
  </cols>
  <sheetData>
    <row r="2" spans="1:33" s="8" customFormat="1" x14ac:dyDescent="0.3"/>
    <row r="3" spans="1:33" ht="15" customHeight="1" x14ac:dyDescent="0.3"/>
    <row r="4" spans="1:33" s="7" customFormat="1" x14ac:dyDescent="0.3">
      <c r="A4" s="7" t="s">
        <v>0</v>
      </c>
      <c r="B4" s="7" t="s">
        <v>32</v>
      </c>
      <c r="R4" s="7" t="s">
        <v>3</v>
      </c>
    </row>
    <row r="5" spans="1:33" x14ac:dyDescent="0.3">
      <c r="B5" t="s">
        <v>1</v>
      </c>
      <c r="H5" t="s">
        <v>2</v>
      </c>
      <c r="M5" s="11"/>
      <c r="R5" t="s">
        <v>1</v>
      </c>
      <c r="Y5" t="s">
        <v>2</v>
      </c>
    </row>
    <row r="6" spans="1:33" x14ac:dyDescent="0.3">
      <c r="A6" s="1" t="s">
        <v>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33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30</v>
      </c>
      <c r="O6" s="2" t="s">
        <v>33</v>
      </c>
      <c r="P6" s="2" t="s">
        <v>33</v>
      </c>
      <c r="Q6" s="9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2" t="s">
        <v>44</v>
      </c>
      <c r="Y6" s="1">
        <v>1</v>
      </c>
      <c r="Z6" s="1">
        <v>2</v>
      </c>
      <c r="AA6" s="1">
        <v>3</v>
      </c>
      <c r="AB6" s="1">
        <v>4</v>
      </c>
      <c r="AC6" s="1">
        <v>5</v>
      </c>
      <c r="AD6" s="5" t="s">
        <v>3</v>
      </c>
      <c r="AE6" s="2" t="s">
        <v>44</v>
      </c>
      <c r="AF6" s="5" t="s">
        <v>3</v>
      </c>
      <c r="AG6" s="2" t="s">
        <v>3</v>
      </c>
    </row>
    <row r="7" spans="1:33" x14ac:dyDescent="0.3">
      <c r="A7" s="1">
        <v>6</v>
      </c>
      <c r="B7" s="1">
        <v>0.122312784194946</v>
      </c>
      <c r="C7" s="1"/>
      <c r="D7" s="1"/>
      <c r="E7" s="1"/>
      <c r="F7" s="1"/>
      <c r="G7" s="3">
        <f>AVERAGE(B7:F7)</f>
        <v>0.122312784194946</v>
      </c>
      <c r="H7" s="1">
        <v>659.21146999999996</v>
      </c>
      <c r="I7" s="1"/>
      <c r="J7" s="1"/>
      <c r="K7" s="1"/>
      <c r="L7" s="1"/>
      <c r="M7" s="1">
        <v>2.6546813194857501E-2</v>
      </c>
      <c r="N7" s="1">
        <f>IFERROR((1-M7)*O7,"")</f>
        <v>641.71150625000257</v>
      </c>
      <c r="O7" s="6">
        <f>IFERROR(AVERAGE(H7:L7),"")</f>
        <v>659.21146999999996</v>
      </c>
      <c r="P7" s="12">
        <f>IFERROR(O7/N7,"")</f>
        <v>1.027270765101693</v>
      </c>
      <c r="Q7" s="16"/>
      <c r="R7" s="1">
        <v>0.61059188842773404</v>
      </c>
      <c r="S7" s="1">
        <v>0.61431622505187899</v>
      </c>
      <c r="T7" s="1">
        <v>0.66243648529052701</v>
      </c>
      <c r="U7" s="1">
        <v>0.62857294082641602</v>
      </c>
      <c r="V7" s="1">
        <v>0.648759365081787</v>
      </c>
      <c r="W7" s="3">
        <f>AVERAGE(R7:V7)</f>
        <v>0.63293538093566859</v>
      </c>
      <c r="X7" s="3">
        <f>_xlfn.STDEV.P(R7:V7)</f>
        <v>1.9928116516101827E-2</v>
      </c>
      <c r="Y7" s="1">
        <v>643.21141999999998</v>
      </c>
      <c r="Z7" s="1">
        <v>643.21141999999998</v>
      </c>
      <c r="AA7" s="1">
        <v>643.21141999999998</v>
      </c>
      <c r="AB7" s="1">
        <v>643.21141999999998</v>
      </c>
      <c r="AC7" s="1">
        <v>643.21141999999998</v>
      </c>
      <c r="AD7" s="3">
        <f>AVERAGE(Y7:AC7)</f>
        <v>643.21141999999998</v>
      </c>
      <c r="AE7" s="3">
        <f>_xlfn.STDEV.P(Y7:AC7)</f>
        <v>0</v>
      </c>
      <c r="AF7" s="3">
        <f t="shared" ref="AF7:AF19" si="0">IFERROR(AD7/O7,"")</f>
        <v>0.97572850181141424</v>
      </c>
      <c r="AG7" s="3">
        <f t="shared" ref="AG7:AG19" si="1">IFERROR(AD7/N7,"")</f>
        <v>1.0023373645873401</v>
      </c>
    </row>
    <row r="8" spans="1:33" x14ac:dyDescent="0.3">
      <c r="A8" s="1">
        <v>7</v>
      </c>
      <c r="B8" s="1">
        <v>0.107101202011108</v>
      </c>
      <c r="C8" s="1"/>
      <c r="D8" s="1"/>
      <c r="E8" s="1"/>
      <c r="F8" s="1"/>
      <c r="G8" s="3">
        <f t="shared" ref="G8:G13" si="2">AVERAGE(B8:F8)</f>
        <v>0.107101202011108</v>
      </c>
      <c r="H8" s="1">
        <v>632.41143999999997</v>
      </c>
      <c r="I8" s="1"/>
      <c r="J8" s="1"/>
      <c r="K8" s="1"/>
      <c r="L8" s="1"/>
      <c r="M8" s="14">
        <v>5.69249666585359E-8</v>
      </c>
      <c r="N8" s="1">
        <f t="shared" ref="N8:N19" si="3">IFERROR((1-M8)*O8,"")</f>
        <v>632.41140399999983</v>
      </c>
      <c r="O8" s="6">
        <f t="shared" ref="O8:O19" si="4">IFERROR(AVERAGE(H8:L8),"")</f>
        <v>632.41143999999997</v>
      </c>
      <c r="P8" s="12">
        <f t="shared" ref="P8:P19" si="5">IFERROR(O8/N8,"")</f>
        <v>1.0000000569249698</v>
      </c>
      <c r="Q8" s="10"/>
      <c r="R8" s="1">
        <v>0.68708300590515103</v>
      </c>
      <c r="S8" s="1">
        <v>0.69775223731994596</v>
      </c>
      <c r="T8" s="1">
        <v>0.74528050422668402</v>
      </c>
      <c r="U8" s="1">
        <v>0.69469285011291504</v>
      </c>
      <c r="V8" s="1">
        <v>0.72899055480956998</v>
      </c>
      <c r="W8" s="3">
        <f>AVERAGE(R8:V8)</f>
        <v>0.71075983047485314</v>
      </c>
      <c r="X8" s="3">
        <f t="shared" ref="X8:X19" si="6">_xlfn.STDEV.P(R8:V8)</f>
        <v>2.2414163314242737E-2</v>
      </c>
      <c r="Y8" s="1">
        <v>656.41155000000003</v>
      </c>
      <c r="Z8" s="1">
        <v>634.41146000000003</v>
      </c>
      <c r="AA8" s="1">
        <v>644.41147999999896</v>
      </c>
      <c r="AB8" s="1">
        <v>644.41149999999902</v>
      </c>
      <c r="AC8" s="1">
        <v>640.41148999999996</v>
      </c>
      <c r="AD8" s="3">
        <f>AVERAGE(Y8:AC8)</f>
        <v>644.01149599999962</v>
      </c>
      <c r="AE8" s="3">
        <f t="shared" ref="AE8:AE19" si="7">_xlfn.STDEV.P(Y8:AC8)</f>
        <v>7.2000286666723614</v>
      </c>
      <c r="AF8" s="3">
        <f t="shared" si="0"/>
        <v>1.0183425777370498</v>
      </c>
      <c r="AG8" s="3">
        <f t="shared" si="1"/>
        <v>1.0183426357061705</v>
      </c>
    </row>
    <row r="9" spans="1:33" x14ac:dyDescent="0.3">
      <c r="A9" s="1">
        <v>8</v>
      </c>
      <c r="B9" s="1">
        <v>0.14941644668579099</v>
      </c>
      <c r="C9" s="1"/>
      <c r="D9" s="1"/>
      <c r="E9" s="1"/>
      <c r="F9" s="1"/>
      <c r="G9" s="3">
        <f t="shared" si="2"/>
        <v>0.14941644668579099</v>
      </c>
      <c r="H9" s="1">
        <v>629.61149999999895</v>
      </c>
      <c r="I9" s="1"/>
      <c r="J9" s="1"/>
      <c r="K9" s="1"/>
      <c r="L9" s="1"/>
      <c r="M9" s="14">
        <v>1.6544596023646899E-9</v>
      </c>
      <c r="N9" s="1">
        <f t="shared" si="3"/>
        <v>629.61149895833216</v>
      </c>
      <c r="O9" s="6">
        <f t="shared" si="4"/>
        <v>629.61149999999895</v>
      </c>
      <c r="P9" s="12">
        <f t="shared" si="5"/>
        <v>1.0000000016544597</v>
      </c>
      <c r="Q9" s="10"/>
      <c r="R9" s="1">
        <v>0.75316143035888605</v>
      </c>
      <c r="S9" s="1">
        <v>0.785894155502319</v>
      </c>
      <c r="T9" s="1">
        <v>0.751617431640625</v>
      </c>
      <c r="U9" s="1">
        <v>0.80970740318298295</v>
      </c>
      <c r="V9" s="1">
        <v>0.77797865867614702</v>
      </c>
      <c r="W9" s="3">
        <f t="shared" ref="W9:W13" si="8">AVERAGE(R9:V9)</f>
        <v>0.77567181587219203</v>
      </c>
      <c r="X9" s="3">
        <f t="shared" si="6"/>
        <v>2.1695943452838418E-2</v>
      </c>
      <c r="Y9" s="1">
        <v>645.61158999999998</v>
      </c>
      <c r="Z9" s="1">
        <v>661.61165000000005</v>
      </c>
      <c r="AA9" s="1">
        <v>649.61160999999902</v>
      </c>
      <c r="AB9" s="1">
        <v>652.41158999999902</v>
      </c>
      <c r="AC9" s="1">
        <v>656.41161</v>
      </c>
      <c r="AD9" s="3">
        <f t="shared" ref="AD9:AD13" si="9">AVERAGE(Y9:AC9)</f>
        <v>653.13160999999968</v>
      </c>
      <c r="AE9" s="3">
        <f t="shared" si="7"/>
        <v>5.5159588106223119</v>
      </c>
      <c r="AF9" s="3">
        <f t="shared" si="0"/>
        <v>1.037356544472267</v>
      </c>
      <c r="AG9" s="3">
        <f t="shared" si="1"/>
        <v>1.0373565461885315</v>
      </c>
    </row>
    <row r="10" spans="1:33" x14ac:dyDescent="0.3">
      <c r="A10" s="1">
        <v>9</v>
      </c>
      <c r="B10" s="1">
        <v>0.164376735687255</v>
      </c>
      <c r="C10" s="1"/>
      <c r="D10" s="1"/>
      <c r="E10" s="1"/>
      <c r="F10" s="1"/>
      <c r="G10" s="3">
        <f t="shared" si="2"/>
        <v>0.164376735687255</v>
      </c>
      <c r="H10" s="1">
        <v>621.61161999999899</v>
      </c>
      <c r="I10" s="1"/>
      <c r="J10" s="1"/>
      <c r="K10" s="1"/>
      <c r="L10" s="1"/>
      <c r="M10" s="14">
        <v>5.3087810364598401E-8</v>
      </c>
      <c r="N10" s="1">
        <f t="shared" si="3"/>
        <v>621.61158699999919</v>
      </c>
      <c r="O10" s="6">
        <f t="shared" si="4"/>
        <v>621.61161999999899</v>
      </c>
      <c r="P10" s="12">
        <f t="shared" si="5"/>
        <v>1.0000000530878133</v>
      </c>
      <c r="Q10" s="10"/>
      <c r="R10" s="1">
        <v>0.91094231605529696</v>
      </c>
      <c r="S10" s="1">
        <v>0.82823562622070301</v>
      </c>
      <c r="T10" s="1">
        <v>0.851670742034912</v>
      </c>
      <c r="U10" s="1">
        <v>0.84795999526977495</v>
      </c>
      <c r="V10" s="1">
        <v>0.85870623588562001</v>
      </c>
      <c r="W10" s="3">
        <f t="shared" si="8"/>
        <v>0.85950298309326134</v>
      </c>
      <c r="X10" s="3">
        <f t="shared" si="6"/>
        <v>2.7636468498624122E-2</v>
      </c>
      <c r="Y10" s="1">
        <v>647.61175999999898</v>
      </c>
      <c r="Z10" s="1">
        <v>647.61176</v>
      </c>
      <c r="AA10" s="1">
        <v>642.811679999999</v>
      </c>
      <c r="AB10" s="1">
        <v>658.81180999999901</v>
      </c>
      <c r="AC10" s="1">
        <v>645.61172999999997</v>
      </c>
      <c r="AD10" s="3">
        <f t="shared" si="9"/>
        <v>648.49174799999935</v>
      </c>
      <c r="AE10" s="3">
        <f t="shared" si="7"/>
        <v>5.4517907811850774</v>
      </c>
      <c r="AF10" s="3">
        <f t="shared" si="0"/>
        <v>1.0432426407987683</v>
      </c>
      <c r="AG10" s="3">
        <f t="shared" si="1"/>
        <v>1.0432426961822385</v>
      </c>
    </row>
    <row r="11" spans="1:33" x14ac:dyDescent="0.3">
      <c r="A11" s="1">
        <v>10</v>
      </c>
      <c r="B11" s="1">
        <v>0.191397905349731</v>
      </c>
      <c r="C11" s="1"/>
      <c r="D11" s="1"/>
      <c r="E11" s="1"/>
      <c r="F11" s="1"/>
      <c r="G11" s="3">
        <f t="shared" si="2"/>
        <v>0.191397905349731</v>
      </c>
      <c r="H11" s="1">
        <v>614.81159999999898</v>
      </c>
      <c r="I11" s="1"/>
      <c r="J11" s="1"/>
      <c r="K11" s="1"/>
      <c r="L11" s="1"/>
      <c r="M11" s="1">
        <v>0</v>
      </c>
      <c r="N11" s="1">
        <f t="shared" si="3"/>
        <v>614.81159999999898</v>
      </c>
      <c r="O11" s="6">
        <f t="shared" si="4"/>
        <v>614.81159999999898</v>
      </c>
      <c r="P11" s="12">
        <f t="shared" si="5"/>
        <v>1</v>
      </c>
      <c r="Q11" s="10"/>
      <c r="R11" s="1">
        <v>0.92066025733947698</v>
      </c>
      <c r="S11" s="1">
        <v>0.93676733970642001</v>
      </c>
      <c r="T11" s="1">
        <v>0.89495086669921797</v>
      </c>
      <c r="U11" s="1">
        <v>0.92900896072387695</v>
      </c>
      <c r="V11" s="1">
        <v>0.92162036895751898</v>
      </c>
      <c r="W11" s="3">
        <f t="shared" si="8"/>
        <v>0.92060155868530225</v>
      </c>
      <c r="X11" s="3">
        <f t="shared" si="6"/>
        <v>1.4078467987168957E-2</v>
      </c>
      <c r="Y11" s="1">
        <v>632.01167999999905</v>
      </c>
      <c r="Z11" s="1">
        <v>644.01172999999994</v>
      </c>
      <c r="AA11" s="1">
        <v>644.01174999999898</v>
      </c>
      <c r="AB11" s="1">
        <v>634.81168999999898</v>
      </c>
      <c r="AC11" s="1">
        <v>650.01179999999999</v>
      </c>
      <c r="AD11" s="3">
        <f t="shared" si="9"/>
        <v>640.9717299999993</v>
      </c>
      <c r="AE11" s="3">
        <f t="shared" si="7"/>
        <v>6.6096108207582551</v>
      </c>
      <c r="AF11" s="3">
        <f t="shared" si="0"/>
        <v>1.0425498315256256</v>
      </c>
      <c r="AG11" s="3">
        <f t="shared" si="1"/>
        <v>1.0425498315256256</v>
      </c>
    </row>
    <row r="12" spans="1:33" x14ac:dyDescent="0.3">
      <c r="A12" s="1">
        <v>11</v>
      </c>
      <c r="B12" s="1">
        <v>0.22273921966552701</v>
      </c>
      <c r="C12" s="1"/>
      <c r="D12" s="1"/>
      <c r="E12" s="1"/>
      <c r="F12" s="1"/>
      <c r="G12" s="3">
        <f t="shared" si="2"/>
        <v>0.22273921966552701</v>
      </c>
      <c r="H12" s="1">
        <v>614.811679999999</v>
      </c>
      <c r="I12" s="1"/>
      <c r="J12" s="1"/>
      <c r="K12" s="1"/>
      <c r="L12" s="1"/>
      <c r="M12" s="1">
        <v>0</v>
      </c>
      <c r="N12" s="1">
        <f t="shared" si="3"/>
        <v>614.811679999999</v>
      </c>
      <c r="O12" s="6">
        <f t="shared" si="4"/>
        <v>614.811679999999</v>
      </c>
      <c r="P12" s="12">
        <f t="shared" si="5"/>
        <v>1</v>
      </c>
      <c r="Q12" s="10"/>
      <c r="R12" s="1">
        <v>1.0172164440155</v>
      </c>
      <c r="S12" s="1">
        <v>0.98740196228027299</v>
      </c>
      <c r="T12" s="1">
        <v>1.0407748222351001</v>
      </c>
      <c r="U12" s="1">
        <v>0.97888994216918901</v>
      </c>
      <c r="V12" s="1">
        <v>0.99276256561279297</v>
      </c>
      <c r="W12" s="3">
        <f t="shared" si="8"/>
        <v>1.003409147262571</v>
      </c>
      <c r="X12" s="3">
        <f t="shared" si="6"/>
        <v>2.2616835322698703E-2</v>
      </c>
      <c r="Y12" s="1">
        <v>662.01193999999998</v>
      </c>
      <c r="Z12" s="1">
        <v>649.21181999999897</v>
      </c>
      <c r="AA12" s="1">
        <v>666.01192000000003</v>
      </c>
      <c r="AB12" s="1">
        <v>658.81187999999895</v>
      </c>
      <c r="AC12" s="1">
        <v>649.21184000000005</v>
      </c>
      <c r="AD12" s="3">
        <f t="shared" si="9"/>
        <v>657.05187999999953</v>
      </c>
      <c r="AE12" s="3">
        <f t="shared" si="7"/>
        <v>6.7958057654764099</v>
      </c>
      <c r="AF12" s="3">
        <f t="shared" si="0"/>
        <v>1.0687042900681403</v>
      </c>
      <c r="AG12" s="3">
        <f t="shared" si="1"/>
        <v>1.0687042900681403</v>
      </c>
    </row>
    <row r="13" spans="1:33" x14ac:dyDescent="0.3">
      <c r="A13" s="1">
        <v>12</v>
      </c>
      <c r="B13" s="1">
        <v>0.23475599288940399</v>
      </c>
      <c r="C13" s="1"/>
      <c r="D13" s="1"/>
      <c r="E13" s="1"/>
      <c r="F13" s="1"/>
      <c r="G13" s="3">
        <f t="shared" si="2"/>
        <v>0.23475599288940399</v>
      </c>
      <c r="H13" s="1">
        <v>614.011699999999</v>
      </c>
      <c r="I13" s="1"/>
      <c r="J13" s="1"/>
      <c r="K13" s="1"/>
      <c r="L13" s="1"/>
      <c r="M13" s="1">
        <v>0</v>
      </c>
      <c r="N13" s="1">
        <f t="shared" si="3"/>
        <v>614.011699999999</v>
      </c>
      <c r="O13" s="6">
        <f t="shared" si="4"/>
        <v>614.011699999999</v>
      </c>
      <c r="P13" s="12">
        <f t="shared" si="5"/>
        <v>1</v>
      </c>
      <c r="Q13" s="10"/>
      <c r="R13" s="1">
        <v>1.03646039962768</v>
      </c>
      <c r="S13" s="1">
        <v>1.1134293079376201</v>
      </c>
      <c r="T13" s="1">
        <v>1.05070281028747</v>
      </c>
      <c r="U13" s="1">
        <v>1.10906958580017</v>
      </c>
      <c r="V13" s="1">
        <v>1.0720131397247299</v>
      </c>
      <c r="W13" s="3">
        <f t="shared" si="8"/>
        <v>1.0763350486755339</v>
      </c>
      <c r="X13" s="3">
        <f t="shared" si="6"/>
        <v>3.0702482536166802E-2</v>
      </c>
      <c r="Y13" s="1">
        <v>664.41193999999996</v>
      </c>
      <c r="Z13" s="1">
        <v>650.81186000000002</v>
      </c>
      <c r="AA13" s="1">
        <v>658.01190999999903</v>
      </c>
      <c r="AB13" s="1">
        <v>656.01189999999997</v>
      </c>
      <c r="AC13" s="1">
        <v>655.21187999999995</v>
      </c>
      <c r="AD13" s="3">
        <f t="shared" si="9"/>
        <v>656.89189799999974</v>
      </c>
      <c r="AE13" s="3">
        <f t="shared" si="7"/>
        <v>4.4355197576761434</v>
      </c>
      <c r="AF13" s="3">
        <f t="shared" si="0"/>
        <v>1.0698361252725328</v>
      </c>
      <c r="AG13" s="3">
        <f t="shared" si="1"/>
        <v>1.0698361252725328</v>
      </c>
    </row>
    <row r="14" spans="1:33" x14ac:dyDescent="0.3">
      <c r="A14" s="1">
        <v>13</v>
      </c>
      <c r="B14" s="1">
        <v>0.26494574546813898</v>
      </c>
      <c r="C14" s="1"/>
      <c r="D14" s="1"/>
      <c r="E14" s="1"/>
      <c r="F14" s="1"/>
      <c r="G14" s="3">
        <f t="shared" ref="G14:G19" si="10">AVERAGE(B14:F14)</f>
        <v>0.26494574546813898</v>
      </c>
      <c r="H14" s="1">
        <v>607.21174999999903</v>
      </c>
      <c r="I14" s="1"/>
      <c r="J14" s="1"/>
      <c r="K14" s="1"/>
      <c r="L14" s="1"/>
      <c r="M14" s="14">
        <v>0</v>
      </c>
      <c r="N14" s="1">
        <f t="shared" si="3"/>
        <v>607.21174999999903</v>
      </c>
      <c r="O14" s="6">
        <f t="shared" si="4"/>
        <v>607.21174999999903</v>
      </c>
      <c r="P14" s="12">
        <f t="shared" si="5"/>
        <v>1</v>
      </c>
      <c r="Q14" s="10"/>
      <c r="R14" s="1">
        <v>1.0984697341918901</v>
      </c>
      <c r="S14" s="1">
        <v>1.11537957191467</v>
      </c>
      <c r="T14" s="1">
        <v>1.12579798698425</v>
      </c>
      <c r="U14" s="1">
        <v>1.11036705970764</v>
      </c>
      <c r="V14" s="1">
        <v>1.1116521358489899</v>
      </c>
      <c r="W14" s="3">
        <f>AVERAGE(R14:V14)</f>
        <v>1.1123332977294882</v>
      </c>
      <c r="X14" s="3">
        <f t="shared" si="6"/>
        <v>8.7989330099237494E-3</v>
      </c>
      <c r="Y14" s="1">
        <v>637.21187999999995</v>
      </c>
      <c r="Z14" s="1">
        <v>655.21195999999998</v>
      </c>
      <c r="AA14" s="1">
        <v>649.21195999999998</v>
      </c>
      <c r="AB14" s="1">
        <v>641.61191999999903</v>
      </c>
      <c r="AC14" s="1">
        <v>640.01189999999997</v>
      </c>
      <c r="AD14" s="3">
        <f>AVERAGE(Y14:AC14)</f>
        <v>644.65192399999978</v>
      </c>
      <c r="AE14" s="3">
        <f t="shared" si="7"/>
        <v>6.6095989349600659</v>
      </c>
      <c r="AF14" s="3">
        <f t="shared" si="0"/>
        <v>1.0616591724386111</v>
      </c>
      <c r="AG14" s="3">
        <f t="shared" si="1"/>
        <v>1.0616591724386111</v>
      </c>
    </row>
    <row r="15" spans="1:33" x14ac:dyDescent="0.3">
      <c r="A15" s="1">
        <v>14</v>
      </c>
      <c r="B15" s="1">
        <v>0.31352591514587402</v>
      </c>
      <c r="C15" s="1"/>
      <c r="D15" s="1"/>
      <c r="E15" s="1"/>
      <c r="F15" s="1"/>
      <c r="G15" s="3">
        <f t="shared" si="10"/>
        <v>0.31352591514587402</v>
      </c>
      <c r="H15" s="1">
        <v>602.41182999999899</v>
      </c>
      <c r="I15" s="1"/>
      <c r="J15" s="1"/>
      <c r="K15" s="1"/>
      <c r="L15" s="1"/>
      <c r="M15" s="14">
        <v>1.6599939948265002E-8</v>
      </c>
      <c r="N15" s="1">
        <f t="shared" si="3"/>
        <v>602.41181999999878</v>
      </c>
      <c r="O15" s="6">
        <f t="shared" si="4"/>
        <v>602.41182999999899</v>
      </c>
      <c r="P15" s="12">
        <f t="shared" si="5"/>
        <v>1.0000000165999403</v>
      </c>
      <c r="Q15" s="10"/>
      <c r="R15" s="1">
        <v>1.1757721900939899</v>
      </c>
      <c r="S15" s="1">
        <v>1.12110567092895</v>
      </c>
      <c r="T15" s="1">
        <v>1.17444324493408</v>
      </c>
      <c r="U15" s="1">
        <v>1.21256828308105</v>
      </c>
      <c r="V15" s="1">
        <v>1.2450909614562899</v>
      </c>
      <c r="W15" s="3">
        <f t="shared" ref="W15:W19" si="11">AVERAGE(R15:V15)</f>
        <v>1.1857960700988719</v>
      </c>
      <c r="X15" s="3">
        <f t="shared" si="6"/>
        <v>4.1585690046912906E-2</v>
      </c>
      <c r="Y15" s="1">
        <v>639.61203</v>
      </c>
      <c r="Z15" s="1">
        <v>666.41214000000002</v>
      </c>
      <c r="AA15" s="1">
        <v>659.21208999999897</v>
      </c>
      <c r="AB15" s="1">
        <v>648.81206999999995</v>
      </c>
      <c r="AC15" s="1">
        <v>648.81206999999995</v>
      </c>
      <c r="AD15" s="3">
        <f t="shared" ref="AD15:AD19" si="12">AVERAGE(Y15:AC15)</f>
        <v>652.5720799999998</v>
      </c>
      <c r="AE15" s="3">
        <f t="shared" si="7"/>
        <v>9.2938177301514546</v>
      </c>
      <c r="AF15" s="3">
        <f t="shared" si="0"/>
        <v>1.0832657120959941</v>
      </c>
      <c r="AG15" s="3">
        <f t="shared" si="1"/>
        <v>1.0832657300781401</v>
      </c>
    </row>
    <row r="16" spans="1:33" x14ac:dyDescent="0.3">
      <c r="A16" s="1">
        <v>15</v>
      </c>
      <c r="B16" s="1">
        <v>0.34322595596313399</v>
      </c>
      <c r="C16" s="1"/>
      <c r="D16" s="1"/>
      <c r="E16" s="1"/>
      <c r="F16" s="1"/>
      <c r="G16" s="3">
        <f t="shared" si="10"/>
        <v>0.34322595596313399</v>
      </c>
      <c r="H16" s="1">
        <v>597.61196999999902</v>
      </c>
      <c r="I16" s="1"/>
      <c r="J16" s="1"/>
      <c r="K16" s="1"/>
      <c r="L16" s="1"/>
      <c r="M16" s="14">
        <v>1.6733265478897701E-8</v>
      </c>
      <c r="N16" s="1">
        <f t="shared" si="3"/>
        <v>597.61195999999927</v>
      </c>
      <c r="O16" s="6">
        <f t="shared" si="4"/>
        <v>597.61196999999902</v>
      </c>
      <c r="P16" s="12">
        <f t="shared" si="5"/>
        <v>1.0000000167332657</v>
      </c>
      <c r="Q16" s="10"/>
      <c r="R16" s="1">
        <v>1.2873349189758301</v>
      </c>
      <c r="S16" s="1">
        <v>1.27481961250305</v>
      </c>
      <c r="T16" s="1">
        <v>1.30935859680175</v>
      </c>
      <c r="U16" s="1">
        <v>1.2555239200592001</v>
      </c>
      <c r="V16" s="1">
        <v>1.24013400077819</v>
      </c>
      <c r="W16" s="3">
        <f t="shared" si="11"/>
        <v>1.273434209823604</v>
      </c>
      <c r="X16" s="3">
        <f t="shared" si="6"/>
        <v>2.4147020674144329E-2</v>
      </c>
      <c r="Y16" s="1">
        <v>650.41220999999996</v>
      </c>
      <c r="Z16" s="1">
        <v>658.41229999999996</v>
      </c>
      <c r="AA16" s="1">
        <v>656.01219000000003</v>
      </c>
      <c r="AB16" s="1">
        <v>648.41219999999998</v>
      </c>
      <c r="AC16" s="1">
        <v>655.21222999999998</v>
      </c>
      <c r="AD16" s="3">
        <f t="shared" si="12"/>
        <v>653.69222599999989</v>
      </c>
      <c r="AE16" s="3">
        <f t="shared" si="7"/>
        <v>3.7042927316215204</v>
      </c>
      <c r="AF16" s="3">
        <f t="shared" si="0"/>
        <v>1.0938405835478846</v>
      </c>
      <c r="AG16" s="3">
        <f t="shared" si="1"/>
        <v>1.09384060185141</v>
      </c>
    </row>
    <row r="17" spans="1:33" x14ac:dyDescent="0.3">
      <c r="A17" s="1">
        <v>16</v>
      </c>
      <c r="B17" s="1">
        <v>0.36771678924560502</v>
      </c>
      <c r="C17" s="1"/>
      <c r="D17" s="1"/>
      <c r="E17" s="1"/>
      <c r="F17" s="1"/>
      <c r="G17" s="3">
        <f t="shared" si="10"/>
        <v>0.36771678924560502</v>
      </c>
      <c r="H17" s="1">
        <v>594.81197999999904</v>
      </c>
      <c r="I17" s="1"/>
      <c r="J17" s="1"/>
      <c r="K17" s="1"/>
      <c r="L17" s="1"/>
      <c r="M17" s="1">
        <v>0</v>
      </c>
      <c r="N17" s="1">
        <f t="shared" si="3"/>
        <v>594.81197999999904</v>
      </c>
      <c r="O17" s="6">
        <f t="shared" si="4"/>
        <v>594.81197999999904</v>
      </c>
      <c r="P17" s="12">
        <f t="shared" si="5"/>
        <v>1</v>
      </c>
      <c r="Q17" s="10"/>
      <c r="R17" s="1">
        <v>1.31694507598876</v>
      </c>
      <c r="S17" s="1">
        <v>1.3540289402007999</v>
      </c>
      <c r="T17" s="1">
        <v>1.3142056465148899</v>
      </c>
      <c r="U17" s="1">
        <v>1.38329529762268</v>
      </c>
      <c r="V17" s="1">
        <v>1.28694224357604</v>
      </c>
      <c r="W17" s="3">
        <f t="shared" si="11"/>
        <v>1.331083440780634</v>
      </c>
      <c r="X17" s="3">
        <f t="shared" si="6"/>
        <v>3.3721721567722129E-2</v>
      </c>
      <c r="Y17" s="1">
        <v>641.61214999999902</v>
      </c>
      <c r="Z17" s="1">
        <v>635.61219999999901</v>
      </c>
      <c r="AA17" s="1">
        <v>645.212209999999</v>
      </c>
      <c r="AB17" s="1">
        <v>654.41225999999904</v>
      </c>
      <c r="AC17" s="1">
        <v>652.41230999999902</v>
      </c>
      <c r="AD17" s="3">
        <f t="shared" si="12"/>
        <v>645.85222599999906</v>
      </c>
      <c r="AE17" s="3">
        <f t="shared" si="7"/>
        <v>6.9217755181011267</v>
      </c>
      <c r="AF17" s="3">
        <f t="shared" si="0"/>
        <v>1.0858090417075998</v>
      </c>
      <c r="AG17" s="3">
        <f t="shared" si="1"/>
        <v>1.0858090417075998</v>
      </c>
    </row>
    <row r="18" spans="1:33" x14ac:dyDescent="0.3">
      <c r="A18" s="1">
        <v>17</v>
      </c>
      <c r="B18" s="1">
        <v>0.40377306938171298</v>
      </c>
      <c r="C18" s="1"/>
      <c r="D18" s="1"/>
      <c r="E18" s="1"/>
      <c r="F18" s="1"/>
      <c r="G18" s="3">
        <f t="shared" si="10"/>
        <v>0.40377306938171298</v>
      </c>
      <c r="H18" s="1">
        <v>594.81197999999904</v>
      </c>
      <c r="I18" s="1"/>
      <c r="J18" s="1"/>
      <c r="K18" s="1"/>
      <c r="L18" s="1"/>
      <c r="M18" s="1">
        <v>0</v>
      </c>
      <c r="N18" s="1">
        <f t="shared" si="3"/>
        <v>594.81197999999904</v>
      </c>
      <c r="O18" s="6">
        <f t="shared" si="4"/>
        <v>594.81197999999904</v>
      </c>
      <c r="P18" s="12">
        <f t="shared" si="5"/>
        <v>1</v>
      </c>
      <c r="Q18" s="10"/>
      <c r="R18" s="1">
        <v>1.3940010070800699</v>
      </c>
      <c r="S18" s="1">
        <v>1.4084014892578101</v>
      </c>
      <c r="T18" s="1">
        <v>1.3930308818817101</v>
      </c>
      <c r="U18" s="1">
        <v>1.38756895065307</v>
      </c>
      <c r="V18" s="1">
        <v>1.38675713539123</v>
      </c>
      <c r="W18" s="3">
        <f t="shared" si="11"/>
        <v>1.3939518928527781</v>
      </c>
      <c r="X18" s="3">
        <f t="shared" si="6"/>
        <v>7.7736477375782778E-3</v>
      </c>
      <c r="Y18" s="1">
        <v>651.61222999999995</v>
      </c>
      <c r="Z18" s="1">
        <v>646.01218999999901</v>
      </c>
      <c r="AA18" s="1">
        <v>653.61231999999995</v>
      </c>
      <c r="AB18" s="1">
        <v>652.81227999999999</v>
      </c>
      <c r="AC18" s="1">
        <v>640.41218999999899</v>
      </c>
      <c r="AD18" s="3">
        <f t="shared" si="12"/>
        <v>648.89224199999967</v>
      </c>
      <c r="AE18" s="3">
        <f t="shared" si="7"/>
        <v>5.0050005077542625</v>
      </c>
      <c r="AF18" s="3">
        <f t="shared" si="0"/>
        <v>1.0909199273356947</v>
      </c>
      <c r="AG18" s="3">
        <f t="shared" si="1"/>
        <v>1.0909199273356947</v>
      </c>
    </row>
    <row r="19" spans="1:33" x14ac:dyDescent="0.3">
      <c r="A19" s="1">
        <v>18</v>
      </c>
      <c r="B19" s="1">
        <v>0.43399906158447199</v>
      </c>
      <c r="C19" s="1"/>
      <c r="D19" s="1"/>
      <c r="E19" s="1"/>
      <c r="F19" s="1"/>
      <c r="G19" s="3">
        <f t="shared" si="10"/>
        <v>0.43399906158447199</v>
      </c>
      <c r="H19" s="1">
        <v>592.011969999999</v>
      </c>
      <c r="I19" s="1"/>
      <c r="J19" s="1"/>
      <c r="K19" s="1"/>
      <c r="L19" s="1"/>
      <c r="M19" s="1">
        <v>0</v>
      </c>
      <c r="N19" s="1">
        <f t="shared" si="3"/>
        <v>592.011969999999</v>
      </c>
      <c r="O19" s="6">
        <f t="shared" si="4"/>
        <v>592.011969999999</v>
      </c>
      <c r="P19" s="12">
        <f t="shared" si="5"/>
        <v>1</v>
      </c>
      <c r="Q19" s="10"/>
      <c r="R19" s="1">
        <v>1.46457743644714</v>
      </c>
      <c r="S19" s="1">
        <v>1.51466035842895</v>
      </c>
      <c r="T19" s="1">
        <v>1.4824104309082</v>
      </c>
      <c r="U19" s="1">
        <v>1.47346687316894</v>
      </c>
      <c r="V19" s="1">
        <v>1.4979777336120601</v>
      </c>
      <c r="W19" s="3">
        <f t="shared" si="11"/>
        <v>1.486618566513058</v>
      </c>
      <c r="X19" s="3">
        <f t="shared" si="6"/>
        <v>1.7842979732693425E-2</v>
      </c>
      <c r="Y19" s="1">
        <v>652.01228999999898</v>
      </c>
      <c r="Z19" s="1">
        <v>638.81220999999903</v>
      </c>
      <c r="AA19" s="1">
        <v>660.01232000000005</v>
      </c>
      <c r="AB19" s="1">
        <v>652.81230000000005</v>
      </c>
      <c r="AC19" s="1">
        <v>656.01235999999994</v>
      </c>
      <c r="AD19" s="3">
        <f t="shared" si="12"/>
        <v>651.93229599999961</v>
      </c>
      <c r="AE19" s="3">
        <f t="shared" si="7"/>
        <v>7.1393441269089379</v>
      </c>
      <c r="AF19" s="3">
        <f t="shared" si="0"/>
        <v>1.1012147203712801</v>
      </c>
      <c r="AG19" s="3">
        <f t="shared" si="1"/>
        <v>1.1012147203712801</v>
      </c>
    </row>
    <row r="23" spans="1:33" x14ac:dyDescent="0.3">
      <c r="G23" s="9"/>
      <c r="O23" s="9"/>
      <c r="P23" s="9"/>
      <c r="Q23" s="9"/>
      <c r="W23" s="9"/>
      <c r="X23" s="9"/>
      <c r="AD23" s="9"/>
      <c r="AE23" s="9"/>
      <c r="AF23" s="9"/>
      <c r="AG23" s="9"/>
    </row>
    <row r="24" spans="1:33" x14ac:dyDescent="0.3">
      <c r="G24" s="10"/>
      <c r="O24" s="10"/>
      <c r="P24" s="16"/>
      <c r="Q24" s="10"/>
      <c r="W24" s="10"/>
      <c r="X24" s="10"/>
      <c r="AD24" s="10"/>
      <c r="AE24" s="10"/>
      <c r="AF24" s="10"/>
      <c r="AG24" s="10"/>
    </row>
    <row r="25" spans="1:33" x14ac:dyDescent="0.3">
      <c r="G25" s="10"/>
      <c r="O25" s="10"/>
      <c r="P25" s="16"/>
      <c r="Q25" s="10"/>
      <c r="W25" s="10"/>
      <c r="X25" s="10"/>
      <c r="AD25" s="10"/>
      <c r="AE25" s="10"/>
      <c r="AF25" s="10"/>
      <c r="AG25" s="10"/>
    </row>
    <row r="26" spans="1:33" x14ac:dyDescent="0.3">
      <c r="G26" s="10"/>
      <c r="O26" s="10"/>
      <c r="P26" s="16"/>
      <c r="Q26" s="10"/>
      <c r="W26" s="10"/>
      <c r="X26" s="10"/>
      <c r="AD26" s="10"/>
      <c r="AE26" s="10"/>
      <c r="AF26" s="10"/>
      <c r="AG26" s="10"/>
    </row>
    <row r="27" spans="1:33" x14ac:dyDescent="0.3">
      <c r="G27" s="10"/>
      <c r="O27" s="10"/>
      <c r="P27" s="16"/>
      <c r="Q27" s="10"/>
      <c r="W27" s="10"/>
      <c r="X27" s="10"/>
      <c r="AD27" s="10"/>
      <c r="AE27" s="10"/>
      <c r="AF27" s="10"/>
      <c r="AG27" s="10"/>
    </row>
    <row r="28" spans="1:33" x14ac:dyDescent="0.3">
      <c r="G28" s="10"/>
      <c r="O28" s="10"/>
      <c r="P28" s="16"/>
      <c r="Q28" s="10"/>
      <c r="W28" s="10"/>
      <c r="X28" s="10"/>
      <c r="AD28" s="10"/>
      <c r="AE28" s="10"/>
      <c r="AF28" s="10"/>
      <c r="AG28" s="10"/>
    </row>
    <row r="29" spans="1:33" x14ac:dyDescent="0.3">
      <c r="G29" s="10"/>
      <c r="O29" s="10"/>
      <c r="P29" s="16"/>
      <c r="Q29" s="10"/>
      <c r="W29" s="10"/>
      <c r="X29" s="10"/>
      <c r="AD29" s="10"/>
      <c r="AE29" s="10"/>
      <c r="AF29" s="10"/>
      <c r="AG29" s="10"/>
    </row>
    <row r="30" spans="1:33" x14ac:dyDescent="0.3">
      <c r="G30" s="10"/>
      <c r="O30" s="10"/>
      <c r="P30" s="16"/>
      <c r="Q30" s="10"/>
      <c r="W30" s="10"/>
      <c r="X30" s="10"/>
      <c r="AD30" s="10"/>
      <c r="AE30" s="10"/>
      <c r="AF30" s="10"/>
      <c r="AG30" s="10"/>
    </row>
    <row r="31" spans="1:33" x14ac:dyDescent="0.3">
      <c r="G31" s="10"/>
      <c r="M31" s="21"/>
      <c r="O31" s="10"/>
      <c r="P31" s="16"/>
      <c r="Q31" s="10"/>
      <c r="W31" s="10"/>
      <c r="X31" s="10"/>
      <c r="AD31" s="10"/>
      <c r="AE31" s="10"/>
      <c r="AF31" s="10"/>
      <c r="AG31" s="10"/>
    </row>
    <row r="32" spans="1:33" x14ac:dyDescent="0.3">
      <c r="G32" s="10"/>
      <c r="M32" s="21"/>
      <c r="O32" s="10"/>
      <c r="P32" s="16"/>
      <c r="Q32" s="10"/>
      <c r="W32" s="10"/>
      <c r="X32" s="10"/>
      <c r="AD32" s="10"/>
      <c r="AE32" s="10"/>
      <c r="AF32" s="10"/>
      <c r="AG32" s="10"/>
    </row>
    <row r="33" spans="1:33" x14ac:dyDescent="0.3">
      <c r="G33" s="10"/>
      <c r="O33" s="10"/>
      <c r="P33" s="16"/>
      <c r="Q33" s="10"/>
      <c r="W33" s="10"/>
      <c r="X33" s="10"/>
      <c r="AD33" s="10"/>
      <c r="AE33" s="10"/>
      <c r="AF33" s="10"/>
      <c r="AG33" s="10"/>
    </row>
    <row r="34" spans="1:33" x14ac:dyDescent="0.3">
      <c r="G34" s="10"/>
      <c r="O34" s="10"/>
      <c r="P34" s="16"/>
      <c r="Q34" s="10"/>
      <c r="W34" s="10"/>
      <c r="X34" s="10"/>
      <c r="AD34" s="10"/>
      <c r="AE34" s="10"/>
      <c r="AF34" s="10"/>
      <c r="AG34" s="10"/>
    </row>
    <row r="35" spans="1:33" x14ac:dyDescent="0.3">
      <c r="G35" s="10"/>
      <c r="O35" s="10"/>
      <c r="P35" s="16"/>
      <c r="Q35" s="10"/>
      <c r="W35" s="10"/>
      <c r="X35" s="10"/>
      <c r="AD35" s="10"/>
      <c r="AE35" s="10"/>
      <c r="AF35" s="10"/>
      <c r="AG35" s="10"/>
    </row>
    <row r="36" spans="1:33" x14ac:dyDescent="0.3">
      <c r="G36" s="10"/>
      <c r="O36" s="10"/>
      <c r="P36" s="16"/>
      <c r="Q36" s="10"/>
      <c r="W36" s="10"/>
      <c r="X36" s="10"/>
      <c r="AD36" s="10"/>
      <c r="AE36" s="10"/>
      <c r="AF36" s="10"/>
      <c r="AG36" s="10"/>
    </row>
    <row r="40" spans="1:33" x14ac:dyDescent="0.3">
      <c r="A40" t="s">
        <v>4</v>
      </c>
    </row>
    <row r="41" spans="1:33" x14ac:dyDescent="0.3">
      <c r="A41" t="s">
        <v>5</v>
      </c>
    </row>
    <row r="42" spans="1:33" x14ac:dyDescent="0.3">
      <c r="A42" t="s">
        <v>6</v>
      </c>
    </row>
    <row r="43" spans="1:33" x14ac:dyDescent="0.3">
      <c r="A43" t="s">
        <v>7</v>
      </c>
    </row>
    <row r="44" spans="1:33" x14ac:dyDescent="0.3">
      <c r="A44" t="s">
        <v>8</v>
      </c>
    </row>
    <row r="45" spans="1:33" x14ac:dyDescent="0.3">
      <c r="A45" t="s">
        <v>9</v>
      </c>
    </row>
    <row r="46" spans="1:33" x14ac:dyDescent="0.3">
      <c r="A46" t="s">
        <v>10</v>
      </c>
    </row>
    <row r="47" spans="1:33" x14ac:dyDescent="0.3">
      <c r="A47" t="s">
        <v>11</v>
      </c>
    </row>
    <row r="48" spans="1:33" x14ac:dyDescent="0.3">
      <c r="A48" t="s">
        <v>12</v>
      </c>
    </row>
    <row r="49" spans="1:1" x14ac:dyDescent="0.3">
      <c r="A49" t="s">
        <v>13</v>
      </c>
    </row>
    <row r="50" spans="1:1" x14ac:dyDescent="0.3">
      <c r="A50" t="s">
        <v>7</v>
      </c>
    </row>
    <row r="51" spans="1:1" x14ac:dyDescent="0.3">
      <c r="A51" t="s">
        <v>8</v>
      </c>
    </row>
    <row r="52" spans="1:1" x14ac:dyDescent="0.3">
      <c r="A52" t="s">
        <v>9</v>
      </c>
    </row>
    <row r="53" spans="1:1" x14ac:dyDescent="0.3">
      <c r="A53" t="s">
        <v>10</v>
      </c>
    </row>
    <row r="54" spans="1:1" x14ac:dyDescent="0.3">
      <c r="A54" t="s">
        <v>14</v>
      </c>
    </row>
    <row r="55" spans="1:1" x14ac:dyDescent="0.3">
      <c r="A55" t="s">
        <v>15</v>
      </c>
    </row>
    <row r="56" spans="1:1" x14ac:dyDescent="0.3">
      <c r="A56" t="s">
        <v>16</v>
      </c>
    </row>
    <row r="57" spans="1:1" x14ac:dyDescent="0.3">
      <c r="A57" t="s">
        <v>7</v>
      </c>
    </row>
    <row r="58" spans="1:1" x14ac:dyDescent="0.3">
      <c r="A58" t="s">
        <v>8</v>
      </c>
    </row>
    <row r="59" spans="1:1" x14ac:dyDescent="0.3">
      <c r="A59" t="s">
        <v>9</v>
      </c>
    </row>
    <row r="60" spans="1:1" x14ac:dyDescent="0.3">
      <c r="A60" t="s">
        <v>10</v>
      </c>
    </row>
    <row r="61" spans="1:1" x14ac:dyDescent="0.3">
      <c r="A61" t="s">
        <v>17</v>
      </c>
    </row>
    <row r="62" spans="1:1" x14ac:dyDescent="0.3">
      <c r="A62" t="s">
        <v>18</v>
      </c>
    </row>
    <row r="63" spans="1:1" x14ac:dyDescent="0.3">
      <c r="A63" t="s">
        <v>19</v>
      </c>
    </row>
    <row r="64" spans="1:1" x14ac:dyDescent="0.3">
      <c r="A64" t="s">
        <v>20</v>
      </c>
    </row>
    <row r="65" spans="1:1" x14ac:dyDescent="0.3">
      <c r="A65" t="s">
        <v>21</v>
      </c>
    </row>
    <row r="66" spans="1:1" x14ac:dyDescent="0.3">
      <c r="A66" t="s">
        <v>22</v>
      </c>
    </row>
    <row r="67" spans="1:1" x14ac:dyDescent="0.3">
      <c r="A67" t="s">
        <v>10</v>
      </c>
    </row>
    <row r="68" spans="1:1" x14ac:dyDescent="0.3">
      <c r="A68" t="s">
        <v>23</v>
      </c>
    </row>
    <row r="69" spans="1:1" x14ac:dyDescent="0.3">
      <c r="A69" t="s">
        <v>24</v>
      </c>
    </row>
    <row r="70" spans="1:1" x14ac:dyDescent="0.3">
      <c r="A70" t="s">
        <v>25</v>
      </c>
    </row>
    <row r="71" spans="1:1" x14ac:dyDescent="0.3">
      <c r="A71" t="s">
        <v>26</v>
      </c>
    </row>
    <row r="72" spans="1:1" x14ac:dyDescent="0.3">
      <c r="A72" t="s">
        <v>8</v>
      </c>
    </row>
    <row r="73" spans="1:1" x14ac:dyDescent="0.3">
      <c r="A73" t="s">
        <v>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0B76-721D-4BEA-9D94-16A3320CFB9F}">
  <sheetPr>
    <tabColor rgb="FF92D050"/>
  </sheetPr>
  <dimension ref="A2:AG76"/>
  <sheetViews>
    <sheetView zoomScale="85" zoomScaleNormal="85" workbookViewId="0">
      <selection activeCell="N52" sqref="N5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15" width="6.6640625" customWidth="1"/>
    <col min="16" max="16" width="10.109375" bestFit="1" customWidth="1"/>
    <col min="17" max="32" width="6.6640625" customWidth="1"/>
    <col min="33" max="33" width="7.6640625" customWidth="1"/>
  </cols>
  <sheetData>
    <row r="2" spans="1:33" s="8" customFormat="1" x14ac:dyDescent="0.3"/>
    <row r="4" spans="1:33" s="7" customFormat="1" x14ac:dyDescent="0.3">
      <c r="A4" s="7" t="s">
        <v>0</v>
      </c>
      <c r="B4" s="7" t="s">
        <v>46</v>
      </c>
      <c r="R4" s="7" t="s">
        <v>3</v>
      </c>
    </row>
    <row r="5" spans="1:33" x14ac:dyDescent="0.3">
      <c r="B5" t="s">
        <v>1</v>
      </c>
      <c r="H5" t="s">
        <v>45</v>
      </c>
      <c r="M5" s="11"/>
      <c r="R5" t="s">
        <v>1</v>
      </c>
      <c r="Y5" t="s">
        <v>45</v>
      </c>
    </row>
    <row r="6" spans="1:33" x14ac:dyDescent="0.3">
      <c r="A6" s="1" t="s">
        <v>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33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30</v>
      </c>
      <c r="O6" s="2" t="s">
        <v>33</v>
      </c>
      <c r="P6" s="2" t="s">
        <v>33</v>
      </c>
      <c r="Q6" s="9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2" t="s">
        <v>44</v>
      </c>
      <c r="Y6" s="1">
        <v>1</v>
      </c>
      <c r="Z6" s="1">
        <v>2</v>
      </c>
      <c r="AA6" s="1">
        <v>3</v>
      </c>
      <c r="AB6" s="1">
        <v>4</v>
      </c>
      <c r="AC6" s="1">
        <v>5</v>
      </c>
      <c r="AD6" s="5" t="s">
        <v>3</v>
      </c>
      <c r="AE6" s="2" t="s">
        <v>44</v>
      </c>
      <c r="AF6" s="5" t="s">
        <v>3</v>
      </c>
      <c r="AG6" s="2" t="s">
        <v>3</v>
      </c>
    </row>
    <row r="7" spans="1:33" x14ac:dyDescent="0.3">
      <c r="A7" s="1">
        <v>6</v>
      </c>
      <c r="B7" s="1">
        <v>7.5957968235015798</v>
      </c>
      <c r="C7" s="1"/>
      <c r="D7" s="1"/>
      <c r="E7" s="1"/>
      <c r="F7" s="1"/>
      <c r="G7" s="3">
        <f t="shared" ref="G7:G16" si="0">AVERAGE(B7:F7)</f>
        <v>7.5957968235015798</v>
      </c>
      <c r="H7" s="1">
        <v>133.19999999999999</v>
      </c>
      <c r="I7" s="1"/>
      <c r="J7" s="1"/>
      <c r="K7" s="1"/>
      <c r="L7" s="1"/>
      <c r="M7" s="1">
        <v>0.59955086500080901</v>
      </c>
      <c r="N7" s="1">
        <f>IFERROR((1-M7)*O7,"")</f>
        <v>53.339824781892233</v>
      </c>
      <c r="O7" s="6">
        <f t="shared" ref="O7:O16" si="1">IFERROR(AVERAGE(H7:L7),"")</f>
        <v>133.19999999999999</v>
      </c>
      <c r="P7" s="12">
        <f>IFERROR(O7/N7,"")</f>
        <v>2.4971960546300602</v>
      </c>
      <c r="Q7" s="16"/>
      <c r="R7" s="1">
        <v>1.599157571792603</v>
      </c>
      <c r="S7" s="1">
        <v>1.6085460186004641</v>
      </c>
      <c r="T7" s="1">
        <v>1.5816531181335449</v>
      </c>
      <c r="U7" s="1">
        <v>1.562278747558594</v>
      </c>
      <c r="V7" s="1">
        <v>1.577056884765625</v>
      </c>
      <c r="W7" s="3">
        <f>AVERAGE(R7:V7)</f>
        <v>1.5857384681701663</v>
      </c>
      <c r="X7" s="3">
        <f>_xlfn.STDEV.P(R7:V7)</f>
        <v>1.638703856811859E-2</v>
      </c>
      <c r="Y7" s="1">
        <v>121.20204</v>
      </c>
      <c r="Z7" s="1">
        <v>121.20204</v>
      </c>
      <c r="AA7" s="1">
        <v>121.20204</v>
      </c>
      <c r="AB7" s="1">
        <v>121.20204</v>
      </c>
      <c r="AC7" s="1">
        <v>121.20204</v>
      </c>
      <c r="AD7" s="3">
        <f>AVERAGE(Y7:AC7)</f>
        <v>121.20203999999998</v>
      </c>
      <c r="AE7" s="3">
        <f>_xlfn.STDEV.P(Y7:AC7)</f>
        <v>1.4210854715202004E-14</v>
      </c>
      <c r="AF7" s="3">
        <f t="shared" ref="AF7:AF19" si="2">IFERROR(AD7/O7,"")</f>
        <v>0.90992522522522512</v>
      </c>
      <c r="AG7" s="3">
        <f t="shared" ref="AG7:AG19" si="3">IFERROR(AD7/N7,"")</f>
        <v>2.2722616824408011</v>
      </c>
    </row>
    <row r="8" spans="1:33" x14ac:dyDescent="0.3">
      <c r="A8" s="1">
        <v>7</v>
      </c>
      <c r="B8" s="1">
        <v>11.307713747024501</v>
      </c>
      <c r="C8" s="1"/>
      <c r="D8" s="1"/>
      <c r="E8" s="1"/>
      <c r="F8" s="1"/>
      <c r="G8" s="3">
        <f t="shared" si="0"/>
        <v>11.307713747024501</v>
      </c>
      <c r="H8" s="1">
        <v>113.2</v>
      </c>
      <c r="I8" s="1"/>
      <c r="J8" s="1"/>
      <c r="K8" s="1"/>
      <c r="L8" s="1"/>
      <c r="M8" s="1">
        <v>0.59509180393250305</v>
      </c>
      <c r="N8" s="1">
        <f t="shared" ref="N8:N19" si="4">IFERROR((1-M8)*O8,"")</f>
        <v>45.835607794840655</v>
      </c>
      <c r="O8" s="6">
        <f t="shared" si="1"/>
        <v>113.2</v>
      </c>
      <c r="P8" s="12">
        <f t="shared" ref="P8:P19" si="5">IFERROR(O8/N8,"")</f>
        <v>2.4696956241243955</v>
      </c>
      <c r="Q8" s="10"/>
      <c r="R8" s="1">
        <v>1.6479310989379881</v>
      </c>
      <c r="S8" s="1">
        <v>1.671211719512939</v>
      </c>
      <c r="T8" s="1">
        <v>1.711663961410522</v>
      </c>
      <c r="U8" s="1">
        <v>1.6779863834381099</v>
      </c>
      <c r="V8" s="1">
        <v>1.6894433498382571</v>
      </c>
      <c r="W8" s="3">
        <f>AVERAGE(R8:V8)</f>
        <v>1.6796473026275631</v>
      </c>
      <c r="X8" s="3">
        <f t="shared" ref="X8:X19" si="6">_xlfn.STDEV.P(R8:V8)</f>
        <v>2.0980296814367541E-2</v>
      </c>
      <c r="Y8" s="1">
        <v>113.202</v>
      </c>
      <c r="Z8" s="1">
        <v>113.202</v>
      </c>
      <c r="AA8" s="1">
        <v>113.202</v>
      </c>
      <c r="AB8" s="1">
        <v>119.20206</v>
      </c>
      <c r="AC8" s="1">
        <v>113.202</v>
      </c>
      <c r="AD8" s="3">
        <f>AVERAGE(Y8:AC8)</f>
        <v>114.40201200000001</v>
      </c>
      <c r="AE8" s="3">
        <f t="shared" ref="AE8:AE19" si="7">_xlfn.STDEV.P(Y8:AC8)</f>
        <v>2.4000240000000019</v>
      </c>
      <c r="AF8" s="3">
        <f t="shared" si="2"/>
        <v>1.0106184805653711</v>
      </c>
      <c r="AG8" s="3">
        <f t="shared" si="3"/>
        <v>2.4959200391115424</v>
      </c>
    </row>
    <row r="9" spans="1:33" x14ac:dyDescent="0.3">
      <c r="A9" s="1">
        <v>8</v>
      </c>
      <c r="B9" s="1">
        <v>49.385480642318697</v>
      </c>
      <c r="C9" s="1"/>
      <c r="D9" s="1"/>
      <c r="E9" s="1"/>
      <c r="F9" s="1"/>
      <c r="G9" s="3">
        <f t="shared" si="0"/>
        <v>49.385480642318697</v>
      </c>
      <c r="H9" s="1">
        <v>121.2</v>
      </c>
      <c r="I9" s="1"/>
      <c r="J9" s="1"/>
      <c r="K9" s="1"/>
      <c r="L9" s="1"/>
      <c r="M9" s="1">
        <v>0.59970882156164895</v>
      </c>
      <c r="N9" s="1">
        <f t="shared" si="4"/>
        <v>48.515290826728148</v>
      </c>
      <c r="O9" s="6">
        <f t="shared" si="1"/>
        <v>121.2</v>
      </c>
      <c r="P9" s="12">
        <f t="shared" si="5"/>
        <v>2.4981814585604472</v>
      </c>
      <c r="Q9" s="10"/>
      <c r="R9" s="1">
        <v>1.773159503936768</v>
      </c>
      <c r="S9" s="1">
        <v>1.8050186634063721</v>
      </c>
      <c r="T9" s="1">
        <v>1.747138977050781</v>
      </c>
      <c r="U9" s="1">
        <v>1.7929797172546389</v>
      </c>
      <c r="V9" s="1">
        <v>1.7515771389007571</v>
      </c>
      <c r="W9" s="3">
        <f t="shared" ref="W9:W13" si="8">AVERAGE(R9:V9)</f>
        <v>1.7739748001098632</v>
      </c>
      <c r="X9" s="3">
        <f t="shared" si="6"/>
        <v>2.2571617836558582E-2</v>
      </c>
      <c r="Y9" s="1">
        <v>113.20201</v>
      </c>
      <c r="Z9" s="1">
        <v>113.20201</v>
      </c>
      <c r="AA9" s="1">
        <v>113.20201</v>
      </c>
      <c r="AB9" s="1">
        <v>113.20201</v>
      </c>
      <c r="AC9" s="1">
        <v>119.20207000000001</v>
      </c>
      <c r="AD9" s="3">
        <f t="shared" ref="AD9:AD13" si="9">AVERAGE(Y9:AC9)</f>
        <v>114.40202200000002</v>
      </c>
      <c r="AE9" s="3">
        <f t="shared" si="7"/>
        <v>2.4000240000000019</v>
      </c>
      <c r="AF9" s="3">
        <f t="shared" si="2"/>
        <v>0.94391107260726081</v>
      </c>
      <c r="AG9" s="3">
        <f t="shared" si="3"/>
        <v>2.3580611401173628</v>
      </c>
    </row>
    <row r="10" spans="1:33" x14ac:dyDescent="0.3">
      <c r="A10" s="1">
        <v>9</v>
      </c>
      <c r="B10" s="1">
        <v>101.764936447143</v>
      </c>
      <c r="C10" s="1"/>
      <c r="D10" s="1"/>
      <c r="E10" s="1"/>
      <c r="F10" s="1"/>
      <c r="G10" s="3">
        <f t="shared" si="0"/>
        <v>101.764936447143</v>
      </c>
      <c r="H10" s="1">
        <v>113.2</v>
      </c>
      <c r="I10" s="1"/>
      <c r="J10" s="1"/>
      <c r="K10" s="1"/>
      <c r="L10" s="1"/>
      <c r="M10" s="1">
        <v>0.59972164579242104</v>
      </c>
      <c r="N10" s="1">
        <f t="shared" si="4"/>
        <v>45.311509696297939</v>
      </c>
      <c r="O10" s="6">
        <f t="shared" si="1"/>
        <v>113.2</v>
      </c>
      <c r="P10" s="12">
        <f t="shared" si="5"/>
        <v>2.4982614960023879</v>
      </c>
      <c r="Q10" s="10"/>
      <c r="R10" s="1">
        <v>1.9083888530731199</v>
      </c>
      <c r="S10" s="1">
        <v>1.850233793258667</v>
      </c>
      <c r="T10" s="1">
        <v>2.1288383007049561</v>
      </c>
      <c r="U10" s="1">
        <v>1.907663106918335</v>
      </c>
      <c r="V10" s="1">
        <v>1.826785564422607</v>
      </c>
      <c r="W10" s="3">
        <f t="shared" si="8"/>
        <v>1.9243819236755371</v>
      </c>
      <c r="X10" s="3">
        <f t="shared" si="6"/>
        <v>0.10710807797061331</v>
      </c>
      <c r="Y10" s="1">
        <v>113.20204</v>
      </c>
      <c r="Z10" s="1">
        <v>113.20204</v>
      </c>
      <c r="AA10" s="1">
        <v>113.20204</v>
      </c>
      <c r="AB10" s="1">
        <v>113.20204</v>
      </c>
      <c r="AC10" s="1">
        <v>113.20204</v>
      </c>
      <c r="AD10" s="3">
        <f t="shared" si="9"/>
        <v>113.20203999999998</v>
      </c>
      <c r="AE10" s="3">
        <f t="shared" si="7"/>
        <v>1.4210854715202004E-14</v>
      </c>
      <c r="AF10" s="3">
        <f t="shared" si="2"/>
        <v>1.0000180212014131</v>
      </c>
      <c r="AG10" s="3">
        <f t="shared" si="3"/>
        <v>2.4983065176759904</v>
      </c>
    </row>
    <row r="11" spans="1:33" x14ac:dyDescent="0.3">
      <c r="A11" s="1">
        <v>10</v>
      </c>
      <c r="B11" s="1">
        <v>21.942181587219199</v>
      </c>
      <c r="C11" s="1"/>
      <c r="D11" s="1"/>
      <c r="E11" s="1"/>
      <c r="F11" s="1"/>
      <c r="G11" s="3">
        <f t="shared" si="0"/>
        <v>21.942181587219199</v>
      </c>
      <c r="H11" s="1">
        <v>89.2</v>
      </c>
      <c r="I11" s="1"/>
      <c r="J11" s="1"/>
      <c r="K11" s="1"/>
      <c r="L11" s="1"/>
      <c r="M11" s="1">
        <v>0.58296094630563899</v>
      </c>
      <c r="N11" s="1">
        <f t="shared" si="4"/>
        <v>37.199883589537002</v>
      </c>
      <c r="O11" s="6">
        <f t="shared" si="1"/>
        <v>89.2</v>
      </c>
      <c r="P11" s="12">
        <f t="shared" si="5"/>
        <v>2.3978569660118176</v>
      </c>
      <c r="Q11" s="10"/>
      <c r="R11" s="1">
        <v>1.9724433422088621</v>
      </c>
      <c r="S11" s="1">
        <v>1.891671895980835</v>
      </c>
      <c r="T11" s="1">
        <v>1.978687047958374</v>
      </c>
      <c r="U11" s="1">
        <v>2.0096373558044429</v>
      </c>
      <c r="V11" s="1">
        <v>1.9424154758453369</v>
      </c>
      <c r="W11" s="3">
        <f t="shared" si="8"/>
        <v>1.9589710235595703</v>
      </c>
      <c r="X11" s="3">
        <f t="shared" si="6"/>
        <v>3.9851125314116914E-2</v>
      </c>
      <c r="Y11" s="1">
        <v>105.20161</v>
      </c>
      <c r="Z11" s="1">
        <v>89.201560000000001</v>
      </c>
      <c r="AA11" s="1">
        <v>113.20204</v>
      </c>
      <c r="AB11" s="1">
        <v>89.201539999999994</v>
      </c>
      <c r="AC11" s="1">
        <v>113.20204</v>
      </c>
      <c r="AD11" s="3">
        <f t="shared" si="9"/>
        <v>102.001758</v>
      </c>
      <c r="AE11" s="3">
        <f t="shared" si="7"/>
        <v>10.851933802485949</v>
      </c>
      <c r="AF11" s="3">
        <f t="shared" si="2"/>
        <v>1.143517466367713</v>
      </c>
      <c r="AG11" s="3">
        <f t="shared" si="3"/>
        <v>2.7419913224860051</v>
      </c>
    </row>
    <row r="12" spans="1:33" x14ac:dyDescent="0.3">
      <c r="A12" s="1">
        <v>11</v>
      </c>
      <c r="B12" s="1">
        <v>105.431109666824</v>
      </c>
      <c r="C12" s="1"/>
      <c r="D12" s="1"/>
      <c r="E12" s="1"/>
      <c r="F12" s="1"/>
      <c r="G12" s="3">
        <f t="shared" si="0"/>
        <v>105.431109666824</v>
      </c>
      <c r="H12" s="1">
        <v>89.2</v>
      </c>
      <c r="I12" s="1"/>
      <c r="J12" s="1"/>
      <c r="K12" s="1"/>
      <c r="L12" s="1"/>
      <c r="M12" s="1">
        <v>0.598099186807175</v>
      </c>
      <c r="N12" s="1">
        <f t="shared" si="4"/>
        <v>35.84955253679999</v>
      </c>
      <c r="O12" s="6">
        <f t="shared" si="1"/>
        <v>89.2</v>
      </c>
      <c r="P12" s="12">
        <f t="shared" si="5"/>
        <v>2.4881761050834634</v>
      </c>
      <c r="Q12" s="10"/>
      <c r="R12" s="1">
        <v>2.8736064434051509</v>
      </c>
      <c r="S12" s="1">
        <v>2.1063556671142578</v>
      </c>
      <c r="T12" s="1">
        <v>2.0221269130706792</v>
      </c>
      <c r="U12" s="1">
        <v>2.029931783676147</v>
      </c>
      <c r="V12" s="1">
        <v>2.0422286987304692</v>
      </c>
      <c r="W12" s="3">
        <f t="shared" si="8"/>
        <v>2.214849901199341</v>
      </c>
      <c r="X12" s="3">
        <f t="shared" si="6"/>
        <v>0.33071622899761843</v>
      </c>
      <c r="Y12" s="1">
        <v>89.201549999999997</v>
      </c>
      <c r="Z12" s="1">
        <v>113.20205</v>
      </c>
      <c r="AA12" s="1">
        <v>89.201549999999997</v>
      </c>
      <c r="AB12" s="1">
        <v>93.20156999999999</v>
      </c>
      <c r="AC12" s="1">
        <v>113.20205</v>
      </c>
      <c r="AD12" s="3">
        <f t="shared" si="9"/>
        <v>99.601754</v>
      </c>
      <c r="AE12" s="3">
        <f t="shared" si="7"/>
        <v>11.200240571454875</v>
      </c>
      <c r="AF12" s="3">
        <f t="shared" si="2"/>
        <v>1.1166115919282511</v>
      </c>
      <c r="AG12" s="3">
        <f t="shared" si="3"/>
        <v>2.7783262816950818</v>
      </c>
    </row>
    <row r="13" spans="1:33" x14ac:dyDescent="0.3">
      <c r="A13" s="1">
        <v>12</v>
      </c>
      <c r="B13" s="1">
        <v>23.790380239486598</v>
      </c>
      <c r="C13" s="1"/>
      <c r="D13" s="1"/>
      <c r="E13" s="1"/>
      <c r="F13" s="1"/>
      <c r="G13" s="3">
        <f t="shared" si="0"/>
        <v>23.790380239486598</v>
      </c>
      <c r="H13" s="1">
        <v>65.2</v>
      </c>
      <c r="I13" s="1"/>
      <c r="J13" s="1"/>
      <c r="K13" s="1"/>
      <c r="L13" s="1"/>
      <c r="M13" s="1">
        <v>0.58383379694709703</v>
      </c>
      <c r="N13" s="1">
        <f t="shared" si="4"/>
        <v>27.134036439049275</v>
      </c>
      <c r="O13" s="6">
        <f t="shared" si="1"/>
        <v>65.2</v>
      </c>
      <c r="P13" s="12">
        <f t="shared" si="5"/>
        <v>2.4028861369909951</v>
      </c>
      <c r="Q13" s="10"/>
      <c r="R13" s="1">
        <v>2.111106395721436</v>
      </c>
      <c r="S13" s="1">
        <v>2.1440916061401372</v>
      </c>
      <c r="T13" s="1">
        <v>2.214859247207642</v>
      </c>
      <c r="U13" s="1">
        <v>2.1242401599884029</v>
      </c>
      <c r="V13" s="1">
        <v>2.0941298007965088</v>
      </c>
      <c r="W13" s="3">
        <f t="shared" si="8"/>
        <v>2.1376854419708256</v>
      </c>
      <c r="X13" s="3">
        <f t="shared" si="6"/>
        <v>4.1907398724602661E-2</v>
      </c>
      <c r="Y13" s="1">
        <v>89.201549999999997</v>
      </c>
      <c r="Z13" s="1">
        <v>89.201549999999997</v>
      </c>
      <c r="AA13" s="1">
        <v>85.201549999999997</v>
      </c>
      <c r="AB13" s="1">
        <v>89.201549999999997</v>
      </c>
      <c r="AC13" s="1">
        <v>89.201549999999997</v>
      </c>
      <c r="AD13" s="3">
        <f t="shared" si="9"/>
        <v>88.40155</v>
      </c>
      <c r="AE13" s="3">
        <f t="shared" si="7"/>
        <v>1.5999999999999999</v>
      </c>
      <c r="AF13" s="3">
        <f t="shared" si="2"/>
        <v>1.3558519938650306</v>
      </c>
      <c r="AG13" s="3">
        <f t="shared" si="3"/>
        <v>3.2579579598698816</v>
      </c>
    </row>
    <row r="14" spans="1:33" x14ac:dyDescent="0.3">
      <c r="A14" s="1">
        <v>13</v>
      </c>
      <c r="B14" s="1">
        <v>11.5308845043182</v>
      </c>
      <c r="C14" s="1"/>
      <c r="D14" s="1"/>
      <c r="E14" s="1"/>
      <c r="F14" s="1"/>
      <c r="G14" s="3">
        <f t="shared" si="0"/>
        <v>11.5308845043182</v>
      </c>
      <c r="H14" s="1">
        <v>69.2</v>
      </c>
      <c r="I14" s="1"/>
      <c r="J14" s="1"/>
      <c r="K14" s="1"/>
      <c r="L14" s="1"/>
      <c r="M14" s="1">
        <v>0.597689053407094</v>
      </c>
      <c r="N14" s="1">
        <f t="shared" si="4"/>
        <v>27.839917504229096</v>
      </c>
      <c r="O14" s="6">
        <f t="shared" si="1"/>
        <v>69.2</v>
      </c>
      <c r="P14" s="12">
        <f t="shared" si="5"/>
        <v>2.4856395493804175</v>
      </c>
      <c r="Q14" s="10"/>
      <c r="R14" s="1">
        <v>2.2349460124969478</v>
      </c>
      <c r="S14" s="1">
        <v>2.2235722541809082</v>
      </c>
      <c r="T14" s="1">
        <v>2.2211425304412842</v>
      </c>
      <c r="U14" s="1">
        <v>2.2127780914306641</v>
      </c>
      <c r="V14" s="1">
        <v>2.3457107543945308</v>
      </c>
      <c r="W14" s="3">
        <f>AVERAGE(R14:V14)</f>
        <v>2.247629928588867</v>
      </c>
      <c r="X14" s="3">
        <f t="shared" si="6"/>
        <v>4.9549439209738061E-2</v>
      </c>
      <c r="Y14" s="1">
        <v>85.201549999999997</v>
      </c>
      <c r="Z14" s="1">
        <v>85.201549999999997</v>
      </c>
      <c r="AA14" s="1">
        <v>89.201560000000001</v>
      </c>
      <c r="AB14" s="1">
        <v>85.201549999999997</v>
      </c>
      <c r="AC14" s="1">
        <v>85.201549999999997</v>
      </c>
      <c r="AD14" s="3">
        <f>AVERAGE(Y14:AC14)</f>
        <v>86.00155199999999</v>
      </c>
      <c r="AE14" s="3">
        <f t="shared" si="7"/>
        <v>1.6000040000000013</v>
      </c>
      <c r="AF14" s="3">
        <f t="shared" si="2"/>
        <v>1.2427969942196531</v>
      </c>
      <c r="AG14" s="3">
        <f t="shared" si="3"/>
        <v>3.0891453606834753</v>
      </c>
    </row>
    <row r="15" spans="1:33" x14ac:dyDescent="0.3">
      <c r="A15" s="1">
        <v>14</v>
      </c>
      <c r="B15" s="1">
        <v>24.018576145172101</v>
      </c>
      <c r="C15" s="1"/>
      <c r="D15" s="1"/>
      <c r="E15" s="1"/>
      <c r="F15" s="1"/>
      <c r="G15" s="3">
        <f t="shared" si="0"/>
        <v>24.018576145172101</v>
      </c>
      <c r="H15" s="1">
        <v>67.2</v>
      </c>
      <c r="I15" s="1"/>
      <c r="J15" s="1"/>
      <c r="K15" s="1"/>
      <c r="L15" s="1"/>
      <c r="M15" s="1">
        <v>0.59972800632288403</v>
      </c>
      <c r="N15" s="1">
        <f t="shared" si="4"/>
        <v>26.898277975102193</v>
      </c>
      <c r="O15" s="6">
        <f t="shared" si="1"/>
        <v>67.2</v>
      </c>
      <c r="P15" s="12">
        <f t="shared" si="5"/>
        <v>2.4983011946787905</v>
      </c>
      <c r="Q15" s="10"/>
      <c r="R15" s="1">
        <v>2.4025144577026372</v>
      </c>
      <c r="S15" s="1">
        <v>2.3276138305664058</v>
      </c>
      <c r="T15" s="1">
        <v>2.2887766361236568</v>
      </c>
      <c r="U15" s="1">
        <v>2.322400569915771</v>
      </c>
      <c r="V15" s="1">
        <v>2.339034795761108</v>
      </c>
      <c r="W15" s="3">
        <f t="shared" ref="W15:W19" si="10">AVERAGE(R15:V15)</f>
        <v>2.3360680580139159</v>
      </c>
      <c r="X15" s="3">
        <f t="shared" si="6"/>
        <v>3.7198597665781853E-2</v>
      </c>
      <c r="Y15" s="1">
        <v>85.201570000000004</v>
      </c>
      <c r="Z15" s="1">
        <v>85.201570000000004</v>
      </c>
      <c r="AA15" s="1">
        <v>69.201120000000003</v>
      </c>
      <c r="AB15" s="1">
        <v>87.201589999999996</v>
      </c>
      <c r="AC15" s="1">
        <v>93.201619999999991</v>
      </c>
      <c r="AD15" s="3">
        <f t="shared" ref="AD15:AD19" si="11">AVERAGE(Y15:AC15)</f>
        <v>84.001494000000008</v>
      </c>
      <c r="AE15" s="3">
        <f t="shared" si="7"/>
        <v>7.9600800018155562</v>
      </c>
      <c r="AF15" s="3">
        <f t="shared" si="2"/>
        <v>1.2500222321428571</v>
      </c>
      <c r="AG15" s="3">
        <f t="shared" si="3"/>
        <v>3.1229320359375485</v>
      </c>
    </row>
    <row r="16" spans="1:33" x14ac:dyDescent="0.3">
      <c r="A16" s="1">
        <v>15</v>
      </c>
      <c r="B16" s="1">
        <v>23.7724785804748</v>
      </c>
      <c r="C16" s="1"/>
      <c r="D16" s="1"/>
      <c r="E16" s="1"/>
      <c r="F16" s="1"/>
      <c r="G16" s="3">
        <f t="shared" si="0"/>
        <v>23.7724785804748</v>
      </c>
      <c r="H16" s="1">
        <v>69.2</v>
      </c>
      <c r="I16" s="1"/>
      <c r="J16" s="1"/>
      <c r="K16" s="1"/>
      <c r="L16" s="1"/>
      <c r="M16" s="1">
        <v>0.59996255625436601</v>
      </c>
      <c r="N16" s="1">
        <f t="shared" si="4"/>
        <v>27.682591107197872</v>
      </c>
      <c r="O16" s="6">
        <f t="shared" si="1"/>
        <v>69.2</v>
      </c>
      <c r="P16" s="12">
        <f t="shared" si="5"/>
        <v>2.49976599849452</v>
      </c>
      <c r="Q16" s="10"/>
      <c r="R16" s="1">
        <v>2.5645394325256352</v>
      </c>
      <c r="S16" s="1">
        <v>2.4419174194335942</v>
      </c>
      <c r="T16" s="1">
        <v>2.4186794757843022</v>
      </c>
      <c r="U16" s="1">
        <v>2.4434034824371338</v>
      </c>
      <c r="V16" s="1">
        <v>2.4606950283050542</v>
      </c>
      <c r="W16" s="3">
        <f t="shared" si="10"/>
        <v>2.4658469676971437</v>
      </c>
      <c r="X16" s="3">
        <f t="shared" si="6"/>
        <v>5.112308812559075E-2</v>
      </c>
      <c r="Y16" s="1">
        <v>85.201589999999996</v>
      </c>
      <c r="Z16" s="1">
        <v>85.201589999999996</v>
      </c>
      <c r="AA16" s="1">
        <v>85.201609999999988</v>
      </c>
      <c r="AB16" s="1">
        <v>85.20156999999999</v>
      </c>
      <c r="AC16" s="1">
        <v>85.201609999999988</v>
      </c>
      <c r="AD16" s="3">
        <f t="shared" si="11"/>
        <v>85.201594</v>
      </c>
      <c r="AE16" s="3">
        <f t="shared" si="7"/>
        <v>1.496662954576956E-5</v>
      </c>
      <c r="AF16" s="3">
        <f t="shared" si="2"/>
        <v>1.2312369075144509</v>
      </c>
      <c r="AG16" s="3">
        <f t="shared" si="3"/>
        <v>3.0778041574961659</v>
      </c>
    </row>
    <row r="17" spans="1:33" x14ac:dyDescent="0.3">
      <c r="A17" s="1">
        <v>16</v>
      </c>
      <c r="B17" s="1">
        <v>16.352771043777398</v>
      </c>
      <c r="C17" s="1"/>
      <c r="D17" s="1"/>
      <c r="E17" s="1"/>
      <c r="F17" s="1"/>
      <c r="G17" s="3">
        <f t="shared" ref="G17:G19" si="12">AVERAGE(B17:F17)</f>
        <v>16.352771043777398</v>
      </c>
      <c r="H17" s="1">
        <v>69.2</v>
      </c>
      <c r="I17" s="1"/>
      <c r="J17" s="1"/>
      <c r="K17" s="1"/>
      <c r="L17" s="1"/>
      <c r="M17" s="1">
        <v>0.59537510566766005</v>
      </c>
      <c r="N17" s="1">
        <f t="shared" si="4"/>
        <v>28.000042687797926</v>
      </c>
      <c r="O17" s="6">
        <f t="shared" ref="O17:O19" si="13">IFERROR(AVERAGE(H17:L17),"")</f>
        <v>69.2</v>
      </c>
      <c r="P17" s="12">
        <f t="shared" si="5"/>
        <v>2.4714248035827642</v>
      </c>
      <c r="Q17" s="10"/>
      <c r="R17" s="1">
        <v>2.5191280841827388</v>
      </c>
      <c r="S17" s="1">
        <v>2.6129081249237061</v>
      </c>
      <c r="T17" s="1">
        <v>2.5365900993347168</v>
      </c>
      <c r="U17" s="1">
        <v>2.5405325889587398</v>
      </c>
      <c r="V17" s="1">
        <v>2.507603645324707</v>
      </c>
      <c r="W17" s="3">
        <f t="shared" si="10"/>
        <v>2.5433525085449218</v>
      </c>
      <c r="X17" s="3">
        <f t="shared" si="6"/>
        <v>3.675995063067454E-2</v>
      </c>
      <c r="Y17" s="1">
        <v>85.201599999999999</v>
      </c>
      <c r="Z17" s="1">
        <v>85.201609999999988</v>
      </c>
      <c r="AA17" s="1">
        <v>85.201609999999988</v>
      </c>
      <c r="AB17" s="1">
        <v>85.201589999999996</v>
      </c>
      <c r="AC17" s="1">
        <v>65.201120000000003</v>
      </c>
      <c r="AD17" s="3">
        <f t="shared" si="11"/>
        <v>81.201505999999995</v>
      </c>
      <c r="AE17" s="3">
        <f t="shared" si="7"/>
        <v>8.0001930000034331</v>
      </c>
      <c r="AF17" s="3">
        <f t="shared" si="2"/>
        <v>1.1734321676300576</v>
      </c>
      <c r="AG17" s="3">
        <f t="shared" si="3"/>
        <v>2.9000493644028125</v>
      </c>
    </row>
    <row r="18" spans="1:33" x14ac:dyDescent="0.3">
      <c r="A18" s="1">
        <v>17</v>
      </c>
      <c r="B18" s="1">
        <v>13.5844073295593</v>
      </c>
      <c r="C18" s="1"/>
      <c r="D18" s="1"/>
      <c r="E18" s="1"/>
      <c r="F18" s="1"/>
      <c r="G18" s="3">
        <f t="shared" si="12"/>
        <v>13.5844073295593</v>
      </c>
      <c r="H18" s="1">
        <v>67.2</v>
      </c>
      <c r="I18" s="1"/>
      <c r="J18" s="1"/>
      <c r="K18" s="1"/>
      <c r="L18" s="1"/>
      <c r="M18" s="1">
        <v>0.59406072750403605</v>
      </c>
      <c r="N18" s="1">
        <f t="shared" si="4"/>
        <v>27.279119111728779</v>
      </c>
      <c r="O18" s="6">
        <f t="shared" si="13"/>
        <v>67.2</v>
      </c>
      <c r="P18" s="12">
        <f t="shared" si="5"/>
        <v>2.4634226539634509</v>
      </c>
      <c r="Q18" s="10"/>
      <c r="R18" s="1">
        <v>2.6022787094116211</v>
      </c>
      <c r="S18" s="1">
        <v>2.6222481727600102</v>
      </c>
      <c r="T18" s="1">
        <v>2.715181827545166</v>
      </c>
      <c r="U18" s="1">
        <v>2.564679622650146</v>
      </c>
      <c r="V18" s="1">
        <v>2.60102367401123</v>
      </c>
      <c r="W18" s="3">
        <f t="shared" si="10"/>
        <v>2.6210824012756349</v>
      </c>
      <c r="X18" s="3">
        <f t="shared" si="6"/>
        <v>5.0583131281622264E-2</v>
      </c>
      <c r="Y18" s="1">
        <v>85.201589999999996</v>
      </c>
      <c r="Z18" s="1">
        <v>85.201609999999988</v>
      </c>
      <c r="AA18" s="1">
        <v>65.20111</v>
      </c>
      <c r="AB18" s="1">
        <v>69.201139999999995</v>
      </c>
      <c r="AC18" s="1">
        <v>65.201130000000006</v>
      </c>
      <c r="AD18" s="3">
        <f t="shared" si="11"/>
        <v>74.001316000000003</v>
      </c>
      <c r="AE18" s="3">
        <f t="shared" si="7"/>
        <v>9.260899656831576</v>
      </c>
      <c r="AF18" s="3">
        <f t="shared" si="2"/>
        <v>1.1012100595238095</v>
      </c>
      <c r="AG18" s="3">
        <f t="shared" si="3"/>
        <v>2.7127458074033926</v>
      </c>
    </row>
    <row r="19" spans="1:33" x14ac:dyDescent="0.3">
      <c r="A19" s="1">
        <v>18</v>
      </c>
      <c r="B19" s="1">
        <v>8.8258273601531894</v>
      </c>
      <c r="C19" s="1"/>
      <c r="D19" s="1"/>
      <c r="E19" s="1"/>
      <c r="F19" s="1"/>
      <c r="G19" s="3">
        <f t="shared" si="12"/>
        <v>8.8258273601531894</v>
      </c>
      <c r="H19" s="1">
        <v>65.2</v>
      </c>
      <c r="I19" s="1"/>
      <c r="J19" s="1"/>
      <c r="K19" s="1"/>
      <c r="L19" s="1"/>
      <c r="M19" s="1">
        <v>0.5848276380056</v>
      </c>
      <c r="N19" s="1">
        <f t="shared" si="4"/>
        <v>27.069238002034879</v>
      </c>
      <c r="O19" s="6">
        <f t="shared" si="13"/>
        <v>65.2</v>
      </c>
      <c r="P19" s="12">
        <f t="shared" si="5"/>
        <v>2.4086381742662542</v>
      </c>
      <c r="Q19" s="10"/>
      <c r="R19" s="1">
        <v>2.7271468639373779</v>
      </c>
      <c r="S19" s="1">
        <v>2.7254490852355961</v>
      </c>
      <c r="T19" s="1">
        <v>2.7575654983520508</v>
      </c>
      <c r="U19" s="1">
        <v>2.8060388565063481</v>
      </c>
      <c r="V19" s="1">
        <v>2.771310567855835</v>
      </c>
      <c r="W19" s="3">
        <f t="shared" si="10"/>
        <v>2.7575021743774415</v>
      </c>
      <c r="X19" s="3">
        <f t="shared" si="6"/>
        <v>2.9984431453373053E-2</v>
      </c>
      <c r="Y19" s="1">
        <v>65.201120000000003</v>
      </c>
      <c r="Z19" s="1">
        <v>85.201589999999996</v>
      </c>
      <c r="AA19" s="1">
        <v>85.201589999999996</v>
      </c>
      <c r="AB19" s="1">
        <v>85.201589999999996</v>
      </c>
      <c r="AC19" s="1">
        <v>85.201589999999996</v>
      </c>
      <c r="AD19" s="3">
        <f t="shared" si="11"/>
        <v>81.201496000000006</v>
      </c>
      <c r="AE19" s="3">
        <f t="shared" si="7"/>
        <v>8.0001879999999996</v>
      </c>
      <c r="AF19" s="3">
        <f t="shared" si="2"/>
        <v>1.2454217177914111</v>
      </c>
      <c r="AG19" s="3">
        <f t="shared" si="3"/>
        <v>2.9997702925326468</v>
      </c>
    </row>
    <row r="40" spans="1:8" x14ac:dyDescent="0.3">
      <c r="A40" t="s">
        <v>4</v>
      </c>
    </row>
    <row r="41" spans="1:8" x14ac:dyDescent="0.3">
      <c r="A41" t="s">
        <v>5</v>
      </c>
      <c r="H41">
        <v>22</v>
      </c>
    </row>
    <row r="42" spans="1:8" x14ac:dyDescent="0.3">
      <c r="A42" t="s">
        <v>6</v>
      </c>
    </row>
    <row r="43" spans="1:8" x14ac:dyDescent="0.3">
      <c r="A43" t="s">
        <v>7</v>
      </c>
    </row>
    <row r="44" spans="1:8" x14ac:dyDescent="0.3">
      <c r="A44" t="s">
        <v>8</v>
      </c>
    </row>
    <row r="45" spans="1:8" x14ac:dyDescent="0.3">
      <c r="A45" t="s">
        <v>9</v>
      </c>
    </row>
    <row r="46" spans="1:8" x14ac:dyDescent="0.3">
      <c r="A46" t="s">
        <v>10</v>
      </c>
    </row>
    <row r="47" spans="1:8" x14ac:dyDescent="0.3">
      <c r="A47" t="s">
        <v>11</v>
      </c>
    </row>
    <row r="48" spans="1:8" x14ac:dyDescent="0.3">
      <c r="A48" t="s">
        <v>12</v>
      </c>
      <c r="H48">
        <v>14</v>
      </c>
    </row>
    <row r="49" spans="1:8" x14ac:dyDescent="0.3">
      <c r="A49" t="s">
        <v>13</v>
      </c>
    </row>
    <row r="50" spans="1:8" x14ac:dyDescent="0.3">
      <c r="A50" t="s">
        <v>7</v>
      </c>
    </row>
    <row r="51" spans="1:8" x14ac:dyDescent="0.3">
      <c r="A51" t="s">
        <v>8</v>
      </c>
    </row>
    <row r="52" spans="1:8" x14ac:dyDescent="0.3">
      <c r="A52" t="s">
        <v>9</v>
      </c>
    </row>
    <row r="53" spans="1:8" x14ac:dyDescent="0.3">
      <c r="A53" t="s">
        <v>10</v>
      </c>
    </row>
    <row r="54" spans="1:8" x14ac:dyDescent="0.3">
      <c r="A54" t="s">
        <v>14</v>
      </c>
      <c r="H54">
        <v>26</v>
      </c>
    </row>
    <row r="55" spans="1:8" x14ac:dyDescent="0.3">
      <c r="A55" t="s">
        <v>15</v>
      </c>
    </row>
    <row r="56" spans="1:8" x14ac:dyDescent="0.3">
      <c r="A56" t="s">
        <v>16</v>
      </c>
    </row>
    <row r="57" spans="1:8" x14ac:dyDescent="0.3">
      <c r="A57" t="s">
        <v>7</v>
      </c>
    </row>
    <row r="58" spans="1:8" x14ac:dyDescent="0.3">
      <c r="A58" t="s">
        <v>8</v>
      </c>
    </row>
    <row r="59" spans="1:8" x14ac:dyDescent="0.3">
      <c r="A59" t="s">
        <v>9</v>
      </c>
    </row>
    <row r="60" spans="1:8" x14ac:dyDescent="0.3">
      <c r="A60" t="s">
        <v>10</v>
      </c>
    </row>
    <row r="61" spans="1:8" x14ac:dyDescent="0.3">
      <c r="A61" t="s">
        <v>17</v>
      </c>
      <c r="H61">
        <v>14</v>
      </c>
    </row>
    <row r="62" spans="1:8" x14ac:dyDescent="0.3">
      <c r="A62" t="s">
        <v>18</v>
      </c>
    </row>
    <row r="63" spans="1:8" x14ac:dyDescent="0.3">
      <c r="A63" t="s">
        <v>19</v>
      </c>
    </row>
    <row r="64" spans="1:8" x14ac:dyDescent="0.3">
      <c r="A64" t="s">
        <v>20</v>
      </c>
    </row>
    <row r="65" spans="1:8" x14ac:dyDescent="0.3">
      <c r="A65" t="s">
        <v>21</v>
      </c>
    </row>
    <row r="66" spans="1:8" x14ac:dyDescent="0.3">
      <c r="A66" t="s">
        <v>22</v>
      </c>
    </row>
    <row r="67" spans="1:8" x14ac:dyDescent="0.3">
      <c r="A67" t="s">
        <v>10</v>
      </c>
    </row>
    <row r="68" spans="1:8" x14ac:dyDescent="0.3">
      <c r="A68" t="s">
        <v>23</v>
      </c>
      <c r="H68">
        <v>18</v>
      </c>
    </row>
    <row r="69" spans="1:8" x14ac:dyDescent="0.3">
      <c r="A69" t="s">
        <v>24</v>
      </c>
    </row>
    <row r="70" spans="1:8" x14ac:dyDescent="0.3">
      <c r="A70" t="s">
        <v>25</v>
      </c>
    </row>
    <row r="71" spans="1:8" x14ac:dyDescent="0.3">
      <c r="A71" t="s">
        <v>26</v>
      </c>
    </row>
    <row r="72" spans="1:8" x14ac:dyDescent="0.3">
      <c r="A72" t="s">
        <v>8</v>
      </c>
    </row>
    <row r="73" spans="1:8" x14ac:dyDescent="0.3">
      <c r="A73" t="s">
        <v>27</v>
      </c>
    </row>
    <row r="76" spans="1:8" x14ac:dyDescent="0.3">
      <c r="H76">
        <f>SUM(H41:H68)</f>
        <v>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F300-67A6-46EB-A425-F6B503384946}">
  <sheetPr>
    <tabColor rgb="FF00B050"/>
  </sheetPr>
  <dimension ref="A2:AG73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32" width="6.6640625" customWidth="1"/>
    <col min="33" max="33" width="7.6640625" customWidth="1"/>
  </cols>
  <sheetData>
    <row r="2" spans="1:33" s="8" customFormat="1" x14ac:dyDescent="0.3"/>
    <row r="3" spans="1:33" x14ac:dyDescent="0.3">
      <c r="AF3" t="s">
        <v>31</v>
      </c>
      <c r="AG3" t="s">
        <v>31</v>
      </c>
    </row>
    <row r="4" spans="1:33" s="7" customFormat="1" x14ac:dyDescent="0.3">
      <c r="A4" s="7" t="s">
        <v>0</v>
      </c>
      <c r="B4" s="7" t="s">
        <v>32</v>
      </c>
      <c r="R4" s="7" t="s">
        <v>3</v>
      </c>
    </row>
    <row r="5" spans="1:33" x14ac:dyDescent="0.3">
      <c r="B5" t="s">
        <v>1</v>
      </c>
      <c r="H5" t="s">
        <v>2</v>
      </c>
      <c r="M5" s="11"/>
      <c r="R5" t="s">
        <v>1</v>
      </c>
      <c r="Y5" t="s">
        <v>2</v>
      </c>
    </row>
    <row r="6" spans="1:33" x14ac:dyDescent="0.3">
      <c r="A6" s="1" t="s">
        <v>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33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30</v>
      </c>
      <c r="O6" s="2" t="s">
        <v>33</v>
      </c>
      <c r="P6" s="2" t="s">
        <v>33</v>
      </c>
      <c r="Q6" s="9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28</v>
      </c>
      <c r="X6" s="2" t="s">
        <v>44</v>
      </c>
      <c r="Y6" s="1">
        <v>1</v>
      </c>
      <c r="Z6" s="1">
        <v>2</v>
      </c>
      <c r="AA6" s="1">
        <v>3</v>
      </c>
      <c r="AB6" s="1">
        <v>4</v>
      </c>
      <c r="AC6" s="1">
        <v>5</v>
      </c>
      <c r="AD6" s="5" t="s">
        <v>3</v>
      </c>
      <c r="AE6" s="2" t="s">
        <v>44</v>
      </c>
      <c r="AF6" s="5" t="s">
        <v>3</v>
      </c>
      <c r="AG6" s="2" t="s">
        <v>3</v>
      </c>
    </row>
    <row r="7" spans="1:33" x14ac:dyDescent="0.3">
      <c r="A7" s="1">
        <v>6</v>
      </c>
      <c r="B7" s="1">
        <v>0.12619924545288</v>
      </c>
      <c r="C7" s="1"/>
      <c r="D7" s="1"/>
      <c r="E7" s="1"/>
      <c r="F7" s="1"/>
      <c r="G7" s="3">
        <f>AVERAGE(B7:F7)</f>
        <v>0.12619924545288</v>
      </c>
      <c r="H7" s="1">
        <v>455.20886999999999</v>
      </c>
      <c r="I7" s="1"/>
      <c r="J7" s="1"/>
      <c r="K7" s="1"/>
      <c r="L7" s="1"/>
      <c r="M7" s="14">
        <v>2.1967937432216999E-8</v>
      </c>
      <c r="N7" s="1">
        <f>IFERROR((1-M7)*O7,"")</f>
        <v>455.20886000000002</v>
      </c>
      <c r="O7" s="6">
        <f>IFERROR(AVERAGE(H7:L7),"")</f>
        <v>455.20886999999999</v>
      </c>
      <c r="P7" s="12">
        <f>IFERROR(O7/N7,"")</f>
        <v>1.0000000219679379</v>
      </c>
      <c r="Q7" s="10"/>
      <c r="R7" s="1">
        <v>0.56232929229736295</v>
      </c>
      <c r="S7" s="1">
        <v>0.55172872543334905</v>
      </c>
      <c r="T7" s="1">
        <v>0.58227801322937001</v>
      </c>
      <c r="U7" s="1">
        <v>0.565715551376342</v>
      </c>
      <c r="V7" s="1">
        <v>0.57312369346618597</v>
      </c>
      <c r="W7" s="3">
        <f>AVERAGE(R7:V7)</f>
        <v>0.56703505516052199</v>
      </c>
      <c r="X7" s="3">
        <f>_xlfn.STDEV.P(R7:V7)</f>
        <v>1.0272179040335576E-2</v>
      </c>
      <c r="Y7" s="1">
        <v>455.20886999999902</v>
      </c>
      <c r="Z7" s="1">
        <v>455.20886999999902</v>
      </c>
      <c r="AA7" s="1">
        <v>455.20886999999902</v>
      </c>
      <c r="AB7" s="1">
        <v>455.20886999999902</v>
      </c>
      <c r="AC7" s="1">
        <v>455.20886999999902</v>
      </c>
      <c r="AD7" s="3">
        <f>AVERAGE(Y7:AC7)</f>
        <v>455.20886999999902</v>
      </c>
      <c r="AE7" s="3">
        <f>_xlfn.STDEV.P(Y7:AC7)</f>
        <v>0</v>
      </c>
      <c r="AF7" s="3">
        <f t="shared" ref="AF7:AF19" si="0">IFERROR(AD7/O7,"")</f>
        <v>0.99999999999999789</v>
      </c>
      <c r="AG7" s="3">
        <f t="shared" ref="AG7:AG19" si="1">IFERROR(AD7/N7,"")</f>
        <v>1.0000000219679357</v>
      </c>
    </row>
    <row r="8" spans="1:33" x14ac:dyDescent="0.3">
      <c r="A8" s="1">
        <v>7</v>
      </c>
      <c r="B8" s="1">
        <v>0.14622831344604401</v>
      </c>
      <c r="C8" s="1"/>
      <c r="D8" s="1"/>
      <c r="E8" s="1"/>
      <c r="F8" s="1"/>
      <c r="G8" s="3">
        <f t="shared" ref="G8:G19" si="2">AVERAGE(B8:F8)</f>
        <v>0.14622831344604401</v>
      </c>
      <c r="H8" s="1">
        <v>452.40888000000001</v>
      </c>
      <c r="I8" s="1"/>
      <c r="J8" s="1"/>
      <c r="K8" s="1"/>
      <c r="L8" s="1"/>
      <c r="M8" s="14">
        <v>2.65253414123914E-3</v>
      </c>
      <c r="N8" s="1">
        <f t="shared" ref="N8:N19" si="3">IFERROR((1-M8)*O8,"")</f>
        <v>451.20885000000027</v>
      </c>
      <c r="O8" s="6">
        <f t="shared" ref="O8:O19" si="4">IFERROR(AVERAGE(H8:L8),"")</f>
        <v>452.40888000000001</v>
      </c>
      <c r="P8" s="12">
        <f t="shared" ref="P8:P19" si="5">IFERROR(O8/N8,"")</f>
        <v>1.0026595887913097</v>
      </c>
      <c r="Q8" s="10"/>
      <c r="R8" s="1">
        <v>0.62219119071960405</v>
      </c>
      <c r="S8" s="1">
        <v>0.62345886230468694</v>
      </c>
      <c r="T8" s="1">
        <v>0.65087914466857899</v>
      </c>
      <c r="U8" s="1">
        <v>0.60942316055297796</v>
      </c>
      <c r="V8" s="1">
        <v>0.65055561065673795</v>
      </c>
      <c r="W8" s="3">
        <f>AVERAGE(R8:V8)</f>
        <v>0.6313015937805172</v>
      </c>
      <c r="X8" s="3">
        <f t="shared" ref="X8:X19" si="6">_xlfn.STDEV.P(R8:V8)</f>
        <v>1.6596212737071129E-2</v>
      </c>
      <c r="Y8" s="1">
        <v>452.40887999999899</v>
      </c>
      <c r="Z8" s="1">
        <v>452.40887999999899</v>
      </c>
      <c r="AA8" s="1">
        <v>452.40887999999899</v>
      </c>
      <c r="AB8" s="1">
        <v>452.40887999999899</v>
      </c>
      <c r="AC8" s="1">
        <v>452.40888999999902</v>
      </c>
      <c r="AD8" s="3">
        <f>AVERAGE(Y8:AC8)</f>
        <v>452.40888199999898</v>
      </c>
      <c r="AE8" s="3">
        <f t="shared" ref="AE8:AE19" si="7">_xlfn.STDEV.P(Y8:AC8)</f>
        <v>4.0000000126383379E-6</v>
      </c>
      <c r="AF8" s="3">
        <f t="shared" si="0"/>
        <v>1.0000000044207775</v>
      </c>
      <c r="AG8" s="3">
        <f t="shared" si="1"/>
        <v>1.0026595932238447</v>
      </c>
    </row>
    <row r="9" spans="1:33" x14ac:dyDescent="0.3">
      <c r="A9" s="1">
        <v>8</v>
      </c>
      <c r="B9" s="1">
        <v>0.20758080482482899</v>
      </c>
      <c r="C9" s="1"/>
      <c r="D9" s="1"/>
      <c r="E9" s="1"/>
      <c r="F9" s="1"/>
      <c r="G9" s="3">
        <f t="shared" si="2"/>
        <v>0.20758080482482899</v>
      </c>
      <c r="H9" s="1">
        <v>451.20889999999901</v>
      </c>
      <c r="I9" s="1"/>
      <c r="J9" s="1"/>
      <c r="K9" s="1"/>
      <c r="L9" s="1"/>
      <c r="M9" s="14">
        <v>1.7730235374342498E-2</v>
      </c>
      <c r="N9" s="1">
        <f t="shared" si="3"/>
        <v>443.20886000000087</v>
      </c>
      <c r="O9" s="6">
        <f t="shared" si="4"/>
        <v>451.20889999999901</v>
      </c>
      <c r="P9" s="12">
        <f t="shared" si="5"/>
        <v>1.018050270926439</v>
      </c>
      <c r="Q9" s="10"/>
      <c r="R9" s="1">
        <v>0.70612287521362305</v>
      </c>
      <c r="S9" s="1">
        <v>0.72840619087219205</v>
      </c>
      <c r="T9" s="1">
        <v>0.69451880455017001</v>
      </c>
      <c r="U9" s="1">
        <v>0.69623112678527799</v>
      </c>
      <c r="V9" s="1">
        <v>0.67805099487304599</v>
      </c>
      <c r="W9" s="3">
        <f t="shared" ref="W9:W13" si="8">AVERAGE(R9:V9)</f>
        <v>0.70066599845886179</v>
      </c>
      <c r="X9" s="3">
        <f t="shared" si="6"/>
        <v>1.6542008620139902E-2</v>
      </c>
      <c r="Y9" s="1">
        <v>448.40888999999999</v>
      </c>
      <c r="Z9" s="1">
        <v>449.60892000000001</v>
      </c>
      <c r="AA9" s="1">
        <v>453.60892999999999</v>
      </c>
      <c r="AB9" s="1">
        <v>457.60896000000002</v>
      </c>
      <c r="AC9" s="1">
        <v>452.40890999999999</v>
      </c>
      <c r="AD9" s="3">
        <f t="shared" ref="AD9:AD13" si="9">AVERAGE(Y9:AC9)</f>
        <v>452.32892200000003</v>
      </c>
      <c r="AE9" s="3">
        <f t="shared" si="7"/>
        <v>3.2338423462710817</v>
      </c>
      <c r="AF9" s="3">
        <f t="shared" si="0"/>
        <v>1.0024822692992117</v>
      </c>
      <c r="AG9" s="3">
        <f t="shared" si="1"/>
        <v>1.0205773458590137</v>
      </c>
    </row>
    <row r="10" spans="1:33" x14ac:dyDescent="0.3">
      <c r="A10" s="1">
        <v>9</v>
      </c>
      <c r="B10" s="1">
        <v>0.21582221984863201</v>
      </c>
      <c r="C10" s="1"/>
      <c r="D10" s="1"/>
      <c r="E10" s="1"/>
      <c r="F10" s="1"/>
      <c r="G10" s="3">
        <f t="shared" si="2"/>
        <v>0.21582221984863201</v>
      </c>
      <c r="H10" s="1">
        <v>449.60888999999997</v>
      </c>
      <c r="I10" s="1"/>
      <c r="J10" s="1"/>
      <c r="K10" s="1"/>
      <c r="L10" s="1"/>
      <c r="M10" s="1">
        <v>2.9062459151991099E-2</v>
      </c>
      <c r="N10" s="1">
        <f t="shared" si="3"/>
        <v>436.54215000000289</v>
      </c>
      <c r="O10" s="6">
        <f t="shared" si="4"/>
        <v>449.60888999999997</v>
      </c>
      <c r="P10" s="12">
        <f t="shared" si="5"/>
        <v>1.0299323673555851</v>
      </c>
      <c r="Q10" s="10"/>
      <c r="R10" s="1">
        <v>0.78955841064453103</v>
      </c>
      <c r="S10" s="1">
        <v>0.75802469253539995</v>
      </c>
      <c r="T10" s="1">
        <v>0.79591012001037598</v>
      </c>
      <c r="U10" s="1">
        <v>0.77745699882507302</v>
      </c>
      <c r="V10" s="1">
        <v>0.79385566711425704</v>
      </c>
      <c r="W10" s="3">
        <f t="shared" si="8"/>
        <v>0.78296117782592733</v>
      </c>
      <c r="X10" s="3">
        <f t="shared" si="6"/>
        <v>1.4014369529384618E-2</v>
      </c>
      <c r="Y10" s="1">
        <v>454.808909999999</v>
      </c>
      <c r="Z10" s="1">
        <v>450.80892</v>
      </c>
      <c r="AA10" s="1">
        <v>449.60890999999998</v>
      </c>
      <c r="AB10" s="1">
        <v>449.60889999999898</v>
      </c>
      <c r="AC10" s="1">
        <v>450.80894000000001</v>
      </c>
      <c r="AD10" s="3">
        <f t="shared" si="9"/>
        <v>451.12891599999955</v>
      </c>
      <c r="AE10" s="3">
        <f t="shared" si="7"/>
        <v>1.9166640185966768</v>
      </c>
      <c r="AF10" s="3">
        <f t="shared" si="0"/>
        <v>1.0033807738988425</v>
      </c>
      <c r="AG10" s="3">
        <f t="shared" si="1"/>
        <v>1.0334143358207142</v>
      </c>
    </row>
    <row r="11" spans="1:33" x14ac:dyDescent="0.3">
      <c r="A11" s="1">
        <v>10</v>
      </c>
      <c r="B11" s="1">
        <v>0.28879261016845698</v>
      </c>
      <c r="C11" s="1"/>
      <c r="D11" s="1"/>
      <c r="E11" s="1"/>
      <c r="F11" s="1"/>
      <c r="G11" s="3">
        <f t="shared" si="2"/>
        <v>0.28879261016845698</v>
      </c>
      <c r="H11" s="1">
        <v>443.60889999999898</v>
      </c>
      <c r="I11" s="1"/>
      <c r="J11" s="1"/>
      <c r="K11" s="1"/>
      <c r="L11" s="1"/>
      <c r="M11" s="1">
        <v>4.6708003378641297E-2</v>
      </c>
      <c r="N11" s="1">
        <f t="shared" si="3"/>
        <v>422.88881400000366</v>
      </c>
      <c r="O11" s="6">
        <f t="shared" si="4"/>
        <v>443.60889999999898</v>
      </c>
      <c r="P11" s="12">
        <f t="shared" si="5"/>
        <v>1.0489965336373148</v>
      </c>
      <c r="Q11" s="10"/>
      <c r="R11" s="1">
        <v>0.84334111213684004</v>
      </c>
      <c r="S11" s="1">
        <v>0.84401941299438399</v>
      </c>
      <c r="T11" s="1">
        <v>0.83047699928283603</v>
      </c>
      <c r="U11" s="1">
        <v>0.85074114799499501</v>
      </c>
      <c r="V11" s="1">
        <v>0.83466267585754395</v>
      </c>
      <c r="W11" s="3">
        <f t="shared" si="8"/>
        <v>0.84064826965331974</v>
      </c>
      <c r="X11" s="3">
        <f t="shared" si="6"/>
        <v>7.20783289657052E-3</v>
      </c>
      <c r="Y11" s="1">
        <v>448.80894000000001</v>
      </c>
      <c r="Z11" s="1">
        <v>452.80894999999998</v>
      </c>
      <c r="AA11" s="1">
        <v>443.60888999999997</v>
      </c>
      <c r="AB11" s="1">
        <v>454.00898000000001</v>
      </c>
      <c r="AC11" s="1">
        <v>450.80889999999999</v>
      </c>
      <c r="AD11" s="3">
        <f t="shared" si="9"/>
        <v>450.00893200000002</v>
      </c>
      <c r="AE11" s="3">
        <f t="shared" si="7"/>
        <v>3.657347454248236</v>
      </c>
      <c r="AF11" s="3">
        <f t="shared" si="0"/>
        <v>1.0144271947654815</v>
      </c>
      <c r="AG11" s="3">
        <f t="shared" si="1"/>
        <v>1.0641306109364153</v>
      </c>
    </row>
    <row r="12" spans="1:33" x14ac:dyDescent="0.3">
      <c r="A12" s="1">
        <v>11</v>
      </c>
      <c r="B12" s="1">
        <v>0.31787562370300199</v>
      </c>
      <c r="C12" s="1"/>
      <c r="D12" s="1"/>
      <c r="E12" s="1"/>
      <c r="F12" s="1"/>
      <c r="G12" s="3">
        <f t="shared" si="2"/>
        <v>0.31787562370300199</v>
      </c>
      <c r="H12" s="1">
        <v>438.008929999999</v>
      </c>
      <c r="I12" s="1"/>
      <c r="J12" s="1"/>
      <c r="K12" s="1"/>
      <c r="L12" s="1"/>
      <c r="M12" s="1">
        <v>4.8639324991952303E-2</v>
      </c>
      <c r="N12" s="1">
        <f t="shared" si="3"/>
        <v>416.70447130435173</v>
      </c>
      <c r="O12" s="6">
        <f t="shared" si="4"/>
        <v>438.008929999999</v>
      </c>
      <c r="P12" s="12">
        <f t="shared" si="5"/>
        <v>1.0511260621441401</v>
      </c>
      <c r="Q12" s="10"/>
      <c r="R12" s="1">
        <v>0.92917728424072199</v>
      </c>
      <c r="S12" s="1">
        <v>0.90808701515197698</v>
      </c>
      <c r="T12" s="1">
        <v>0.92967534065246504</v>
      </c>
      <c r="U12" s="1">
        <v>0.88524055480956998</v>
      </c>
      <c r="V12" s="1">
        <v>0.97018647193908603</v>
      </c>
      <c r="W12" s="3">
        <f t="shared" si="8"/>
        <v>0.92447333335876392</v>
      </c>
      <c r="X12" s="3">
        <f t="shared" si="6"/>
        <v>2.8094844401460907E-2</v>
      </c>
      <c r="Y12" s="1">
        <v>442.008929999999</v>
      </c>
      <c r="Z12" s="1">
        <v>445.20898999999997</v>
      </c>
      <c r="AA12" s="1">
        <v>448.00896</v>
      </c>
      <c r="AB12" s="1">
        <v>444.00891999999999</v>
      </c>
      <c r="AC12" s="1">
        <v>448.00899999999899</v>
      </c>
      <c r="AD12" s="3">
        <f t="shared" si="9"/>
        <v>445.44895999999954</v>
      </c>
      <c r="AE12" s="3">
        <f t="shared" si="7"/>
        <v>2.3269083353240103</v>
      </c>
      <c r="AF12" s="3">
        <f t="shared" si="0"/>
        <v>1.0169860235497952</v>
      </c>
      <c r="AG12" s="3">
        <f t="shared" si="1"/>
        <v>1.0689805141895237</v>
      </c>
    </row>
    <row r="13" spans="1:33" x14ac:dyDescent="0.3">
      <c r="A13" s="1">
        <v>12</v>
      </c>
      <c r="B13" s="1">
        <v>0.36815524101257302</v>
      </c>
      <c r="C13" s="1"/>
      <c r="D13" s="1"/>
      <c r="E13" s="1"/>
      <c r="F13" s="1"/>
      <c r="G13" s="3">
        <f t="shared" si="2"/>
        <v>0.36815524101257302</v>
      </c>
      <c r="H13" s="1">
        <v>432.009019999999</v>
      </c>
      <c r="I13" s="1"/>
      <c r="J13" s="1"/>
      <c r="K13" s="1"/>
      <c r="L13" s="1"/>
      <c r="M13" s="1">
        <v>4.9073304071278599E-2</v>
      </c>
      <c r="N13" s="1">
        <f t="shared" si="3"/>
        <v>410.80891000000395</v>
      </c>
      <c r="O13" s="6">
        <f t="shared" si="4"/>
        <v>432.009019999999</v>
      </c>
      <c r="P13" s="12">
        <f t="shared" si="5"/>
        <v>1.0516057696995784</v>
      </c>
      <c r="Q13" s="10"/>
      <c r="R13" s="1">
        <v>0.96573853492736805</v>
      </c>
      <c r="S13" s="1">
        <v>0.98847627639770497</v>
      </c>
      <c r="T13" s="1">
        <v>0.94173622131347601</v>
      </c>
      <c r="U13" s="1">
        <v>0.98840475082397405</v>
      </c>
      <c r="V13" s="1">
        <v>0.96249222755432096</v>
      </c>
      <c r="W13" s="3">
        <f t="shared" si="8"/>
        <v>0.96936960220336876</v>
      </c>
      <c r="X13" s="3">
        <f t="shared" si="6"/>
        <v>1.7615269244658983E-2</v>
      </c>
      <c r="Y13" s="1">
        <v>444.00911999999897</v>
      </c>
      <c r="Z13" s="1">
        <v>440.80905000000001</v>
      </c>
      <c r="AA13" s="1">
        <v>442.00903</v>
      </c>
      <c r="AB13" s="1">
        <v>448.40910999999898</v>
      </c>
      <c r="AC13" s="1">
        <v>442.00907999999902</v>
      </c>
      <c r="AD13" s="3">
        <f t="shared" si="9"/>
        <v>443.44907799999936</v>
      </c>
      <c r="AE13" s="3">
        <f t="shared" si="7"/>
        <v>2.6844978974054516</v>
      </c>
      <c r="AF13" s="3">
        <f t="shared" si="0"/>
        <v>1.0264810628259577</v>
      </c>
      <c r="AG13" s="3">
        <f t="shared" si="1"/>
        <v>1.0794534081551326</v>
      </c>
    </row>
    <row r="14" spans="1:33" x14ac:dyDescent="0.3">
      <c r="A14" s="1">
        <v>13</v>
      </c>
      <c r="B14" s="1">
        <v>0.37374854087829501</v>
      </c>
      <c r="C14" s="1"/>
      <c r="D14" s="1"/>
      <c r="E14" s="1"/>
      <c r="F14" s="1"/>
      <c r="G14" s="3">
        <f t="shared" si="2"/>
        <v>0.37374854087829501</v>
      </c>
      <c r="H14" s="1">
        <v>430.009019999999</v>
      </c>
      <c r="I14" s="1"/>
      <c r="J14" s="1"/>
      <c r="K14" s="1"/>
      <c r="L14" s="1"/>
      <c r="M14" s="14">
        <v>4.2790069845501703E-2</v>
      </c>
      <c r="N14" s="1">
        <f t="shared" si="3"/>
        <v>411.60890400000329</v>
      </c>
      <c r="O14" s="6">
        <f t="shared" si="4"/>
        <v>430.009019999999</v>
      </c>
      <c r="P14" s="12">
        <f t="shared" si="5"/>
        <v>1.0447029105084558</v>
      </c>
      <c r="Q14" s="10"/>
      <c r="R14" s="1">
        <v>1.05557036399841</v>
      </c>
      <c r="S14" s="1">
        <v>1.0573191642761199</v>
      </c>
      <c r="T14" s="1">
        <v>1.06617999076843</v>
      </c>
      <c r="U14" s="1">
        <v>1.0380830764770499</v>
      </c>
      <c r="V14" s="1">
        <v>1.0289564132690401</v>
      </c>
      <c r="W14" s="3">
        <f>AVERAGE(R14:V14)</f>
        <v>1.0492218017578101</v>
      </c>
      <c r="X14" s="3">
        <f t="shared" si="6"/>
        <v>1.3625042152423796E-2</v>
      </c>
      <c r="Y14" s="1">
        <v>446.00906999999899</v>
      </c>
      <c r="Z14" s="1">
        <v>446.8091</v>
      </c>
      <c r="AA14" s="1">
        <v>446.8091</v>
      </c>
      <c r="AB14" s="1">
        <v>445.20907999999997</v>
      </c>
      <c r="AC14" s="1">
        <v>437.20907999999997</v>
      </c>
      <c r="AD14" s="3">
        <f>AVERAGE(Y14:AC14)</f>
        <v>444.40908599999983</v>
      </c>
      <c r="AE14" s="3">
        <f t="shared" si="7"/>
        <v>3.6485657456243574</v>
      </c>
      <c r="AF14" s="3">
        <f t="shared" si="0"/>
        <v>1.0334878231158986</v>
      </c>
      <c r="AG14" s="3">
        <f t="shared" si="1"/>
        <v>1.0796877367842272</v>
      </c>
    </row>
    <row r="15" spans="1:33" x14ac:dyDescent="0.3">
      <c r="A15" s="1">
        <v>14</v>
      </c>
      <c r="B15" s="1">
        <v>0.39325881004333402</v>
      </c>
      <c r="C15" s="1"/>
      <c r="D15" s="1"/>
      <c r="E15" s="1"/>
      <c r="F15" s="1"/>
      <c r="G15" s="3">
        <f t="shared" si="2"/>
        <v>0.39325881004333402</v>
      </c>
      <c r="H15" s="1">
        <v>425.20913000000002</v>
      </c>
      <c r="I15" s="1"/>
      <c r="J15" s="1"/>
      <c r="K15" s="1"/>
      <c r="L15" s="1"/>
      <c r="M15" s="14">
        <v>4.0450824750625503E-2</v>
      </c>
      <c r="N15" s="1">
        <f t="shared" si="3"/>
        <v>408.0090700000041</v>
      </c>
      <c r="O15" s="6">
        <f t="shared" si="4"/>
        <v>425.20913000000002</v>
      </c>
      <c r="P15" s="12">
        <f t="shared" si="5"/>
        <v>1.0421560726578842</v>
      </c>
      <c r="Q15" s="10"/>
      <c r="R15" s="1">
        <v>1.07333660125732</v>
      </c>
      <c r="S15" s="1">
        <v>1.13850116729736</v>
      </c>
      <c r="T15" s="1">
        <v>1.11945700645446</v>
      </c>
      <c r="U15" s="1">
        <v>1.13481593132019</v>
      </c>
      <c r="V15" s="1">
        <v>1.1094489097595199</v>
      </c>
      <c r="W15" s="3">
        <f t="shared" ref="W15:W19" si="10">AVERAGE(R15:V15)</f>
        <v>1.11511192321777</v>
      </c>
      <c r="X15" s="3">
        <f t="shared" si="6"/>
        <v>2.3372769063917987E-2</v>
      </c>
      <c r="Y15" s="1">
        <v>447.20925999999997</v>
      </c>
      <c r="Z15" s="1">
        <v>437.209149999999</v>
      </c>
      <c r="AA15" s="1">
        <v>445.20922999999902</v>
      </c>
      <c r="AB15" s="1">
        <v>440.00923999999998</v>
      </c>
      <c r="AC15" s="1">
        <v>433.20919999999899</v>
      </c>
      <c r="AD15" s="3">
        <f t="shared" ref="AD15:AD19" si="11">AVERAGE(Y15:AC15)</f>
        <v>440.5692159999993</v>
      </c>
      <c r="AE15" s="3">
        <f t="shared" si="7"/>
        <v>5.1262728450080033</v>
      </c>
      <c r="AF15" s="3">
        <f t="shared" si="0"/>
        <v>1.0361236034607237</v>
      </c>
      <c r="AG15" s="3">
        <f t="shared" si="1"/>
        <v>1.0798025053707627</v>
      </c>
    </row>
    <row r="16" spans="1:33" x14ac:dyDescent="0.3">
      <c r="A16" s="1">
        <v>15</v>
      </c>
      <c r="B16" s="1">
        <v>0.37750983238220198</v>
      </c>
      <c r="C16" s="1"/>
      <c r="D16" s="1"/>
      <c r="E16" s="1"/>
      <c r="F16" s="1"/>
      <c r="G16" s="3">
        <f t="shared" si="2"/>
        <v>0.37750983238220198</v>
      </c>
      <c r="H16" s="1">
        <v>420.40911</v>
      </c>
      <c r="I16" s="1"/>
      <c r="J16" s="1"/>
      <c r="K16" s="1"/>
      <c r="L16" s="1"/>
      <c r="M16" s="14">
        <v>4.0912648158351897E-2</v>
      </c>
      <c r="N16" s="1">
        <f t="shared" si="3"/>
        <v>403.20906000000411</v>
      </c>
      <c r="O16" s="6">
        <f t="shared" si="4"/>
        <v>420.40911</v>
      </c>
      <c r="P16" s="12">
        <f t="shared" si="5"/>
        <v>1.0426578956335846</v>
      </c>
      <c r="Q16" s="10"/>
      <c r="R16" s="1">
        <v>1.1916699409484801</v>
      </c>
      <c r="S16" s="1">
        <v>1.1937732696533201</v>
      </c>
      <c r="T16" s="1">
        <v>1.1865098476409901</v>
      </c>
      <c r="U16" s="1">
        <v>1.16532111167907</v>
      </c>
      <c r="V16" s="1">
        <v>1.1472818851470901</v>
      </c>
      <c r="W16" s="3">
        <f t="shared" si="10"/>
        <v>1.1769112110137903</v>
      </c>
      <c r="X16" s="3">
        <f t="shared" si="6"/>
        <v>1.7924900612571702E-2</v>
      </c>
      <c r="Y16" s="1">
        <v>434.409189999999</v>
      </c>
      <c r="Z16" s="1">
        <v>434.40919000000002</v>
      </c>
      <c r="AA16" s="1">
        <v>437.20918999999998</v>
      </c>
      <c r="AB16" s="1">
        <v>422.00909999999999</v>
      </c>
      <c r="AC16" s="1">
        <v>439.20917999999898</v>
      </c>
      <c r="AD16" s="3">
        <f t="shared" si="11"/>
        <v>433.44916999999958</v>
      </c>
      <c r="AE16" s="3">
        <f t="shared" si="7"/>
        <v>6.0005657067677616</v>
      </c>
      <c r="AF16" s="3">
        <f t="shared" si="0"/>
        <v>1.0310175485968884</v>
      </c>
      <c r="AG16" s="3">
        <f t="shared" si="1"/>
        <v>1.0749985875813286</v>
      </c>
    </row>
    <row r="17" spans="1:33" x14ac:dyDescent="0.3">
      <c r="A17" s="1">
        <v>16</v>
      </c>
      <c r="B17" s="1">
        <v>0.399264335632324</v>
      </c>
      <c r="C17" s="1"/>
      <c r="D17" s="1"/>
      <c r="E17" s="1"/>
      <c r="F17" s="1"/>
      <c r="G17" s="3">
        <f t="shared" si="2"/>
        <v>0.399264335632324</v>
      </c>
      <c r="H17" s="1">
        <v>415.60910000000001</v>
      </c>
      <c r="I17" s="1"/>
      <c r="J17" s="1"/>
      <c r="K17" s="1"/>
      <c r="L17" s="1"/>
      <c r="M17" s="1">
        <v>3.17607338241555E-2</v>
      </c>
      <c r="N17" s="1">
        <f t="shared" si="3"/>
        <v>402.40905000000322</v>
      </c>
      <c r="O17" s="6">
        <f t="shared" si="4"/>
        <v>415.60910000000001</v>
      </c>
      <c r="P17" s="12">
        <f t="shared" si="5"/>
        <v>1.0328025674372798</v>
      </c>
      <c r="Q17" s="10"/>
      <c r="R17" s="1">
        <v>1.2644398212432799</v>
      </c>
      <c r="S17" s="1">
        <v>1.23491358757019</v>
      </c>
      <c r="T17" s="1">
        <v>1.2636127471923799</v>
      </c>
      <c r="U17" s="1">
        <v>1.2617986202239899</v>
      </c>
      <c r="V17" s="1">
        <v>1.21821665763854</v>
      </c>
      <c r="W17" s="3">
        <f t="shared" si="10"/>
        <v>1.248596286773676</v>
      </c>
      <c r="X17" s="3">
        <f t="shared" si="6"/>
        <v>1.8766733335403823E-2</v>
      </c>
      <c r="Y17" s="1">
        <v>440.80921000000001</v>
      </c>
      <c r="Z17" s="1">
        <v>427.20912999999899</v>
      </c>
      <c r="AA17" s="1">
        <v>429.60915999999997</v>
      </c>
      <c r="AB17" s="1">
        <v>437.20919999999899</v>
      </c>
      <c r="AC17" s="1">
        <v>441.20918999999901</v>
      </c>
      <c r="AD17" s="3">
        <f t="shared" si="11"/>
        <v>435.20917799999944</v>
      </c>
      <c r="AE17" s="3">
        <f t="shared" si="7"/>
        <v>5.7744533941193188</v>
      </c>
      <c r="AF17" s="3">
        <f t="shared" si="0"/>
        <v>1.0471598865376128</v>
      </c>
      <c r="AG17" s="3">
        <f t="shared" si="1"/>
        <v>1.0815094193333772</v>
      </c>
    </row>
    <row r="18" spans="1:33" x14ac:dyDescent="0.3">
      <c r="A18" s="1">
        <v>17</v>
      </c>
      <c r="B18" s="1">
        <v>0.46211624145507801</v>
      </c>
      <c r="C18" s="1"/>
      <c r="D18" s="1"/>
      <c r="E18" s="1"/>
      <c r="F18" s="1"/>
      <c r="G18" s="3">
        <f t="shared" si="2"/>
        <v>0.46211624145507801</v>
      </c>
      <c r="H18" s="1">
        <v>406.80907999999999</v>
      </c>
      <c r="I18" s="1"/>
      <c r="J18" s="1"/>
      <c r="K18" s="1"/>
      <c r="L18" s="1"/>
      <c r="M18" s="1">
        <v>1.4468064478793501E-2</v>
      </c>
      <c r="N18" s="1">
        <f t="shared" si="3"/>
        <v>400.92334000000136</v>
      </c>
      <c r="O18" s="6">
        <f t="shared" si="4"/>
        <v>406.80907999999999</v>
      </c>
      <c r="P18" s="12">
        <f t="shared" si="5"/>
        <v>1.0146804623547201</v>
      </c>
      <c r="Q18" s="10"/>
      <c r="R18" s="1">
        <v>1.2996194362640301</v>
      </c>
      <c r="S18" s="1">
        <v>1.30751848220825</v>
      </c>
      <c r="T18" s="1">
        <v>1.3332326412200901</v>
      </c>
      <c r="U18" s="1">
        <v>1.32328152656555</v>
      </c>
      <c r="V18" s="1">
        <v>1.3512706756591699</v>
      </c>
      <c r="W18" s="3">
        <f t="shared" si="10"/>
        <v>1.3229845523834181</v>
      </c>
      <c r="X18" s="3">
        <f t="shared" si="6"/>
        <v>1.8386648777718652E-2</v>
      </c>
      <c r="Y18" s="1">
        <v>423.60915</v>
      </c>
      <c r="Z18" s="1">
        <v>427.60915</v>
      </c>
      <c r="AA18" s="1">
        <v>424.40915999999902</v>
      </c>
      <c r="AB18" s="1">
        <v>432.00924999999899</v>
      </c>
      <c r="AC18" s="1">
        <v>432.40919999999898</v>
      </c>
      <c r="AD18" s="3">
        <f t="shared" si="11"/>
        <v>428.00918199999944</v>
      </c>
      <c r="AE18" s="3">
        <f t="shared" si="7"/>
        <v>3.6835083278708609</v>
      </c>
      <c r="AF18" s="3">
        <f t="shared" si="0"/>
        <v>1.05211314850691</v>
      </c>
      <c r="AG18" s="3">
        <f t="shared" si="1"/>
        <v>1.0675586559764716</v>
      </c>
    </row>
    <row r="19" spans="1:33" x14ac:dyDescent="0.3">
      <c r="A19" s="1">
        <v>18</v>
      </c>
      <c r="B19" s="1">
        <v>0.45382905006408603</v>
      </c>
      <c r="C19" s="1"/>
      <c r="D19" s="1"/>
      <c r="E19" s="1"/>
      <c r="F19" s="1"/>
      <c r="G19" s="3">
        <f t="shared" si="2"/>
        <v>0.45382905006408603</v>
      </c>
      <c r="H19" s="1">
        <v>412.00914999999998</v>
      </c>
      <c r="I19" s="1"/>
      <c r="J19" s="1"/>
      <c r="K19" s="1"/>
      <c r="L19" s="1"/>
      <c r="M19" s="1">
        <v>4.7572026009605001E-2</v>
      </c>
      <c r="N19" s="1">
        <f t="shared" si="3"/>
        <v>392.40904000000472</v>
      </c>
      <c r="O19" s="6">
        <f t="shared" si="4"/>
        <v>412.00914999999998</v>
      </c>
      <c r="P19" s="12">
        <f t="shared" si="5"/>
        <v>1.0499481612350088</v>
      </c>
      <c r="Q19" s="10"/>
      <c r="R19" s="1">
        <v>1.38863325119018</v>
      </c>
      <c r="S19" s="1">
        <v>1.3879024982452299</v>
      </c>
      <c r="T19" s="1">
        <v>1.4051260948181099</v>
      </c>
      <c r="U19" s="1">
        <v>1.3517441749572701</v>
      </c>
      <c r="V19" s="1">
        <v>1.4270160198211601</v>
      </c>
      <c r="W19" s="3">
        <f t="shared" si="10"/>
        <v>1.3920844078063899</v>
      </c>
      <c r="X19" s="3">
        <f t="shared" si="6"/>
        <v>2.4686175702002298E-2</v>
      </c>
      <c r="Y19" s="1">
        <v>435.60926999999998</v>
      </c>
      <c r="Z19" s="1">
        <v>427.209149999999</v>
      </c>
      <c r="AA19" s="1">
        <v>434.40924000000001</v>
      </c>
      <c r="AB19" s="1">
        <v>430.40922999999998</v>
      </c>
      <c r="AC19" s="1">
        <v>428.80922999999899</v>
      </c>
      <c r="AD19" s="3">
        <f t="shared" si="11"/>
        <v>431.28922399999954</v>
      </c>
      <c r="AE19" s="3">
        <f t="shared" si="7"/>
        <v>3.2239435729532584</v>
      </c>
      <c r="AF19" s="3">
        <f t="shared" si="0"/>
        <v>1.0467952568529111</v>
      </c>
      <c r="AG19" s="3">
        <f t="shared" si="1"/>
        <v>1.0990807551222428</v>
      </c>
    </row>
    <row r="40" spans="1:1" x14ac:dyDescent="0.3">
      <c r="A40" t="s">
        <v>4</v>
      </c>
    </row>
    <row r="41" spans="1:1" x14ac:dyDescent="0.3">
      <c r="A41" t="s">
        <v>34</v>
      </c>
    </row>
    <row r="42" spans="1:1" x14ac:dyDescent="0.3">
      <c r="A42" t="s">
        <v>13</v>
      </c>
    </row>
    <row r="43" spans="1:1" x14ac:dyDescent="0.3">
      <c r="A43" t="s">
        <v>7</v>
      </c>
    </row>
    <row r="44" spans="1:1" x14ac:dyDescent="0.3">
      <c r="A44" t="s">
        <v>8</v>
      </c>
    </row>
    <row r="45" spans="1:1" x14ac:dyDescent="0.3">
      <c r="A45" t="s">
        <v>9</v>
      </c>
    </row>
    <row r="46" spans="1:1" x14ac:dyDescent="0.3">
      <c r="A46" t="s">
        <v>10</v>
      </c>
    </row>
    <row r="47" spans="1:1" x14ac:dyDescent="0.3">
      <c r="A47" t="s">
        <v>11</v>
      </c>
    </row>
    <row r="48" spans="1:1" x14ac:dyDescent="0.3">
      <c r="A48" t="s">
        <v>35</v>
      </c>
    </row>
    <row r="49" spans="1:1" x14ac:dyDescent="0.3">
      <c r="A49" t="s">
        <v>19</v>
      </c>
    </row>
    <row r="50" spans="1:1" x14ac:dyDescent="0.3">
      <c r="A50" t="s">
        <v>20</v>
      </c>
    </row>
    <row r="51" spans="1:1" x14ac:dyDescent="0.3">
      <c r="A51" t="s">
        <v>21</v>
      </c>
    </row>
    <row r="52" spans="1:1" x14ac:dyDescent="0.3">
      <c r="A52" t="s">
        <v>22</v>
      </c>
    </row>
    <row r="53" spans="1:1" x14ac:dyDescent="0.3">
      <c r="A53" t="s">
        <v>10</v>
      </c>
    </row>
    <row r="54" spans="1:1" x14ac:dyDescent="0.3">
      <c r="A54" t="s">
        <v>14</v>
      </c>
    </row>
    <row r="55" spans="1:1" x14ac:dyDescent="0.3">
      <c r="A55" t="s">
        <v>15</v>
      </c>
    </row>
    <row r="56" spans="1:1" x14ac:dyDescent="0.3">
      <c r="A56" t="s">
        <v>25</v>
      </c>
    </row>
    <row r="57" spans="1:1" x14ac:dyDescent="0.3">
      <c r="A57" t="s">
        <v>20</v>
      </c>
    </row>
    <row r="58" spans="1:1" x14ac:dyDescent="0.3">
      <c r="A58" t="s">
        <v>21</v>
      </c>
    </row>
    <row r="59" spans="1:1" x14ac:dyDescent="0.3">
      <c r="A59" t="s">
        <v>22</v>
      </c>
    </row>
    <row r="60" spans="1:1" x14ac:dyDescent="0.3">
      <c r="A60" t="s">
        <v>10</v>
      </c>
    </row>
    <row r="61" spans="1:1" x14ac:dyDescent="0.3">
      <c r="A61" t="s">
        <v>17</v>
      </c>
    </row>
    <row r="62" spans="1:1" x14ac:dyDescent="0.3">
      <c r="A62" t="s">
        <v>36</v>
      </c>
    </row>
    <row r="63" spans="1:1" x14ac:dyDescent="0.3">
      <c r="A63" t="s">
        <v>16</v>
      </c>
    </row>
    <row r="64" spans="1:1" x14ac:dyDescent="0.3">
      <c r="A64" t="s">
        <v>26</v>
      </c>
    </row>
    <row r="65" spans="1:1" x14ac:dyDescent="0.3">
      <c r="A65" t="s">
        <v>8</v>
      </c>
    </row>
    <row r="66" spans="1:1" x14ac:dyDescent="0.3">
      <c r="A66" t="s">
        <v>27</v>
      </c>
    </row>
    <row r="67" spans="1:1" x14ac:dyDescent="0.3">
      <c r="A67" t="s">
        <v>10</v>
      </c>
    </row>
    <row r="68" spans="1:1" x14ac:dyDescent="0.3">
      <c r="A68" t="s">
        <v>23</v>
      </c>
    </row>
    <row r="69" spans="1:1" x14ac:dyDescent="0.3">
      <c r="A69" t="s">
        <v>24</v>
      </c>
    </row>
    <row r="70" spans="1:1" x14ac:dyDescent="0.3">
      <c r="A70" t="s">
        <v>6</v>
      </c>
    </row>
    <row r="71" spans="1:1" x14ac:dyDescent="0.3">
      <c r="A71" t="s">
        <v>7</v>
      </c>
    </row>
    <row r="72" spans="1:1" x14ac:dyDescent="0.3">
      <c r="A72" t="s">
        <v>8</v>
      </c>
    </row>
    <row r="73" spans="1:1" x14ac:dyDescent="0.3">
      <c r="A73" t="s">
        <v>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AE8F-31D5-4F66-AEEC-2172C627C056}">
  <sheetPr>
    <tabColor rgb="FF92D050"/>
  </sheetPr>
  <dimension ref="A2:AG73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15" width="6.6640625" customWidth="1"/>
    <col min="16" max="16" width="10.109375" bestFit="1" customWidth="1"/>
    <col min="17" max="32" width="6.6640625" customWidth="1"/>
    <col min="33" max="33" width="7.6640625" customWidth="1"/>
  </cols>
  <sheetData>
    <row r="2" spans="1:33" s="8" customFormat="1" x14ac:dyDescent="0.3"/>
    <row r="4" spans="1:33" s="7" customFormat="1" x14ac:dyDescent="0.3">
      <c r="A4" s="7" t="s">
        <v>0</v>
      </c>
      <c r="B4" s="7" t="s">
        <v>32</v>
      </c>
      <c r="R4" s="7" t="s">
        <v>3</v>
      </c>
    </row>
    <row r="5" spans="1:33" x14ac:dyDescent="0.3">
      <c r="B5" t="s">
        <v>1</v>
      </c>
      <c r="H5" t="s">
        <v>45</v>
      </c>
      <c r="M5" s="11"/>
      <c r="R5" t="s">
        <v>1</v>
      </c>
      <c r="Y5" t="s">
        <v>45</v>
      </c>
    </row>
    <row r="6" spans="1:33" x14ac:dyDescent="0.3">
      <c r="A6" s="1" t="s">
        <v>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33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30</v>
      </c>
      <c r="O6" s="2" t="s">
        <v>33</v>
      </c>
      <c r="P6" s="2" t="s">
        <v>33</v>
      </c>
      <c r="Q6" s="9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2" t="s">
        <v>44</v>
      </c>
      <c r="Y6" s="1">
        <v>1</v>
      </c>
      <c r="Z6" s="1">
        <v>2</v>
      </c>
      <c r="AA6" s="1">
        <v>3</v>
      </c>
      <c r="AB6" s="1">
        <v>4</v>
      </c>
      <c r="AC6" s="1">
        <v>5</v>
      </c>
      <c r="AD6" s="5" t="s">
        <v>3</v>
      </c>
      <c r="AE6" s="2" t="s">
        <v>44</v>
      </c>
      <c r="AF6" s="5" t="s">
        <v>3</v>
      </c>
      <c r="AG6" s="5" t="s">
        <v>3</v>
      </c>
    </row>
    <row r="7" spans="1:33" x14ac:dyDescent="0.3">
      <c r="A7" s="1">
        <v>6</v>
      </c>
      <c r="B7" s="1">
        <v>3.7180476188659601</v>
      </c>
      <c r="C7" s="1"/>
      <c r="D7" s="1"/>
      <c r="E7" s="1"/>
      <c r="F7" s="1"/>
      <c r="G7" s="3">
        <f t="shared" ref="G7:G16" si="0">AVERAGE(B7:F7)</f>
        <v>3.7180476188659601</v>
      </c>
      <c r="H7" s="1">
        <v>93.2</v>
      </c>
      <c r="I7" s="1"/>
      <c r="J7" s="1"/>
      <c r="K7" s="1"/>
      <c r="L7" s="1"/>
      <c r="M7" s="1">
        <v>0.59836833073044904</v>
      </c>
      <c r="N7" s="1">
        <f>IFERROR((1-M7)*O7,"")</f>
        <v>37.432071575922151</v>
      </c>
      <c r="O7" s="6">
        <f t="shared" ref="O7:O16" si="1">IFERROR(AVERAGE(H7:L7),"")</f>
        <v>93.2</v>
      </c>
      <c r="P7" s="12">
        <f>IFERROR(O7/N7,"")</f>
        <v>2.4898434971990726</v>
      </c>
      <c r="Q7" s="10"/>
      <c r="R7" s="1">
        <v>1.5292375087738039</v>
      </c>
      <c r="S7" s="1">
        <v>1.433487176895142</v>
      </c>
      <c r="T7" s="1">
        <v>1.4379885196685791</v>
      </c>
      <c r="U7" s="1">
        <v>1.353427648544312</v>
      </c>
      <c r="V7" s="1">
        <v>1.3711621761322019</v>
      </c>
      <c r="W7" s="3">
        <f>AVERAGE(R7:V7)</f>
        <v>1.4250606060028079</v>
      </c>
      <c r="X7" s="3">
        <f>_xlfn.STDEV.P(R7:V7)</f>
        <v>6.1850281254781772E-2</v>
      </c>
      <c r="Y7" s="1">
        <v>85.201520000000002</v>
      </c>
      <c r="Z7" s="1">
        <v>85.201520000000002</v>
      </c>
      <c r="AA7" s="1">
        <v>85.201520000000002</v>
      </c>
      <c r="AB7" s="1">
        <v>85.201520000000002</v>
      </c>
      <c r="AC7" s="1">
        <v>85.201520000000002</v>
      </c>
      <c r="AD7" s="3">
        <f>AVERAGE(Y7:AC7)</f>
        <v>85.201520000000002</v>
      </c>
      <c r="AE7" s="3">
        <f>_xlfn.STDEV.P(Y7:AC7)</f>
        <v>0</v>
      </c>
      <c r="AF7" s="3">
        <f t="shared" ref="AF7:AF19" si="2">IFERROR(AD7/O7,"")</f>
        <v>0.91417939914163093</v>
      </c>
      <c r="AG7" s="3">
        <f t="shared" ref="AG7:AG19" si="3">IFERROR(AD7/N7,"")</f>
        <v>2.2761636322261452</v>
      </c>
    </row>
    <row r="8" spans="1:33" x14ac:dyDescent="0.3">
      <c r="A8" s="1">
        <v>7</v>
      </c>
      <c r="B8" s="1">
        <v>4.12291979789733</v>
      </c>
      <c r="C8" s="1"/>
      <c r="D8" s="1"/>
      <c r="E8" s="1"/>
      <c r="F8" s="1"/>
      <c r="G8" s="3">
        <f t="shared" si="0"/>
        <v>4.12291979789733</v>
      </c>
      <c r="H8" s="1">
        <v>89.2</v>
      </c>
      <c r="I8" s="1"/>
      <c r="J8" s="1"/>
      <c r="K8" s="1"/>
      <c r="L8" s="1"/>
      <c r="M8" s="14">
        <v>0.59591994008309901</v>
      </c>
      <c r="N8" s="1">
        <f t="shared" ref="N8:N19" si="4">IFERROR((1-M8)*O8,"")</f>
        <v>36.043941344587573</v>
      </c>
      <c r="O8" s="6">
        <f t="shared" si="1"/>
        <v>89.2</v>
      </c>
      <c r="P8" s="12">
        <f t="shared" ref="P8:P19" si="5">IFERROR(O8/N8,"")</f>
        <v>2.4747571068110852</v>
      </c>
      <c r="Q8" s="10"/>
      <c r="R8" s="1">
        <v>1.4697780609130859</v>
      </c>
      <c r="S8" s="1">
        <v>1.493053674697876</v>
      </c>
      <c r="T8" s="1">
        <v>1.485805988311768</v>
      </c>
      <c r="U8" s="1">
        <v>1.4544723033905029</v>
      </c>
      <c r="V8" s="1">
        <v>1.508541345596313</v>
      </c>
      <c r="W8" s="3">
        <f>AVERAGE(R8:V8)</f>
        <v>1.4823302745819091</v>
      </c>
      <c r="X8" s="3">
        <f t="shared" ref="X8:X19" si="6">_xlfn.STDEV.P(R8:V8)</f>
        <v>1.8696078554553526E-2</v>
      </c>
      <c r="Y8" s="1">
        <v>85.201509999999999</v>
      </c>
      <c r="Z8" s="1">
        <v>85.201509999999999</v>
      </c>
      <c r="AA8" s="1">
        <v>85.201509999999999</v>
      </c>
      <c r="AB8" s="1">
        <v>85.201509999999999</v>
      </c>
      <c r="AC8" s="1">
        <v>85.201509999999999</v>
      </c>
      <c r="AD8" s="3">
        <f>AVERAGE(Y8:AC8)</f>
        <v>85.201509999999999</v>
      </c>
      <c r="AE8" s="3">
        <f t="shared" ref="AE8:AE19" si="7">_xlfn.STDEV.P(Y8:AC8)</f>
        <v>0</v>
      </c>
      <c r="AF8" s="3">
        <f t="shared" si="2"/>
        <v>0.95517387892376682</v>
      </c>
      <c r="AG8" s="3">
        <f t="shared" si="3"/>
        <v>2.3638233451069031</v>
      </c>
    </row>
    <row r="9" spans="1:33" x14ac:dyDescent="0.3">
      <c r="A9" s="1">
        <v>8</v>
      </c>
      <c r="B9" s="1">
        <v>13.5118334293365</v>
      </c>
      <c r="C9" s="1"/>
      <c r="D9" s="1"/>
      <c r="E9" s="1"/>
      <c r="F9" s="1"/>
      <c r="G9" s="3">
        <f t="shared" si="0"/>
        <v>13.5118334293365</v>
      </c>
      <c r="H9" s="1">
        <v>85.2</v>
      </c>
      <c r="I9" s="1"/>
      <c r="J9" s="1"/>
      <c r="K9" s="1"/>
      <c r="L9" s="1"/>
      <c r="M9" s="14">
        <v>0.59979056063233904</v>
      </c>
      <c r="N9" s="1">
        <f t="shared" si="4"/>
        <v>34.097844234124715</v>
      </c>
      <c r="O9" s="6">
        <f t="shared" si="1"/>
        <v>85.2</v>
      </c>
      <c r="P9" s="12">
        <f t="shared" si="5"/>
        <v>2.4986916889817001</v>
      </c>
      <c r="Q9" s="10"/>
      <c r="R9" s="1">
        <v>1.510278463363647</v>
      </c>
      <c r="S9" s="1">
        <v>1.5447626113891599</v>
      </c>
      <c r="T9" s="1">
        <v>1.535114526748657</v>
      </c>
      <c r="U9" s="1">
        <v>1.564949750900269</v>
      </c>
      <c r="V9" s="1">
        <v>1.483442544937134</v>
      </c>
      <c r="W9" s="3">
        <f t="shared" ref="W9:W13" si="8">AVERAGE(R9:V9)</f>
        <v>1.5277095794677735</v>
      </c>
      <c r="X9" s="3">
        <f t="shared" si="6"/>
        <v>2.8269714059532009E-2</v>
      </c>
      <c r="Y9" s="1">
        <v>85.201520000000002</v>
      </c>
      <c r="Z9" s="1">
        <v>85.201520000000002</v>
      </c>
      <c r="AA9" s="1">
        <v>85.201520000000002</v>
      </c>
      <c r="AB9" s="1">
        <v>85.201520000000002</v>
      </c>
      <c r="AC9" s="1">
        <v>85.201520000000002</v>
      </c>
      <c r="AD9" s="3">
        <f t="shared" ref="AD9:AD13" si="9">AVERAGE(Y9:AC9)</f>
        <v>85.201520000000002</v>
      </c>
      <c r="AE9" s="3">
        <f t="shared" si="7"/>
        <v>0</v>
      </c>
      <c r="AF9" s="3">
        <f t="shared" si="2"/>
        <v>1.0000178403755868</v>
      </c>
      <c r="AG9" s="3">
        <f t="shared" si="3"/>
        <v>2.4987362665799071</v>
      </c>
    </row>
    <row r="10" spans="1:33" x14ac:dyDescent="0.3">
      <c r="A10" s="1">
        <v>9</v>
      </c>
      <c r="B10" s="1">
        <v>13.7236552238464</v>
      </c>
      <c r="C10" s="1"/>
      <c r="D10" s="1"/>
      <c r="E10" s="1"/>
      <c r="F10" s="1"/>
      <c r="G10" s="3">
        <f t="shared" si="0"/>
        <v>13.7236552238464</v>
      </c>
      <c r="H10" s="1">
        <v>85.2</v>
      </c>
      <c r="I10" s="1"/>
      <c r="J10" s="1"/>
      <c r="K10" s="1"/>
      <c r="L10" s="1"/>
      <c r="M10" s="14">
        <v>0.59884822932593795</v>
      </c>
      <c r="N10" s="1">
        <f t="shared" si="4"/>
        <v>34.178130861430084</v>
      </c>
      <c r="O10" s="6">
        <f t="shared" si="1"/>
        <v>85.2</v>
      </c>
      <c r="P10" s="12">
        <f t="shared" si="5"/>
        <v>2.4928221015195406</v>
      </c>
      <c r="Q10" s="10"/>
      <c r="R10" s="1">
        <v>1.6800932884216311</v>
      </c>
      <c r="S10" s="1">
        <v>1.6452152729034419</v>
      </c>
      <c r="T10" s="1">
        <v>1.680006742477417</v>
      </c>
      <c r="U10" s="1">
        <v>1.660140752792358</v>
      </c>
      <c r="V10" s="1">
        <v>1.642168283462524</v>
      </c>
      <c r="W10" s="3">
        <f t="shared" si="8"/>
        <v>1.6615248680114747</v>
      </c>
      <c r="X10" s="3">
        <f t="shared" si="6"/>
        <v>1.6303140514830856E-2</v>
      </c>
      <c r="Y10" s="1">
        <v>85.201520000000002</v>
      </c>
      <c r="Z10" s="1">
        <v>85.201520000000002</v>
      </c>
      <c r="AA10" s="1">
        <v>85.201520000000002</v>
      </c>
      <c r="AB10" s="1">
        <v>85.201520000000002</v>
      </c>
      <c r="AC10" s="1">
        <v>85.201520000000002</v>
      </c>
      <c r="AD10" s="3">
        <f t="shared" si="9"/>
        <v>85.201520000000002</v>
      </c>
      <c r="AE10" s="3">
        <f t="shared" si="7"/>
        <v>0</v>
      </c>
      <c r="AF10" s="3">
        <f t="shared" si="2"/>
        <v>1.0000178403755868</v>
      </c>
      <c r="AG10" s="3">
        <f t="shared" si="3"/>
        <v>2.4928665744021026</v>
      </c>
    </row>
    <row r="11" spans="1:33" x14ac:dyDescent="0.3">
      <c r="A11" s="1">
        <v>10</v>
      </c>
      <c r="B11" s="1">
        <v>11.922253370285</v>
      </c>
      <c r="C11" s="1"/>
      <c r="D11" s="1"/>
      <c r="E11" s="1"/>
      <c r="F11" s="1"/>
      <c r="G11" s="3">
        <f t="shared" si="0"/>
        <v>11.922253370285</v>
      </c>
      <c r="H11" s="1">
        <v>69.2</v>
      </c>
      <c r="I11" s="1"/>
      <c r="J11" s="1"/>
      <c r="K11" s="1"/>
      <c r="L11" s="1"/>
      <c r="M11" s="1">
        <v>0.59491743148630005</v>
      </c>
      <c r="N11" s="1">
        <f t="shared" si="4"/>
        <v>28.031713741148039</v>
      </c>
      <c r="O11" s="6">
        <f t="shared" si="1"/>
        <v>69.2</v>
      </c>
      <c r="P11" s="12">
        <f t="shared" si="5"/>
        <v>2.4686325152650448</v>
      </c>
      <c r="Q11" s="10"/>
      <c r="R11" s="1">
        <v>1.757021903991699</v>
      </c>
      <c r="S11" s="1">
        <v>1.746207475662231</v>
      </c>
      <c r="T11" s="1">
        <v>1.806439876556396</v>
      </c>
      <c r="U11" s="1">
        <v>1.746257066726685</v>
      </c>
      <c r="V11" s="1">
        <v>1.7337901592254641</v>
      </c>
      <c r="W11" s="3">
        <f t="shared" si="8"/>
        <v>1.7579432964324948</v>
      </c>
      <c r="X11" s="3">
        <f t="shared" si="6"/>
        <v>2.5339450422510294E-2</v>
      </c>
      <c r="Y11" s="1">
        <v>69.201449999999994</v>
      </c>
      <c r="Z11" s="1">
        <v>81.201529999999991</v>
      </c>
      <c r="AA11" s="1">
        <v>81.201529999999991</v>
      </c>
      <c r="AB11" s="1">
        <v>69.201469999999986</v>
      </c>
      <c r="AC11" s="1">
        <v>61.201430000000002</v>
      </c>
      <c r="AD11" s="3">
        <f t="shared" si="9"/>
        <v>72.401482000000001</v>
      </c>
      <c r="AE11" s="3">
        <f t="shared" si="7"/>
        <v>7.7563282035828198</v>
      </c>
      <c r="AF11" s="3">
        <f t="shared" si="2"/>
        <v>1.0462641907514452</v>
      </c>
      <c r="AG11" s="3">
        <f t="shared" si="3"/>
        <v>2.5828418008464866</v>
      </c>
    </row>
    <row r="12" spans="1:33" x14ac:dyDescent="0.3">
      <c r="A12" s="1">
        <v>11</v>
      </c>
      <c r="B12" s="1">
        <v>3.6304895877838099</v>
      </c>
      <c r="C12" s="1"/>
      <c r="D12" s="1"/>
      <c r="E12" s="1"/>
      <c r="F12" s="1"/>
      <c r="G12" s="3">
        <f t="shared" si="0"/>
        <v>3.6304895877838099</v>
      </c>
      <c r="H12" s="1">
        <v>61.2</v>
      </c>
      <c r="I12" s="1"/>
      <c r="J12" s="1"/>
      <c r="K12" s="1"/>
      <c r="L12" s="1"/>
      <c r="M12" s="1">
        <v>0.59137263103390003</v>
      </c>
      <c r="N12" s="1">
        <f t="shared" si="4"/>
        <v>25.007994980725318</v>
      </c>
      <c r="O12" s="6">
        <f t="shared" si="1"/>
        <v>61.2</v>
      </c>
      <c r="P12" s="12">
        <f t="shared" si="5"/>
        <v>2.447217381768084</v>
      </c>
      <c r="Q12" s="10"/>
      <c r="R12" s="1">
        <v>1.815803050994873</v>
      </c>
      <c r="S12" s="1">
        <v>1.8519976139068599</v>
      </c>
      <c r="T12" s="1">
        <v>1.8340203762054439</v>
      </c>
      <c r="U12" s="1">
        <v>1.863568782806396</v>
      </c>
      <c r="V12" s="1">
        <v>1.787554025650024</v>
      </c>
      <c r="W12" s="3">
        <f t="shared" si="8"/>
        <v>1.8305887699127195</v>
      </c>
      <c r="X12" s="3">
        <f t="shared" si="6"/>
        <v>2.6938457532137756E-2</v>
      </c>
      <c r="Y12" s="1">
        <v>73.20147</v>
      </c>
      <c r="Z12" s="1">
        <v>69.201059999999998</v>
      </c>
      <c r="AA12" s="1">
        <v>81.201539999999994</v>
      </c>
      <c r="AB12" s="1">
        <v>61.201449999999987</v>
      </c>
      <c r="AC12" s="1">
        <v>57.201030000000003</v>
      </c>
      <c r="AD12" s="3">
        <f t="shared" si="9"/>
        <v>68.401309999999995</v>
      </c>
      <c r="AE12" s="3">
        <f t="shared" si="7"/>
        <v>8.5417946620016334</v>
      </c>
      <c r="AF12" s="3">
        <f t="shared" si="2"/>
        <v>1.1176684640522874</v>
      </c>
      <c r="AG12" s="3">
        <f t="shared" si="3"/>
        <v>2.7351776922827948</v>
      </c>
    </row>
    <row r="13" spans="1:33" x14ac:dyDescent="0.3">
      <c r="A13" s="1">
        <v>12</v>
      </c>
      <c r="B13" s="1">
        <v>5.3604798316955504</v>
      </c>
      <c r="C13" s="1"/>
      <c r="D13" s="1"/>
      <c r="E13" s="1"/>
      <c r="F13" s="1"/>
      <c r="G13" s="3">
        <f t="shared" si="0"/>
        <v>5.3604798316955504</v>
      </c>
      <c r="H13" s="1">
        <v>61.2</v>
      </c>
      <c r="I13" s="1"/>
      <c r="J13" s="1"/>
      <c r="K13" s="1"/>
      <c r="L13" s="1"/>
      <c r="M13" s="1">
        <v>0.59971527748355102</v>
      </c>
      <c r="N13" s="1">
        <f t="shared" si="4"/>
        <v>24.497425018006677</v>
      </c>
      <c r="O13" s="6">
        <f t="shared" si="1"/>
        <v>61.2</v>
      </c>
      <c r="P13" s="12">
        <f t="shared" si="5"/>
        <v>2.4982217500417017</v>
      </c>
      <c r="Q13" s="10"/>
      <c r="R13" s="1">
        <v>1.9991850852966311</v>
      </c>
      <c r="S13" s="1">
        <v>1.9151821136474609</v>
      </c>
      <c r="T13" s="1">
        <v>1.8763594627380371</v>
      </c>
      <c r="U13" s="1">
        <v>1.934640169143677</v>
      </c>
      <c r="V13" s="1">
        <v>1.923319339752197</v>
      </c>
      <c r="W13" s="3">
        <f t="shared" si="8"/>
        <v>1.9297372341156005</v>
      </c>
      <c r="X13" s="3">
        <f t="shared" si="6"/>
        <v>3.9872973760905761E-2</v>
      </c>
      <c r="Y13" s="1">
        <v>79.201939999999993</v>
      </c>
      <c r="Z13" s="1">
        <v>57.201039999999999</v>
      </c>
      <c r="AA13" s="1">
        <v>57.201030000000003</v>
      </c>
      <c r="AB13" s="1">
        <v>81.201559999999986</v>
      </c>
      <c r="AC13" s="1">
        <v>71.201479999999989</v>
      </c>
      <c r="AD13" s="3">
        <f t="shared" si="9"/>
        <v>69.201409999999996</v>
      </c>
      <c r="AE13" s="3">
        <f t="shared" si="7"/>
        <v>10.354056988346107</v>
      </c>
      <c r="AF13" s="3">
        <f t="shared" si="2"/>
        <v>1.1307419934640521</v>
      </c>
      <c r="AG13" s="3">
        <f t="shared" si="3"/>
        <v>2.8248442417574067</v>
      </c>
    </row>
    <row r="14" spans="1:33" x14ac:dyDescent="0.3">
      <c r="A14" s="1">
        <v>13</v>
      </c>
      <c r="B14" s="1">
        <v>15.7878808975219</v>
      </c>
      <c r="C14" s="1"/>
      <c r="D14" s="1"/>
      <c r="E14" s="1"/>
      <c r="F14" s="1"/>
      <c r="G14" s="3">
        <f t="shared" si="0"/>
        <v>15.7878808975219</v>
      </c>
      <c r="H14" s="1">
        <v>57.2</v>
      </c>
      <c r="I14" s="1"/>
      <c r="J14" s="1"/>
      <c r="K14" s="1"/>
      <c r="L14" s="1"/>
      <c r="M14" s="14">
        <v>0.59899065254556805</v>
      </c>
      <c r="N14" s="1">
        <f t="shared" si="4"/>
        <v>22.937734674393507</v>
      </c>
      <c r="O14" s="6">
        <f t="shared" si="1"/>
        <v>57.2</v>
      </c>
      <c r="P14" s="12">
        <f t="shared" si="5"/>
        <v>2.4937074568159123</v>
      </c>
      <c r="Q14" s="10"/>
      <c r="R14" s="1">
        <v>2.0447020530700679</v>
      </c>
      <c r="S14" s="1">
        <v>2.0554802417755131</v>
      </c>
      <c r="T14" s="1">
        <v>2.0302822589874272</v>
      </c>
      <c r="U14" s="1">
        <v>2.022829532623291</v>
      </c>
      <c r="V14" s="1">
        <v>2.0216143131256099</v>
      </c>
      <c r="W14" s="3">
        <f>AVERAGE(R14:V14)</f>
        <v>2.034981679916382</v>
      </c>
      <c r="X14" s="3">
        <f t="shared" si="6"/>
        <v>1.3138663770407073E-2</v>
      </c>
      <c r="Y14" s="1">
        <v>65.20107999999999</v>
      </c>
      <c r="Z14" s="1">
        <v>57.201039999999999</v>
      </c>
      <c r="AA14" s="1">
        <v>57.201030000000003</v>
      </c>
      <c r="AB14" s="1">
        <v>57.201030000000003</v>
      </c>
      <c r="AC14" s="1">
        <v>65.20107999999999</v>
      </c>
      <c r="AD14" s="3">
        <f>AVERAGE(Y14:AC14)</f>
        <v>60.401052000000007</v>
      </c>
      <c r="AE14" s="3">
        <f t="shared" si="7"/>
        <v>3.9192064503590465</v>
      </c>
      <c r="AF14" s="3">
        <f t="shared" si="2"/>
        <v>1.0559624475524476</v>
      </c>
      <c r="AG14" s="3">
        <f t="shared" si="3"/>
        <v>2.6332614295791203</v>
      </c>
    </row>
    <row r="15" spans="1:33" x14ac:dyDescent="0.3">
      <c r="A15" s="1">
        <v>14</v>
      </c>
      <c r="B15" s="1">
        <v>9.0707178115844709</v>
      </c>
      <c r="C15" s="1"/>
      <c r="D15" s="1"/>
      <c r="E15" s="1"/>
      <c r="F15" s="1"/>
      <c r="G15" s="3">
        <f t="shared" si="0"/>
        <v>9.0707178115844709</v>
      </c>
      <c r="H15" s="1">
        <v>57.2</v>
      </c>
      <c r="I15" s="1"/>
      <c r="J15" s="1"/>
      <c r="K15" s="1"/>
      <c r="L15" s="1"/>
      <c r="M15" s="14">
        <v>0.57784585210530903</v>
      </c>
      <c r="N15" s="1">
        <f t="shared" si="4"/>
        <v>24.147217259576326</v>
      </c>
      <c r="O15" s="6">
        <f t="shared" si="1"/>
        <v>57.2</v>
      </c>
      <c r="P15" s="12">
        <f t="shared" si="5"/>
        <v>2.3688029715852901</v>
      </c>
      <c r="Q15" s="10"/>
      <c r="R15" s="1">
        <v>2.1200423240661621</v>
      </c>
      <c r="S15" s="1">
        <v>2.142097949981689</v>
      </c>
      <c r="T15" s="1">
        <v>2.1052999496459961</v>
      </c>
      <c r="U15" s="1">
        <v>2.1457705497741699</v>
      </c>
      <c r="V15" s="1">
        <v>2.1455507278442378</v>
      </c>
      <c r="W15" s="3">
        <f t="shared" ref="W15:W19" si="10">AVERAGE(R15:V15)</f>
        <v>2.131752300262451</v>
      </c>
      <c r="X15" s="3">
        <f t="shared" si="6"/>
        <v>1.6314354335181688E-2</v>
      </c>
      <c r="Y15" s="1">
        <v>53.200979999999987</v>
      </c>
      <c r="Z15" s="1">
        <v>59.20145999999999</v>
      </c>
      <c r="AA15" s="1">
        <v>57.201049999999988</v>
      </c>
      <c r="AB15" s="1">
        <v>55.201059999999991</v>
      </c>
      <c r="AC15" s="1">
        <v>57.201050000000002</v>
      </c>
      <c r="AD15" s="3">
        <f t="shared" ref="AD15:AD19" si="11">AVERAGE(Y15:AC15)</f>
        <v>56.401119999999992</v>
      </c>
      <c r="AE15" s="3">
        <f t="shared" si="7"/>
        <v>2.0397411673347201</v>
      </c>
      <c r="AF15" s="3">
        <f t="shared" si="2"/>
        <v>0.98603356643356621</v>
      </c>
      <c r="AG15" s="3">
        <f t="shared" si="3"/>
        <v>2.335719242250673</v>
      </c>
    </row>
    <row r="16" spans="1:33" x14ac:dyDescent="0.3">
      <c r="A16" s="1">
        <v>15</v>
      </c>
      <c r="B16" s="1">
        <v>4.6273262500762904</v>
      </c>
      <c r="C16" s="1"/>
      <c r="D16" s="1"/>
      <c r="E16" s="1"/>
      <c r="F16" s="1"/>
      <c r="G16" s="3">
        <f t="shared" si="0"/>
        <v>4.6273262500762904</v>
      </c>
      <c r="H16" s="1">
        <v>53.2</v>
      </c>
      <c r="I16" s="1"/>
      <c r="J16" s="1"/>
      <c r="K16" s="1"/>
      <c r="L16" s="1"/>
      <c r="M16" s="14">
        <v>0.58646945269692097</v>
      </c>
      <c r="N16" s="1">
        <f t="shared" si="4"/>
        <v>21.999825116523805</v>
      </c>
      <c r="O16" s="6">
        <f t="shared" si="1"/>
        <v>53.2</v>
      </c>
      <c r="P16" s="12">
        <f t="shared" si="5"/>
        <v>2.4182010410638273</v>
      </c>
      <c r="Q16" s="10"/>
      <c r="R16" s="1">
        <v>2.220511674880981</v>
      </c>
      <c r="S16" s="1">
        <v>2.2456684112548828</v>
      </c>
      <c r="T16" s="1">
        <v>2.2315869331359859</v>
      </c>
      <c r="U16" s="1">
        <v>2.2431621551513672</v>
      </c>
      <c r="V16" s="1">
        <v>2.275882244110107</v>
      </c>
      <c r="W16" s="3">
        <f t="shared" si="10"/>
        <v>2.2433622837066651</v>
      </c>
      <c r="X16" s="3">
        <f t="shared" si="6"/>
        <v>1.8567257767993364E-2</v>
      </c>
      <c r="Y16" s="1">
        <v>55.201059999999991</v>
      </c>
      <c r="Z16" s="1">
        <v>57.201049999999988</v>
      </c>
      <c r="AA16" s="1">
        <v>55.201059999999991</v>
      </c>
      <c r="AB16" s="1">
        <v>53.201039999999992</v>
      </c>
      <c r="AC16" s="1">
        <v>55.201059999999991</v>
      </c>
      <c r="AD16" s="3">
        <f t="shared" si="11"/>
        <v>55.201053999999985</v>
      </c>
      <c r="AE16" s="3">
        <f t="shared" si="7"/>
        <v>1.264914226366356</v>
      </c>
      <c r="AF16" s="3">
        <f t="shared" si="2"/>
        <v>1.0376137969924808</v>
      </c>
      <c r="AG16" s="3">
        <f t="shared" si="3"/>
        <v>2.509158764109408</v>
      </c>
    </row>
    <row r="17" spans="1:33" x14ac:dyDescent="0.3">
      <c r="A17" s="1">
        <v>16</v>
      </c>
      <c r="B17" s="1">
        <v>5.0824661254882804</v>
      </c>
      <c r="C17" s="1"/>
      <c r="D17" s="1"/>
      <c r="E17" s="1"/>
      <c r="F17" s="1"/>
      <c r="G17" s="3">
        <f t="shared" ref="G17:G19" si="12">AVERAGE(B17:F17)</f>
        <v>5.0824661254882804</v>
      </c>
      <c r="H17" s="1">
        <v>49.2</v>
      </c>
      <c r="I17" s="1"/>
      <c r="J17" s="1"/>
      <c r="K17" s="1"/>
      <c r="L17" s="1"/>
      <c r="M17" s="1">
        <v>0.55284956197240498</v>
      </c>
      <c r="N17" s="1">
        <f t="shared" si="4"/>
        <v>21.999801550957677</v>
      </c>
      <c r="O17" s="6">
        <f t="shared" ref="O17:O19" si="13">IFERROR(AVERAGE(H17:L17),"")</f>
        <v>49.2</v>
      </c>
      <c r="P17" s="12">
        <f t="shared" si="5"/>
        <v>2.2363838094647845</v>
      </c>
      <c r="Q17" s="10"/>
      <c r="R17" s="1">
        <v>2.320295095443726</v>
      </c>
      <c r="S17" s="1">
        <v>2.362150907516479</v>
      </c>
      <c r="T17" s="1">
        <v>2.3091268539428711</v>
      </c>
      <c r="U17" s="1">
        <v>2.3991332054138179</v>
      </c>
      <c r="V17" s="1">
        <v>2.353218555450439</v>
      </c>
      <c r="W17" s="3">
        <f t="shared" si="10"/>
        <v>2.3487849235534668</v>
      </c>
      <c r="X17" s="3">
        <f t="shared" si="6"/>
        <v>3.1992776985901493E-2</v>
      </c>
      <c r="Y17" s="1">
        <v>53.201039999999992</v>
      </c>
      <c r="Z17" s="1">
        <v>55.201049999999988</v>
      </c>
      <c r="AA17" s="1">
        <v>53.201039999999992</v>
      </c>
      <c r="AB17" s="1">
        <v>53.201039999999992</v>
      </c>
      <c r="AC17" s="1">
        <v>55.201049999999988</v>
      </c>
      <c r="AD17" s="3">
        <f t="shared" si="11"/>
        <v>54.001043999999993</v>
      </c>
      <c r="AE17" s="3">
        <f t="shared" si="7"/>
        <v>0.97980079609275494</v>
      </c>
      <c r="AF17" s="3">
        <f t="shared" si="2"/>
        <v>1.0975821951219511</v>
      </c>
      <c r="AG17" s="3">
        <f t="shared" si="3"/>
        <v>2.4546150507275493</v>
      </c>
    </row>
    <row r="18" spans="1:33" x14ac:dyDescent="0.3">
      <c r="A18" s="1">
        <v>17</v>
      </c>
      <c r="B18" s="1">
        <v>6.0031216144561697</v>
      </c>
      <c r="C18" s="1"/>
      <c r="D18" s="1"/>
      <c r="E18" s="1"/>
      <c r="F18" s="1"/>
      <c r="G18" s="3">
        <f t="shared" si="12"/>
        <v>6.0031216144561697</v>
      </c>
      <c r="H18" s="1">
        <v>49.2</v>
      </c>
      <c r="I18" s="1"/>
      <c r="J18" s="1"/>
      <c r="K18" s="1"/>
      <c r="L18" s="1"/>
      <c r="M18" s="1">
        <v>0.552849471127146</v>
      </c>
      <c r="N18" s="1">
        <f t="shared" si="4"/>
        <v>21.999806020544419</v>
      </c>
      <c r="O18" s="6">
        <f t="shared" si="13"/>
        <v>49.2</v>
      </c>
      <c r="P18" s="12">
        <f t="shared" si="5"/>
        <v>2.236383355110259</v>
      </c>
      <c r="Q18" s="10"/>
      <c r="R18" s="1">
        <v>2.4321718215942378</v>
      </c>
      <c r="S18" s="1">
        <v>2.4093689918518071</v>
      </c>
      <c r="T18" s="1">
        <v>2.402309656143188</v>
      </c>
      <c r="U18" s="1">
        <v>2.4943211078643799</v>
      </c>
      <c r="V18" s="1">
        <v>2.4189155101776119</v>
      </c>
      <c r="W18" s="3">
        <f t="shared" si="10"/>
        <v>2.4314174175262453</v>
      </c>
      <c r="X18" s="3">
        <f t="shared" si="6"/>
        <v>3.3006471845569228E-2</v>
      </c>
      <c r="Y18" s="1">
        <v>53.201049999999988</v>
      </c>
      <c r="Z18" s="1">
        <v>55.201049999999988</v>
      </c>
      <c r="AA18" s="1">
        <v>53.201049999999988</v>
      </c>
      <c r="AB18" s="1">
        <v>53.201049999999988</v>
      </c>
      <c r="AC18" s="1">
        <v>55.201059999999991</v>
      </c>
      <c r="AD18" s="3">
        <f t="shared" si="11"/>
        <v>54.001051999999994</v>
      </c>
      <c r="AE18" s="3">
        <f t="shared" si="7"/>
        <v>0.97979834660811793</v>
      </c>
      <c r="AF18" s="3">
        <f t="shared" si="2"/>
        <v>1.097582357723577</v>
      </c>
      <c r="AG18" s="3">
        <f t="shared" si="3"/>
        <v>2.4546149156756818</v>
      </c>
    </row>
    <row r="19" spans="1:33" x14ac:dyDescent="0.3">
      <c r="A19" s="1">
        <v>18</v>
      </c>
      <c r="B19" s="1">
        <v>4.26262927055358</v>
      </c>
      <c r="C19" s="1"/>
      <c r="D19" s="1"/>
      <c r="E19" s="1"/>
      <c r="F19" s="1"/>
      <c r="G19" s="3">
        <f t="shared" si="12"/>
        <v>4.26262927055358</v>
      </c>
      <c r="H19" s="1">
        <v>43.2</v>
      </c>
      <c r="I19" s="1"/>
      <c r="J19" s="1"/>
      <c r="K19" s="1"/>
      <c r="L19" s="1"/>
      <c r="M19" s="1">
        <v>0.49074121441205798</v>
      </c>
      <c r="N19" s="1">
        <f t="shared" si="4"/>
        <v>21.999979537399096</v>
      </c>
      <c r="O19" s="6">
        <f t="shared" si="13"/>
        <v>43.2</v>
      </c>
      <c r="P19" s="12">
        <f t="shared" si="5"/>
        <v>1.9636381900520277</v>
      </c>
      <c r="Q19" s="10"/>
      <c r="R19" s="1">
        <v>2.574090719223022</v>
      </c>
      <c r="S19" s="1">
        <v>2.515039205551147</v>
      </c>
      <c r="T19" s="1">
        <v>2.5664963722228999</v>
      </c>
      <c r="U19" s="1">
        <v>2.5749819278717041</v>
      </c>
      <c r="V19" s="1">
        <v>2.619154691696167</v>
      </c>
      <c r="W19" s="3">
        <f t="shared" si="10"/>
        <v>2.5699525833129879</v>
      </c>
      <c r="X19" s="3">
        <f t="shared" si="6"/>
        <v>3.31381665068066E-2</v>
      </c>
      <c r="Y19" s="1">
        <v>53.201049999999988</v>
      </c>
      <c r="Z19" s="1">
        <v>55.201059999999991</v>
      </c>
      <c r="AA19" s="1">
        <v>53.201049999999988</v>
      </c>
      <c r="AB19" s="1">
        <v>53.201049999999988</v>
      </c>
      <c r="AC19" s="1">
        <v>55.201059999999991</v>
      </c>
      <c r="AD19" s="3">
        <f t="shared" si="11"/>
        <v>54.001053999999989</v>
      </c>
      <c r="AE19" s="3">
        <f t="shared" si="7"/>
        <v>0.97980079609275839</v>
      </c>
      <c r="AF19" s="3">
        <f t="shared" si="2"/>
        <v>1.2500243981481478</v>
      </c>
      <c r="AG19" s="3">
        <f t="shared" si="3"/>
        <v>2.4545956467005041</v>
      </c>
    </row>
    <row r="40" spans="1:1" x14ac:dyDescent="0.3">
      <c r="A40" t="s">
        <v>4</v>
      </c>
    </row>
    <row r="41" spans="1:1" x14ac:dyDescent="0.3">
      <c r="A41" t="s">
        <v>5</v>
      </c>
    </row>
    <row r="42" spans="1:1" x14ac:dyDescent="0.3">
      <c r="A42" t="s">
        <v>6</v>
      </c>
    </row>
    <row r="43" spans="1:1" x14ac:dyDescent="0.3">
      <c r="A43" t="s">
        <v>7</v>
      </c>
    </row>
    <row r="44" spans="1:1" x14ac:dyDescent="0.3">
      <c r="A44" t="s">
        <v>8</v>
      </c>
    </row>
    <row r="45" spans="1:1" x14ac:dyDescent="0.3">
      <c r="A45" t="s">
        <v>9</v>
      </c>
    </row>
    <row r="46" spans="1:1" x14ac:dyDescent="0.3">
      <c r="A46" t="s">
        <v>10</v>
      </c>
    </row>
    <row r="47" spans="1:1" x14ac:dyDescent="0.3">
      <c r="A47" t="s">
        <v>11</v>
      </c>
    </row>
    <row r="48" spans="1:1" x14ac:dyDescent="0.3">
      <c r="A48" t="s">
        <v>12</v>
      </c>
    </row>
    <row r="49" spans="1:1" x14ac:dyDescent="0.3">
      <c r="A49" t="s">
        <v>13</v>
      </c>
    </row>
    <row r="50" spans="1:1" x14ac:dyDescent="0.3">
      <c r="A50" t="s">
        <v>7</v>
      </c>
    </row>
    <row r="51" spans="1:1" x14ac:dyDescent="0.3">
      <c r="A51" t="s">
        <v>8</v>
      </c>
    </row>
    <row r="52" spans="1:1" x14ac:dyDescent="0.3">
      <c r="A52" t="s">
        <v>9</v>
      </c>
    </row>
    <row r="53" spans="1:1" x14ac:dyDescent="0.3">
      <c r="A53" t="s">
        <v>10</v>
      </c>
    </row>
    <row r="54" spans="1:1" x14ac:dyDescent="0.3">
      <c r="A54" t="s">
        <v>14</v>
      </c>
    </row>
    <row r="55" spans="1:1" x14ac:dyDescent="0.3">
      <c r="A55" t="s">
        <v>15</v>
      </c>
    </row>
    <row r="56" spans="1:1" x14ac:dyDescent="0.3">
      <c r="A56" t="s">
        <v>16</v>
      </c>
    </row>
    <row r="57" spans="1:1" x14ac:dyDescent="0.3">
      <c r="A57" t="s">
        <v>7</v>
      </c>
    </row>
    <row r="58" spans="1:1" x14ac:dyDescent="0.3">
      <c r="A58" t="s">
        <v>8</v>
      </c>
    </row>
    <row r="59" spans="1:1" x14ac:dyDescent="0.3">
      <c r="A59" t="s">
        <v>9</v>
      </c>
    </row>
    <row r="60" spans="1:1" x14ac:dyDescent="0.3">
      <c r="A60" t="s">
        <v>10</v>
      </c>
    </row>
    <row r="61" spans="1:1" x14ac:dyDescent="0.3">
      <c r="A61" t="s">
        <v>17</v>
      </c>
    </row>
    <row r="62" spans="1:1" x14ac:dyDescent="0.3">
      <c r="A62" t="s">
        <v>18</v>
      </c>
    </row>
    <row r="63" spans="1:1" x14ac:dyDescent="0.3">
      <c r="A63" t="s">
        <v>19</v>
      </c>
    </row>
    <row r="64" spans="1:1" x14ac:dyDescent="0.3">
      <c r="A64" t="s">
        <v>20</v>
      </c>
    </row>
    <row r="65" spans="1:1" x14ac:dyDescent="0.3">
      <c r="A65" t="s">
        <v>21</v>
      </c>
    </row>
    <row r="66" spans="1:1" x14ac:dyDescent="0.3">
      <c r="A66" t="s">
        <v>22</v>
      </c>
    </row>
    <row r="67" spans="1:1" x14ac:dyDescent="0.3">
      <c r="A67" t="s">
        <v>10</v>
      </c>
    </row>
    <row r="68" spans="1:1" x14ac:dyDescent="0.3">
      <c r="A68" t="s">
        <v>23</v>
      </c>
    </row>
    <row r="69" spans="1:1" x14ac:dyDescent="0.3">
      <c r="A69" t="s">
        <v>24</v>
      </c>
    </row>
    <row r="70" spans="1:1" x14ac:dyDescent="0.3">
      <c r="A70" t="s">
        <v>25</v>
      </c>
    </row>
    <row r="71" spans="1:1" x14ac:dyDescent="0.3">
      <c r="A71" t="s">
        <v>26</v>
      </c>
    </row>
    <row r="72" spans="1:1" x14ac:dyDescent="0.3">
      <c r="A72" t="s">
        <v>8</v>
      </c>
    </row>
    <row r="73" spans="1:1" x14ac:dyDescent="0.3">
      <c r="A73" t="s">
        <v>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244E-EC03-4B7A-AE07-68C00D01FDE5}">
  <sheetPr>
    <tabColor rgb="FF00B050"/>
  </sheetPr>
  <dimension ref="A2:AG73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32" width="6.6640625" customWidth="1"/>
    <col min="33" max="33" width="7.6640625" customWidth="1"/>
  </cols>
  <sheetData>
    <row r="2" spans="1:33" s="8" customFormat="1" x14ac:dyDescent="0.3"/>
    <row r="3" spans="1:33" x14ac:dyDescent="0.3">
      <c r="AF3" t="s">
        <v>31</v>
      </c>
      <c r="AG3" t="s">
        <v>31</v>
      </c>
    </row>
    <row r="4" spans="1:33" s="7" customFormat="1" x14ac:dyDescent="0.3">
      <c r="A4" s="7" t="s">
        <v>0</v>
      </c>
      <c r="B4" s="7" t="s">
        <v>32</v>
      </c>
      <c r="R4" s="7" t="s">
        <v>3</v>
      </c>
    </row>
    <row r="5" spans="1:33" x14ac:dyDescent="0.3">
      <c r="B5" t="s">
        <v>1</v>
      </c>
      <c r="H5" t="s">
        <v>2</v>
      </c>
      <c r="M5" s="11"/>
      <c r="R5" t="s">
        <v>1</v>
      </c>
      <c r="Y5" t="s">
        <v>2</v>
      </c>
    </row>
    <row r="6" spans="1:33" x14ac:dyDescent="0.3">
      <c r="A6" s="1" t="s">
        <v>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33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30</v>
      </c>
      <c r="O6" s="2" t="s">
        <v>33</v>
      </c>
      <c r="P6" s="2" t="s">
        <v>33</v>
      </c>
      <c r="Q6" s="9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2" t="s">
        <v>44</v>
      </c>
      <c r="Y6" s="1">
        <v>1</v>
      </c>
      <c r="Z6" s="1">
        <v>2</v>
      </c>
      <c r="AA6" s="1">
        <v>3</v>
      </c>
      <c r="AB6" s="1">
        <v>4</v>
      </c>
      <c r="AC6" s="1">
        <v>5</v>
      </c>
      <c r="AD6" s="5" t="s">
        <v>3</v>
      </c>
      <c r="AE6" s="2" t="s">
        <v>44</v>
      </c>
      <c r="AF6" s="5" t="s">
        <v>3</v>
      </c>
      <c r="AG6" s="2" t="s">
        <v>3</v>
      </c>
    </row>
    <row r="7" spans="1:33" x14ac:dyDescent="0.3">
      <c r="A7" s="1">
        <v>6</v>
      </c>
      <c r="B7" s="1">
        <v>0.110936641693115</v>
      </c>
      <c r="C7" s="1"/>
      <c r="D7" s="1"/>
      <c r="E7" s="1"/>
      <c r="F7" s="1"/>
      <c r="G7" s="3">
        <f>AVERAGE(B7:F7)</f>
        <v>0.110936641693115</v>
      </c>
      <c r="H7" s="1">
        <v>367.20636999999999</v>
      </c>
      <c r="I7" s="1"/>
      <c r="J7" s="1"/>
      <c r="K7" s="1"/>
      <c r="L7" s="1"/>
      <c r="M7" s="14">
        <v>0</v>
      </c>
      <c r="N7" s="1">
        <f>IFERROR((1-M7)*O7,"")</f>
        <v>367.20636999999999</v>
      </c>
      <c r="O7" s="6">
        <f>IFERROR(AVERAGE(H7:L7),"")</f>
        <v>367.20636999999999</v>
      </c>
      <c r="P7" s="12">
        <f>IFERROR(O7/N7,"")</f>
        <v>1</v>
      </c>
      <c r="Q7" s="10"/>
      <c r="R7" s="1">
        <v>0.543873310089111</v>
      </c>
      <c r="S7" s="1">
        <v>0.53654646873474099</v>
      </c>
      <c r="T7" s="1">
        <v>0.568584203720092</v>
      </c>
      <c r="U7" s="1">
        <v>0.55104899406433105</v>
      </c>
      <c r="V7" s="1">
        <v>0.57083106040954501</v>
      </c>
      <c r="W7" s="3">
        <f>AVERAGE(R7:V7)</f>
        <v>0.55417680740356401</v>
      </c>
      <c r="X7" s="3">
        <f>_xlfn.STDEV.P(R7:V7)</f>
        <v>1.3503416801536949E-2</v>
      </c>
      <c r="Y7" s="1">
        <v>367.20636999999903</v>
      </c>
      <c r="Z7" s="1">
        <v>367.20638999999898</v>
      </c>
      <c r="AA7" s="1">
        <v>367.20636999999903</v>
      </c>
      <c r="AB7" s="1">
        <v>367.20636999999903</v>
      </c>
      <c r="AC7" s="1">
        <v>367.20636999999903</v>
      </c>
      <c r="AD7" s="3">
        <f>AVERAGE(Y7:AC7)</f>
        <v>367.20637399999902</v>
      </c>
      <c r="AE7" s="3">
        <f>_xlfn.STDEV.P(Y7:AC7)</f>
        <v>7.9999999798019417E-6</v>
      </c>
      <c r="AF7" s="3">
        <f t="shared" ref="AF7:AF19" si="0">IFERROR(AD7/O7,"")</f>
        <v>1.0000000108930545</v>
      </c>
      <c r="AG7" s="3">
        <f t="shared" ref="AG7:AG19" si="1">IFERROR(AD7/N7,"")</f>
        <v>1.0000000108930545</v>
      </c>
    </row>
    <row r="8" spans="1:33" x14ac:dyDescent="0.3">
      <c r="A8" s="1">
        <v>7</v>
      </c>
      <c r="B8" s="1">
        <v>0.13991308212280201</v>
      </c>
      <c r="C8" s="1"/>
      <c r="D8" s="1"/>
      <c r="E8" s="1"/>
      <c r="F8" s="1"/>
      <c r="G8" s="3">
        <f t="shared" ref="G8:G19" si="2">AVERAGE(B8:F8)</f>
        <v>0.13991308212280201</v>
      </c>
      <c r="H8" s="1">
        <v>355.20638000000002</v>
      </c>
      <c r="I8" s="1"/>
      <c r="J8" s="1"/>
      <c r="K8" s="1"/>
      <c r="L8" s="1"/>
      <c r="M8" s="14">
        <v>5.6305294984686397E-8</v>
      </c>
      <c r="N8" s="1">
        <f t="shared" ref="N8:N19" si="3">IFERROR((1-M8)*O8,"")</f>
        <v>355.20636000000002</v>
      </c>
      <c r="O8" s="6">
        <f t="shared" ref="O8:O19" si="4">IFERROR(AVERAGE(H8:L8),"")</f>
        <v>355.20638000000002</v>
      </c>
      <c r="P8" s="12">
        <f t="shared" ref="P8:P19" si="5">IFERROR(O8/N8,"")</f>
        <v>1.0000000563052982</v>
      </c>
      <c r="Q8" s="10"/>
      <c r="R8" s="1">
        <v>0.60549283027648904</v>
      </c>
      <c r="S8" s="1">
        <v>0.62858653068542403</v>
      </c>
      <c r="T8" s="1">
        <v>0.648770332336425</v>
      </c>
      <c r="U8" s="1">
        <v>0.60914373397827104</v>
      </c>
      <c r="V8" s="1">
        <v>0.64063119888305597</v>
      </c>
      <c r="W8" s="3">
        <f>AVERAGE(R8:V8)</f>
        <v>0.62652492523193304</v>
      </c>
      <c r="X8" s="3">
        <f t="shared" ref="X8:X19" si="6">_xlfn.STDEV.P(R8:V8)</f>
        <v>1.6985582935077619E-2</v>
      </c>
      <c r="Y8" s="1">
        <v>360.40637999999899</v>
      </c>
      <c r="Z8" s="1">
        <v>359.20639999999901</v>
      </c>
      <c r="AA8" s="1">
        <v>355.20635999999899</v>
      </c>
      <c r="AB8" s="1">
        <v>355.20635999999899</v>
      </c>
      <c r="AC8" s="1">
        <v>355.20635999999899</v>
      </c>
      <c r="AD8" s="3">
        <f>AVERAGE(Y8:AC8)</f>
        <v>357.046371999999</v>
      </c>
      <c r="AE8" s="3">
        <f t="shared" ref="AE8:AE19" si="7">_xlfn.STDEV.P(Y8:AC8)</f>
        <v>2.2852705398389932</v>
      </c>
      <c r="AF8" s="3">
        <f t="shared" si="0"/>
        <v>1.0051800646148275</v>
      </c>
      <c r="AG8" s="3">
        <f t="shared" si="1"/>
        <v>1.0051801212117908</v>
      </c>
    </row>
    <row r="9" spans="1:33" x14ac:dyDescent="0.3">
      <c r="A9" s="1">
        <v>8</v>
      </c>
      <c r="B9" s="1">
        <v>0.166799306869506</v>
      </c>
      <c r="C9" s="1"/>
      <c r="D9" s="1"/>
      <c r="E9" s="1"/>
      <c r="F9" s="1"/>
      <c r="G9" s="3">
        <f t="shared" si="2"/>
        <v>0.166799306869506</v>
      </c>
      <c r="H9" s="1">
        <v>355.20638000000002</v>
      </c>
      <c r="I9" s="1"/>
      <c r="J9" s="1"/>
      <c r="K9" s="1"/>
      <c r="L9" s="1"/>
      <c r="M9" s="14">
        <v>1.40763237221672E-7</v>
      </c>
      <c r="N9" s="1">
        <f t="shared" si="3"/>
        <v>355.20633000000009</v>
      </c>
      <c r="O9" s="6">
        <f t="shared" si="4"/>
        <v>355.20638000000002</v>
      </c>
      <c r="P9" s="12">
        <f t="shared" si="5"/>
        <v>1.0000001407632571</v>
      </c>
      <c r="Q9" s="10"/>
      <c r="R9" s="1">
        <v>0.69644379615783603</v>
      </c>
      <c r="S9" s="1">
        <v>0.69963312149047796</v>
      </c>
      <c r="T9" s="1">
        <v>0.68736076354980402</v>
      </c>
      <c r="U9" s="1">
        <v>0.702586889266967</v>
      </c>
      <c r="V9" s="1">
        <v>0.69921684265136697</v>
      </c>
      <c r="W9" s="3">
        <f t="shared" ref="W9:W13" si="8">AVERAGE(R9:V9)</f>
        <v>0.69704828262329044</v>
      </c>
      <c r="X9" s="3">
        <f t="shared" si="6"/>
        <v>5.2206060530201543E-3</v>
      </c>
      <c r="Y9" s="1">
        <v>360.40634999999901</v>
      </c>
      <c r="Z9" s="1">
        <v>359.20640999999898</v>
      </c>
      <c r="AA9" s="1">
        <v>360.40638999999902</v>
      </c>
      <c r="AB9" s="1">
        <v>359.20639999999997</v>
      </c>
      <c r="AC9" s="1">
        <v>360.40634999999901</v>
      </c>
      <c r="AD9" s="3">
        <f t="shared" ref="AD9:AD13" si="9">AVERAGE(Y9:AC9)</f>
        <v>359.9263799999992</v>
      </c>
      <c r="AE9" s="3">
        <f t="shared" si="7"/>
        <v>0.58785712604316709</v>
      </c>
      <c r="AF9" s="3">
        <f t="shared" si="0"/>
        <v>1.0132880496121697</v>
      </c>
      <c r="AG9" s="3">
        <f t="shared" si="1"/>
        <v>1.0132881922458958</v>
      </c>
    </row>
    <row r="10" spans="1:33" x14ac:dyDescent="0.3">
      <c r="A10" s="1">
        <v>9</v>
      </c>
      <c r="B10" s="1">
        <v>0.18027234077453599</v>
      </c>
      <c r="C10" s="1"/>
      <c r="D10" s="1"/>
      <c r="E10" s="1"/>
      <c r="F10" s="1"/>
      <c r="G10" s="3">
        <f t="shared" si="2"/>
        <v>0.18027234077453599</v>
      </c>
      <c r="H10" s="1">
        <v>343.20632999999998</v>
      </c>
      <c r="I10" s="1"/>
      <c r="J10" s="1"/>
      <c r="K10" s="1"/>
      <c r="L10" s="1"/>
      <c r="M10" s="14">
        <v>4.6619186821066598E-8</v>
      </c>
      <c r="N10" s="1">
        <f t="shared" si="3"/>
        <v>343.20631399999996</v>
      </c>
      <c r="O10" s="6">
        <f t="shared" si="4"/>
        <v>343.20632999999998</v>
      </c>
      <c r="P10" s="12">
        <f t="shared" si="5"/>
        <v>1.000000046619189</v>
      </c>
      <c r="Q10" s="10"/>
      <c r="R10" s="1">
        <v>0.77080559730529696</v>
      </c>
      <c r="S10" s="1">
        <v>0.78267908096313399</v>
      </c>
      <c r="T10" s="1">
        <v>0.75253200531005804</v>
      </c>
      <c r="U10" s="1">
        <v>0.77833247184753396</v>
      </c>
      <c r="V10" s="1">
        <v>0.81616640090942305</v>
      </c>
      <c r="W10" s="3">
        <f t="shared" si="8"/>
        <v>0.78010311126708909</v>
      </c>
      <c r="X10" s="3">
        <f t="shared" si="6"/>
        <v>2.0769888267486897E-2</v>
      </c>
      <c r="Y10" s="1">
        <v>349.60637999999898</v>
      </c>
      <c r="Z10" s="1">
        <v>352.40638999999999</v>
      </c>
      <c r="AA10" s="1">
        <v>348.40634999999997</v>
      </c>
      <c r="AB10" s="1">
        <v>349.60640000000001</v>
      </c>
      <c r="AC10" s="1">
        <v>347.20639</v>
      </c>
      <c r="AD10" s="3">
        <f t="shared" si="9"/>
        <v>349.44638199999974</v>
      </c>
      <c r="AE10" s="3">
        <f t="shared" si="7"/>
        <v>1.7269674693797599</v>
      </c>
      <c r="AF10" s="3">
        <f t="shared" si="0"/>
        <v>1.0181816343538879</v>
      </c>
      <c r="AG10" s="3">
        <f t="shared" si="1"/>
        <v>1.0181816818206899</v>
      </c>
    </row>
    <row r="11" spans="1:33" x14ac:dyDescent="0.3">
      <c r="A11" s="1">
        <v>10</v>
      </c>
      <c r="B11" s="1">
        <v>0.204754829406738</v>
      </c>
      <c r="C11" s="1"/>
      <c r="D11" s="1"/>
      <c r="E11" s="1"/>
      <c r="F11" s="1"/>
      <c r="G11" s="3">
        <f t="shared" si="2"/>
        <v>0.204754829406738</v>
      </c>
      <c r="H11" s="1">
        <v>343.20634999999999</v>
      </c>
      <c r="I11" s="1"/>
      <c r="J11" s="1"/>
      <c r="K11" s="1"/>
      <c r="L11" s="1"/>
      <c r="M11" s="14">
        <v>1.04893164359075E-7</v>
      </c>
      <c r="N11" s="1">
        <f t="shared" si="3"/>
        <v>343.20631399999991</v>
      </c>
      <c r="O11" s="6">
        <f t="shared" si="4"/>
        <v>343.20634999999999</v>
      </c>
      <c r="P11" s="12">
        <f t="shared" si="5"/>
        <v>1.0000001048931753</v>
      </c>
      <c r="Q11" s="10"/>
      <c r="R11" s="1">
        <v>0.84581160545349099</v>
      </c>
      <c r="S11" s="1">
        <v>0.80949091911315896</v>
      </c>
      <c r="T11" s="1">
        <v>0.82315135002136197</v>
      </c>
      <c r="U11" s="1">
        <v>0.80523705482482899</v>
      </c>
      <c r="V11" s="1">
        <v>0.862204790115356</v>
      </c>
      <c r="W11" s="3">
        <f t="shared" si="8"/>
        <v>0.82917914390563929</v>
      </c>
      <c r="X11" s="3">
        <f t="shared" si="6"/>
        <v>2.1746338583100214E-2</v>
      </c>
      <c r="Y11" s="1">
        <v>348.40636999999901</v>
      </c>
      <c r="Z11" s="1">
        <v>356.406399999999</v>
      </c>
      <c r="AA11" s="1">
        <v>353.60640999999998</v>
      </c>
      <c r="AB11" s="1">
        <v>352.40638999999902</v>
      </c>
      <c r="AC11" s="1">
        <v>351.606349999999</v>
      </c>
      <c r="AD11" s="3">
        <f t="shared" si="9"/>
        <v>352.48638399999919</v>
      </c>
      <c r="AE11" s="3">
        <f t="shared" si="7"/>
        <v>2.6095347019084478</v>
      </c>
      <c r="AF11" s="3">
        <f t="shared" si="0"/>
        <v>1.0270392258185177</v>
      </c>
      <c r="AG11" s="3">
        <f t="shared" si="1"/>
        <v>1.0270393335479233</v>
      </c>
    </row>
    <row r="12" spans="1:33" x14ac:dyDescent="0.3">
      <c r="A12" s="1">
        <v>11</v>
      </c>
      <c r="B12" s="1">
        <v>0.84982609748840299</v>
      </c>
      <c r="C12" s="1"/>
      <c r="D12" s="1"/>
      <c r="E12" s="1"/>
      <c r="F12" s="1"/>
      <c r="G12" s="3">
        <f t="shared" si="2"/>
        <v>0.84982609748840299</v>
      </c>
      <c r="H12" s="1">
        <v>339.20632000000001</v>
      </c>
      <c r="I12" s="1"/>
      <c r="J12" s="1"/>
      <c r="K12" s="1"/>
      <c r="L12" s="1"/>
      <c r="M12" s="14">
        <v>5.89611652655986E-8</v>
      </c>
      <c r="N12" s="1">
        <f t="shared" si="3"/>
        <v>339.20630000000011</v>
      </c>
      <c r="O12" s="6">
        <f t="shared" si="4"/>
        <v>339.20632000000001</v>
      </c>
      <c r="P12" s="12">
        <f t="shared" si="5"/>
        <v>1.0000000589611688</v>
      </c>
      <c r="Q12" s="10"/>
      <c r="R12" s="1">
        <v>0.87469053268432595</v>
      </c>
      <c r="S12" s="1">
        <v>0.92729544639587402</v>
      </c>
      <c r="T12" s="1">
        <v>0.89542698860168402</v>
      </c>
      <c r="U12" s="1">
        <v>0.929768085479736</v>
      </c>
      <c r="V12" s="1">
        <v>0.90705966949462802</v>
      </c>
      <c r="W12" s="3">
        <f t="shared" si="8"/>
        <v>0.90684814453124962</v>
      </c>
      <c r="X12" s="3">
        <f t="shared" si="6"/>
        <v>2.0532975390333299E-2</v>
      </c>
      <c r="Y12" s="1">
        <v>350.80635999999902</v>
      </c>
      <c r="Z12" s="1">
        <v>350.80637999999999</v>
      </c>
      <c r="AA12" s="1">
        <v>345.606369999999</v>
      </c>
      <c r="AB12" s="1">
        <v>348.40638999999902</v>
      </c>
      <c r="AC12" s="1">
        <v>345.60635999999897</v>
      </c>
      <c r="AD12" s="3">
        <f t="shared" si="9"/>
        <v>348.24637199999916</v>
      </c>
      <c r="AE12" s="3">
        <f t="shared" si="7"/>
        <v>2.3268888757603055</v>
      </c>
      <c r="AF12" s="3">
        <f t="shared" si="0"/>
        <v>1.0266506001421174</v>
      </c>
      <c r="AG12" s="3">
        <f t="shared" si="1"/>
        <v>1.0266506606746368</v>
      </c>
    </row>
    <row r="13" spans="1:33" x14ac:dyDescent="0.3">
      <c r="A13" s="1">
        <v>12</v>
      </c>
      <c r="B13" s="1">
        <v>0.27401995658874501</v>
      </c>
      <c r="C13" s="1"/>
      <c r="D13" s="1"/>
      <c r="E13" s="1"/>
      <c r="F13" s="1"/>
      <c r="G13" s="3">
        <f t="shared" si="2"/>
        <v>0.27401995658874501</v>
      </c>
      <c r="H13" s="1">
        <v>336.40629000000001</v>
      </c>
      <c r="I13" s="1"/>
      <c r="J13" s="1"/>
      <c r="K13" s="1"/>
      <c r="L13" s="1"/>
      <c r="M13" s="1">
        <v>0</v>
      </c>
      <c r="N13" s="1">
        <f t="shared" si="3"/>
        <v>336.40629000000001</v>
      </c>
      <c r="O13" s="6">
        <f t="shared" si="4"/>
        <v>336.40629000000001</v>
      </c>
      <c r="P13" s="12">
        <f t="shared" si="5"/>
        <v>1</v>
      </c>
      <c r="Q13" s="10"/>
      <c r="R13" s="1">
        <v>0.993763208389282</v>
      </c>
      <c r="S13" s="1">
        <v>0.98338150978088301</v>
      </c>
      <c r="T13" s="1">
        <v>0.96907353401184004</v>
      </c>
      <c r="U13" s="1">
        <v>0.97011828422546298</v>
      </c>
      <c r="V13" s="1">
        <v>0.93607378005981401</v>
      </c>
      <c r="W13" s="3">
        <f t="shared" si="8"/>
        <v>0.97048206329345632</v>
      </c>
      <c r="X13" s="3">
        <f t="shared" si="6"/>
        <v>1.9465115882978477E-2</v>
      </c>
      <c r="Y13" s="1">
        <v>353.20635999999899</v>
      </c>
      <c r="Z13" s="1">
        <v>347.60637999999898</v>
      </c>
      <c r="AA13" s="1">
        <v>352.80637999999999</v>
      </c>
      <c r="AB13" s="1">
        <v>343.60637999999898</v>
      </c>
      <c r="AC13" s="1">
        <v>351.60642999999902</v>
      </c>
      <c r="AD13" s="3">
        <f t="shared" si="9"/>
        <v>349.76638599999922</v>
      </c>
      <c r="AE13" s="3">
        <f t="shared" si="7"/>
        <v>3.6625686724681739</v>
      </c>
      <c r="AF13" s="3">
        <f t="shared" si="0"/>
        <v>1.0397141682457816</v>
      </c>
      <c r="AG13" s="3">
        <f t="shared" si="1"/>
        <v>1.0397141682457816</v>
      </c>
    </row>
    <row r="14" spans="1:33" x14ac:dyDescent="0.3">
      <c r="A14" s="1">
        <v>13</v>
      </c>
      <c r="B14" s="1">
        <v>0.25515699386596602</v>
      </c>
      <c r="C14" s="1"/>
      <c r="D14" s="1"/>
      <c r="E14" s="1"/>
      <c r="F14" s="1"/>
      <c r="G14" s="3">
        <f t="shared" si="2"/>
        <v>0.25515699386596602</v>
      </c>
      <c r="H14" s="1">
        <v>325.60631999999998</v>
      </c>
      <c r="I14" s="1"/>
      <c r="J14" s="1"/>
      <c r="K14" s="1"/>
      <c r="L14" s="1"/>
      <c r="M14" s="14">
        <v>0</v>
      </c>
      <c r="N14" s="1">
        <f t="shared" si="3"/>
        <v>325.60631999999998</v>
      </c>
      <c r="O14" s="6">
        <f t="shared" si="4"/>
        <v>325.60631999999998</v>
      </c>
      <c r="P14" s="12">
        <f t="shared" si="5"/>
        <v>1</v>
      </c>
      <c r="Q14" s="10"/>
      <c r="R14" s="1">
        <v>1.0383884906768699</v>
      </c>
      <c r="S14" s="1">
        <v>1.0125658512115401</v>
      </c>
      <c r="T14" s="1">
        <v>1.03119015693664</v>
      </c>
      <c r="U14" s="1">
        <v>1.07420182228088</v>
      </c>
      <c r="V14" s="1">
        <v>1.03925585746765</v>
      </c>
      <c r="W14" s="3">
        <f>AVERAGE(R14:V14)</f>
        <v>1.0391204357147159</v>
      </c>
      <c r="X14" s="3">
        <f t="shared" si="6"/>
        <v>1.9996464915722191E-2</v>
      </c>
      <c r="Y14" s="1">
        <v>342.80642999999998</v>
      </c>
      <c r="Z14" s="1">
        <v>352.00645999999898</v>
      </c>
      <c r="AA14" s="1">
        <v>343.606459999999</v>
      </c>
      <c r="AB14" s="1">
        <v>334.80635999999998</v>
      </c>
      <c r="AC14" s="1">
        <v>338.80641999999898</v>
      </c>
      <c r="AD14" s="3">
        <f>AVERAGE(Y14:AC14)</f>
        <v>342.40642599999944</v>
      </c>
      <c r="AE14" s="3">
        <f t="shared" si="7"/>
        <v>5.7355345697974069</v>
      </c>
      <c r="AF14" s="3">
        <f t="shared" si="0"/>
        <v>1.0515963756477438</v>
      </c>
      <c r="AG14" s="3">
        <f t="shared" si="1"/>
        <v>1.0515963756477438</v>
      </c>
    </row>
    <row r="15" spans="1:33" x14ac:dyDescent="0.3">
      <c r="A15" s="1">
        <v>14</v>
      </c>
      <c r="B15" s="1">
        <v>0.30865669250488198</v>
      </c>
      <c r="C15" s="1"/>
      <c r="D15" s="1"/>
      <c r="E15" s="1"/>
      <c r="F15" s="1"/>
      <c r="G15" s="3">
        <f t="shared" si="2"/>
        <v>0.30865669250488198</v>
      </c>
      <c r="H15" s="1">
        <v>325.60631999999998</v>
      </c>
      <c r="I15" s="1"/>
      <c r="J15" s="1"/>
      <c r="K15" s="1"/>
      <c r="L15" s="1"/>
      <c r="M15" s="14">
        <v>0</v>
      </c>
      <c r="N15" s="1">
        <f t="shared" si="3"/>
        <v>325.60631999999998</v>
      </c>
      <c r="O15" s="6">
        <f t="shared" si="4"/>
        <v>325.60631999999998</v>
      </c>
      <c r="P15" s="12">
        <f t="shared" si="5"/>
        <v>1</v>
      </c>
      <c r="Q15" s="10"/>
      <c r="R15" s="1">
        <v>1.1045212745666499</v>
      </c>
      <c r="S15" s="1">
        <v>1.09647011756896</v>
      </c>
      <c r="T15" s="1">
        <v>1.0994954109191799</v>
      </c>
      <c r="U15" s="1">
        <v>1.07546138763427</v>
      </c>
      <c r="V15" s="1">
        <v>1.11207222938537</v>
      </c>
      <c r="W15" s="3">
        <f t="shared" ref="W15:W19" si="10">AVERAGE(R15:V15)</f>
        <v>1.097604084014886</v>
      </c>
      <c r="X15" s="3">
        <f t="shared" si="6"/>
        <v>1.2266513408091199E-2</v>
      </c>
      <c r="Y15" s="1">
        <v>346.80646000000002</v>
      </c>
      <c r="Z15" s="1">
        <v>348.00644999999997</v>
      </c>
      <c r="AA15" s="1">
        <v>340.80642999999998</v>
      </c>
      <c r="AB15" s="1">
        <v>343.606439999999</v>
      </c>
      <c r="AC15" s="1">
        <v>336.80639999999897</v>
      </c>
      <c r="AD15" s="3">
        <f t="shared" ref="AD15:AD19" si="11">AVERAGE(Y15:AC15)</f>
        <v>343.2064359999996</v>
      </c>
      <c r="AE15" s="3">
        <f t="shared" si="7"/>
        <v>4.0713830574420848</v>
      </c>
      <c r="AF15" s="3">
        <f t="shared" si="0"/>
        <v>1.0540533611264045</v>
      </c>
      <c r="AG15" s="3">
        <f t="shared" si="1"/>
        <v>1.0540533611264045</v>
      </c>
    </row>
    <row r="16" spans="1:33" x14ac:dyDescent="0.3">
      <c r="A16" s="1">
        <v>15</v>
      </c>
      <c r="B16" s="1">
        <v>0.31333136558532698</v>
      </c>
      <c r="C16" s="1"/>
      <c r="D16" s="1"/>
      <c r="E16" s="1"/>
      <c r="F16" s="1"/>
      <c r="G16" s="3">
        <f t="shared" si="2"/>
        <v>0.31333136558532698</v>
      </c>
      <c r="H16" s="1">
        <v>315.60631999999998</v>
      </c>
      <c r="I16" s="1"/>
      <c r="J16" s="1"/>
      <c r="K16" s="1"/>
      <c r="L16" s="1"/>
      <c r="M16" s="14">
        <v>0</v>
      </c>
      <c r="N16" s="1">
        <f t="shared" si="3"/>
        <v>315.60631999999998</v>
      </c>
      <c r="O16" s="6">
        <f t="shared" si="4"/>
        <v>315.60631999999998</v>
      </c>
      <c r="P16" s="12">
        <f t="shared" si="5"/>
        <v>1</v>
      </c>
      <c r="Q16" s="10"/>
      <c r="R16" s="1">
        <v>1.1663358211517301</v>
      </c>
      <c r="S16" s="1">
        <v>1.16028451919555</v>
      </c>
      <c r="T16" s="1">
        <v>1.16679167747497</v>
      </c>
      <c r="U16" s="1">
        <v>1.1508767604827801</v>
      </c>
      <c r="V16" s="1">
        <v>1.1617953777313199</v>
      </c>
      <c r="W16" s="3">
        <f t="shared" si="10"/>
        <v>1.1612168312072702</v>
      </c>
      <c r="X16" s="3">
        <f t="shared" si="6"/>
        <v>5.7515902725266028E-3</v>
      </c>
      <c r="Y16" s="1">
        <v>338.40646999999899</v>
      </c>
      <c r="Z16" s="1">
        <v>331.60639999999898</v>
      </c>
      <c r="AA16" s="1">
        <v>324.80635000000001</v>
      </c>
      <c r="AB16" s="1">
        <v>334.00639999999999</v>
      </c>
      <c r="AC16" s="1">
        <v>336.40643999999998</v>
      </c>
      <c r="AD16" s="3">
        <f t="shared" si="11"/>
        <v>333.04641199999958</v>
      </c>
      <c r="AE16" s="3">
        <f t="shared" si="7"/>
        <v>4.7098586647217289</v>
      </c>
      <c r="AF16" s="3">
        <f t="shared" si="0"/>
        <v>1.0552590074875547</v>
      </c>
      <c r="AG16" s="3">
        <f t="shared" si="1"/>
        <v>1.0552590074875547</v>
      </c>
    </row>
    <row r="17" spans="1:33" x14ac:dyDescent="0.3">
      <c r="A17" s="1">
        <v>16</v>
      </c>
      <c r="B17" s="1">
        <v>0.367130517959594</v>
      </c>
      <c r="C17" s="1"/>
      <c r="D17" s="1"/>
      <c r="E17" s="1"/>
      <c r="F17" s="1"/>
      <c r="G17" s="3">
        <f t="shared" si="2"/>
        <v>0.367130517959594</v>
      </c>
      <c r="H17" s="1">
        <v>315.60638999999998</v>
      </c>
      <c r="I17" s="1"/>
      <c r="J17" s="1"/>
      <c r="K17" s="1"/>
      <c r="L17" s="1"/>
      <c r="M17" s="1">
        <v>0</v>
      </c>
      <c r="N17" s="1">
        <f t="shared" si="3"/>
        <v>315.60638999999998</v>
      </c>
      <c r="O17" s="6">
        <f t="shared" si="4"/>
        <v>315.60638999999998</v>
      </c>
      <c r="P17" s="12">
        <f t="shared" si="5"/>
        <v>1</v>
      </c>
      <c r="Q17" s="10"/>
      <c r="R17" s="1">
        <v>1.2735967636108301</v>
      </c>
      <c r="S17" s="1">
        <v>1.2499911785125699</v>
      </c>
      <c r="T17" s="1">
        <v>1.2322640419006301</v>
      </c>
      <c r="U17" s="1">
        <v>1.2584142684936499</v>
      </c>
      <c r="V17" s="1">
        <v>1.2547972202301001</v>
      </c>
      <c r="W17" s="3">
        <f t="shared" si="10"/>
        <v>1.253812694549556</v>
      </c>
      <c r="X17" s="3">
        <f t="shared" si="6"/>
        <v>1.3360401026951846E-2</v>
      </c>
      <c r="Y17" s="1">
        <v>335.20648999999997</v>
      </c>
      <c r="Z17" s="1">
        <v>322.00644999999997</v>
      </c>
      <c r="AA17" s="1">
        <v>334.80651</v>
      </c>
      <c r="AB17" s="1">
        <v>338.00650000000002</v>
      </c>
      <c r="AC17" s="1">
        <v>328.00646999999901</v>
      </c>
      <c r="AD17" s="3">
        <f t="shared" si="11"/>
        <v>331.6064839999998</v>
      </c>
      <c r="AE17" s="3">
        <f t="shared" si="7"/>
        <v>5.8186109683038216</v>
      </c>
      <c r="AF17" s="3">
        <f t="shared" si="0"/>
        <v>1.0506963563063467</v>
      </c>
      <c r="AG17" s="3">
        <f t="shared" si="1"/>
        <v>1.0506963563063467</v>
      </c>
    </row>
    <row r="18" spans="1:33" x14ac:dyDescent="0.3">
      <c r="A18" s="1">
        <v>17</v>
      </c>
      <c r="B18" s="1">
        <v>0.42519998550415</v>
      </c>
      <c r="C18" s="1"/>
      <c r="D18" s="1"/>
      <c r="E18" s="1"/>
      <c r="F18" s="1"/>
      <c r="G18" s="3">
        <f t="shared" si="2"/>
        <v>0.42519998550415</v>
      </c>
      <c r="H18" s="1">
        <v>313.60640000000001</v>
      </c>
      <c r="I18" s="1"/>
      <c r="J18" s="1"/>
      <c r="K18" s="1"/>
      <c r="L18" s="1"/>
      <c r="M18" s="1">
        <v>0</v>
      </c>
      <c r="N18" s="1">
        <f t="shared" si="3"/>
        <v>313.60640000000001</v>
      </c>
      <c r="O18" s="6">
        <f t="shared" si="4"/>
        <v>313.60640000000001</v>
      </c>
      <c r="P18" s="12">
        <f t="shared" si="5"/>
        <v>1</v>
      </c>
      <c r="Q18" s="10"/>
      <c r="R18" s="1">
        <v>1.2882945537567101</v>
      </c>
      <c r="S18" s="1">
        <v>1.3198368549346899</v>
      </c>
      <c r="T18" s="1">
        <v>1.2999470233917201</v>
      </c>
      <c r="U18" s="1">
        <v>1.29085373878479</v>
      </c>
      <c r="V18" s="1">
        <v>1.3636314868927</v>
      </c>
      <c r="W18" s="3">
        <f t="shared" si="10"/>
        <v>1.3125127315521221</v>
      </c>
      <c r="X18" s="3">
        <f t="shared" si="6"/>
        <v>2.7857850081766396E-2</v>
      </c>
      <c r="Y18" s="1">
        <v>340.80655999999999</v>
      </c>
      <c r="Z18" s="1">
        <v>330.80649999999901</v>
      </c>
      <c r="AA18" s="1">
        <v>330.006519999999</v>
      </c>
      <c r="AB18" s="1">
        <v>334.80650999999898</v>
      </c>
      <c r="AC18" s="1">
        <v>328.80649</v>
      </c>
      <c r="AD18" s="3">
        <f t="shared" si="11"/>
        <v>333.04651599999937</v>
      </c>
      <c r="AE18" s="3">
        <f t="shared" si="7"/>
        <v>4.3715656143520674</v>
      </c>
      <c r="AF18" s="3">
        <f t="shared" si="0"/>
        <v>1.0619889007367176</v>
      </c>
      <c r="AG18" s="3">
        <f t="shared" si="1"/>
        <v>1.0619889007367176</v>
      </c>
    </row>
    <row r="19" spans="1:33" x14ac:dyDescent="0.3">
      <c r="A19" s="1">
        <v>18</v>
      </c>
      <c r="B19" s="1">
        <v>0.41726613044738697</v>
      </c>
      <c r="C19" s="1"/>
      <c r="D19" s="1"/>
      <c r="E19" s="1"/>
      <c r="F19" s="1"/>
      <c r="G19" s="3">
        <f t="shared" si="2"/>
        <v>0.41726613044738697</v>
      </c>
      <c r="H19" s="1">
        <v>311.60640000000001</v>
      </c>
      <c r="I19" s="1"/>
      <c r="J19" s="1"/>
      <c r="K19" s="1"/>
      <c r="L19" s="1"/>
      <c r="M19" s="1">
        <v>0</v>
      </c>
      <c r="N19" s="1">
        <f t="shared" si="3"/>
        <v>311.60640000000001</v>
      </c>
      <c r="O19" s="6">
        <f t="shared" si="4"/>
        <v>311.60640000000001</v>
      </c>
      <c r="P19" s="12">
        <f t="shared" si="5"/>
        <v>1</v>
      </c>
      <c r="Q19" s="10"/>
      <c r="R19" s="1">
        <v>1.42686796188354</v>
      </c>
      <c r="S19" s="1">
        <v>1.3724613189697199</v>
      </c>
      <c r="T19" s="1">
        <v>1.3801865577697701</v>
      </c>
      <c r="U19" s="1">
        <v>1.36976766586303</v>
      </c>
      <c r="V19" s="1">
        <v>1.39391636848449</v>
      </c>
      <c r="W19" s="3">
        <f t="shared" si="10"/>
        <v>1.38863997459411</v>
      </c>
      <c r="X19" s="3">
        <f t="shared" si="6"/>
        <v>2.0873871396303582E-2</v>
      </c>
      <c r="Y19" s="1">
        <v>332.80651</v>
      </c>
      <c r="Z19" s="1">
        <v>338.80653000000001</v>
      </c>
      <c r="AA19" s="1">
        <v>330.00653999999997</v>
      </c>
      <c r="AB19" s="1">
        <v>330.00650000000002</v>
      </c>
      <c r="AC19" s="1">
        <v>336.00655</v>
      </c>
      <c r="AD19" s="3">
        <f t="shared" si="11"/>
        <v>333.52652599999999</v>
      </c>
      <c r="AE19" s="3">
        <f t="shared" si="7"/>
        <v>3.4446558261086166</v>
      </c>
      <c r="AF19" s="3">
        <f t="shared" si="0"/>
        <v>1.0703455577292378</v>
      </c>
      <c r="AG19" s="3">
        <f t="shared" si="1"/>
        <v>1.0703455577292378</v>
      </c>
    </row>
    <row r="40" spans="1:1" x14ac:dyDescent="0.3">
      <c r="A40" t="s">
        <v>4</v>
      </c>
    </row>
    <row r="41" spans="1:1" x14ac:dyDescent="0.3">
      <c r="A41" t="s">
        <v>5</v>
      </c>
    </row>
    <row r="42" spans="1:1" x14ac:dyDescent="0.3">
      <c r="A42" t="s">
        <v>6</v>
      </c>
    </row>
    <row r="43" spans="1:1" x14ac:dyDescent="0.3">
      <c r="A43" t="s">
        <v>26</v>
      </c>
    </row>
    <row r="44" spans="1:1" x14ac:dyDescent="0.3">
      <c r="A44" t="s">
        <v>8</v>
      </c>
    </row>
    <row r="45" spans="1:1" x14ac:dyDescent="0.3">
      <c r="A45" t="s">
        <v>27</v>
      </c>
    </row>
    <row r="46" spans="1:1" x14ac:dyDescent="0.3">
      <c r="A46" t="s">
        <v>10</v>
      </c>
    </row>
    <row r="47" spans="1:1" x14ac:dyDescent="0.3">
      <c r="A47" t="s">
        <v>11</v>
      </c>
    </row>
    <row r="48" spans="1:1" x14ac:dyDescent="0.3">
      <c r="A48" t="s">
        <v>12</v>
      </c>
    </row>
    <row r="49" spans="1:1" x14ac:dyDescent="0.3">
      <c r="A49" t="s">
        <v>16</v>
      </c>
    </row>
    <row r="50" spans="1:1" x14ac:dyDescent="0.3">
      <c r="A50" t="s">
        <v>7</v>
      </c>
    </row>
    <row r="51" spans="1:1" x14ac:dyDescent="0.3">
      <c r="A51" t="s">
        <v>8</v>
      </c>
    </row>
    <row r="52" spans="1:1" x14ac:dyDescent="0.3">
      <c r="A52" t="s">
        <v>9</v>
      </c>
    </row>
    <row r="53" spans="1:1" x14ac:dyDescent="0.3">
      <c r="A53" t="s">
        <v>10</v>
      </c>
    </row>
    <row r="54" spans="1:1" x14ac:dyDescent="0.3">
      <c r="A54" t="s">
        <v>14</v>
      </c>
    </row>
    <row r="55" spans="1:1" x14ac:dyDescent="0.3">
      <c r="A55" t="s">
        <v>15</v>
      </c>
    </row>
    <row r="56" spans="1:1" x14ac:dyDescent="0.3">
      <c r="A56" t="s">
        <v>19</v>
      </c>
    </row>
    <row r="57" spans="1:1" x14ac:dyDescent="0.3">
      <c r="A57" t="s">
        <v>20</v>
      </c>
    </row>
    <row r="58" spans="1:1" x14ac:dyDescent="0.3">
      <c r="A58" t="s">
        <v>21</v>
      </c>
    </row>
    <row r="59" spans="1:1" x14ac:dyDescent="0.3">
      <c r="A59" t="s">
        <v>22</v>
      </c>
    </row>
    <row r="60" spans="1:1" x14ac:dyDescent="0.3">
      <c r="A60" t="s">
        <v>10</v>
      </c>
    </row>
    <row r="61" spans="1:1" x14ac:dyDescent="0.3">
      <c r="A61" t="s">
        <v>17</v>
      </c>
    </row>
    <row r="62" spans="1:1" x14ac:dyDescent="0.3">
      <c r="A62" t="s">
        <v>37</v>
      </c>
    </row>
    <row r="63" spans="1:1" x14ac:dyDescent="0.3">
      <c r="A63" t="s">
        <v>13</v>
      </c>
    </row>
    <row r="64" spans="1:1" x14ac:dyDescent="0.3">
      <c r="A64" t="s">
        <v>20</v>
      </c>
    </row>
    <row r="65" spans="1:1" x14ac:dyDescent="0.3">
      <c r="A65" t="s">
        <v>21</v>
      </c>
    </row>
    <row r="66" spans="1:1" x14ac:dyDescent="0.3">
      <c r="A66" t="s">
        <v>22</v>
      </c>
    </row>
    <row r="67" spans="1:1" x14ac:dyDescent="0.3">
      <c r="A67" t="s">
        <v>10</v>
      </c>
    </row>
    <row r="68" spans="1:1" x14ac:dyDescent="0.3">
      <c r="A68" t="s">
        <v>23</v>
      </c>
    </row>
    <row r="69" spans="1:1" x14ac:dyDescent="0.3">
      <c r="A69" t="s">
        <v>38</v>
      </c>
    </row>
    <row r="70" spans="1:1" x14ac:dyDescent="0.3">
      <c r="A70" t="s">
        <v>25</v>
      </c>
    </row>
    <row r="71" spans="1:1" x14ac:dyDescent="0.3">
      <c r="A71" t="s">
        <v>20</v>
      </c>
    </row>
    <row r="72" spans="1:1" x14ac:dyDescent="0.3">
      <c r="A72" t="s">
        <v>21</v>
      </c>
    </row>
    <row r="73" spans="1:1" x14ac:dyDescent="0.3">
      <c r="A73" t="s">
        <v>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57D5-3355-4BDF-B34B-827942F95305}">
  <sheetPr>
    <tabColor rgb="FF92D050"/>
  </sheetPr>
  <dimension ref="A2:AG73"/>
  <sheetViews>
    <sheetView tabSelected="1" zoomScale="85" zoomScaleNormal="85" workbookViewId="0">
      <selection activeCell="P24" sqref="P24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15" width="6.6640625" customWidth="1"/>
    <col min="16" max="16" width="10.109375" bestFit="1" customWidth="1"/>
    <col min="17" max="22" width="6.6640625" customWidth="1"/>
    <col min="23" max="23" width="12.44140625" bestFit="1" customWidth="1"/>
    <col min="24" max="32" width="6.6640625" customWidth="1"/>
    <col min="33" max="33" width="7.6640625" customWidth="1"/>
  </cols>
  <sheetData>
    <row r="2" spans="1:33" s="8" customFormat="1" x14ac:dyDescent="0.3"/>
    <row r="4" spans="1:33" s="7" customFormat="1" x14ac:dyDescent="0.3">
      <c r="A4" s="7" t="s">
        <v>0</v>
      </c>
      <c r="B4" s="7" t="s">
        <v>32</v>
      </c>
      <c r="R4" s="7" t="s">
        <v>3</v>
      </c>
    </row>
    <row r="5" spans="1:33" x14ac:dyDescent="0.3">
      <c r="B5" t="s">
        <v>1</v>
      </c>
      <c r="H5" t="s">
        <v>45</v>
      </c>
      <c r="M5" s="11"/>
      <c r="R5" t="s">
        <v>1</v>
      </c>
      <c r="Y5" t="s">
        <v>45</v>
      </c>
    </row>
    <row r="6" spans="1:33" x14ac:dyDescent="0.3">
      <c r="A6" s="1" t="s">
        <v>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33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30</v>
      </c>
      <c r="O6" s="2" t="s">
        <v>33</v>
      </c>
      <c r="P6" s="2" t="s">
        <v>33</v>
      </c>
      <c r="Q6" s="9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2" t="s">
        <v>44</v>
      </c>
      <c r="Y6" s="1">
        <v>1</v>
      </c>
      <c r="Z6" s="1">
        <v>2</v>
      </c>
      <c r="AA6" s="1">
        <v>3</v>
      </c>
      <c r="AB6" s="1">
        <v>4</v>
      </c>
      <c r="AC6" s="1">
        <v>5</v>
      </c>
      <c r="AD6" s="5" t="s">
        <v>3</v>
      </c>
      <c r="AE6" s="2" t="s">
        <v>44</v>
      </c>
      <c r="AF6" s="5" t="s">
        <v>3</v>
      </c>
      <c r="AG6" s="5" t="s">
        <v>3</v>
      </c>
    </row>
    <row r="7" spans="1:33" x14ac:dyDescent="0.3">
      <c r="A7" s="1">
        <v>6</v>
      </c>
      <c r="B7" s="1">
        <v>2.2257208824157702</v>
      </c>
      <c r="C7" s="1"/>
      <c r="D7" s="1"/>
      <c r="E7" s="1"/>
      <c r="F7" s="1"/>
      <c r="G7" s="3">
        <f t="shared" ref="G7:G16" si="0">AVERAGE(B7:F7)</f>
        <v>2.2257208824157702</v>
      </c>
      <c r="H7" s="1">
        <v>77.2</v>
      </c>
      <c r="I7" s="1"/>
      <c r="J7" s="1"/>
      <c r="K7" s="1"/>
      <c r="L7" s="1"/>
      <c r="M7" s="1">
        <v>0.59881272674457497</v>
      </c>
      <c r="N7" s="1">
        <f>IFERROR((1-M7)*O7,"")</f>
        <v>30.971657495318812</v>
      </c>
      <c r="O7" s="6">
        <f t="shared" ref="O7:O16" si="1">IFERROR(AVERAGE(H7:L7),"")</f>
        <v>77.2</v>
      </c>
      <c r="P7" s="12">
        <f>IFERROR(O7/N7,"")</f>
        <v>2.4926015022498662</v>
      </c>
      <c r="Q7" s="10"/>
      <c r="R7" s="1">
        <v>1.140626907348633</v>
      </c>
      <c r="S7" s="1">
        <v>1.130515336990356</v>
      </c>
      <c r="T7" s="1">
        <v>1.184371709823608</v>
      </c>
      <c r="U7" s="1">
        <v>1.1290130615234379</v>
      </c>
      <c r="V7" s="1">
        <v>1.2168436050415039</v>
      </c>
      <c r="W7" s="3">
        <f>AVERAGE(R7:V7)</f>
        <v>1.1602741241455079</v>
      </c>
      <c r="X7" s="3">
        <f>_xlfn.STDEV.P(R7:V7)</f>
        <v>3.4726509704909432E-2</v>
      </c>
      <c r="Y7" s="1">
        <v>73.201429999999988</v>
      </c>
      <c r="Z7" s="1">
        <v>73.201429999999988</v>
      </c>
      <c r="AA7" s="1">
        <v>85.201459999999997</v>
      </c>
      <c r="AB7" s="1">
        <v>69.201419999999985</v>
      </c>
      <c r="AC7" s="1">
        <v>73.201429999999988</v>
      </c>
      <c r="AD7" s="3">
        <f>AVERAGE(Y7:AC7)</f>
        <v>74.801434</v>
      </c>
      <c r="AE7" s="3">
        <f>_xlfn.STDEV.P(Y7:AC7)</f>
        <v>5.4258775511601849</v>
      </c>
      <c r="AF7" s="3">
        <f t="shared" ref="AF7:AF19" si="2">IFERROR(AD7/O7,"")</f>
        <v>0.96893049222797922</v>
      </c>
      <c r="AG7" s="3">
        <f t="shared" ref="AG7:AG19" si="3">IFERROR(AD7/N7,"")</f>
        <v>2.4151576005031634</v>
      </c>
    </row>
    <row r="8" spans="1:33" x14ac:dyDescent="0.3">
      <c r="A8" s="1">
        <v>7</v>
      </c>
      <c r="B8" s="1">
        <v>7.2159733772277797</v>
      </c>
      <c r="C8" s="1"/>
      <c r="D8" s="1"/>
      <c r="E8" s="1"/>
      <c r="F8" s="1"/>
      <c r="G8" s="3">
        <f t="shared" si="0"/>
        <v>7.2159733772277797</v>
      </c>
      <c r="H8" s="1">
        <v>69.2</v>
      </c>
      <c r="I8" s="1"/>
      <c r="J8" s="1"/>
      <c r="K8" s="1"/>
      <c r="L8" s="1"/>
      <c r="M8" s="14">
        <v>0.599514015662032</v>
      </c>
      <c r="N8" s="1">
        <f t="shared" ref="N8:N19" si="4">IFERROR((1-M8)*O8,"")</f>
        <v>27.713630116187385</v>
      </c>
      <c r="O8" s="6">
        <f t="shared" si="1"/>
        <v>69.2</v>
      </c>
      <c r="P8" s="12">
        <f t="shared" ref="P8:P19" si="5">IFERROR(O8/N8,"")</f>
        <v>2.4969662837341775</v>
      </c>
      <c r="Q8" s="10"/>
      <c r="R8" s="1">
        <v>1.2062416076660161</v>
      </c>
      <c r="S8" s="1">
        <v>1.2196865081787109</v>
      </c>
      <c r="T8" s="1">
        <v>1.2411646842956541</v>
      </c>
      <c r="U8" s="1">
        <v>1.2039363384246831</v>
      </c>
      <c r="V8" s="1">
        <v>1.251897811889648</v>
      </c>
      <c r="W8" s="3">
        <f>AVERAGE(R8:V8)</f>
        <v>1.2245853900909425</v>
      </c>
      <c r="X8" s="3">
        <f t="shared" ref="X8:X19" si="6">_xlfn.STDEV.P(R8:V8)</f>
        <v>1.9014300477249575E-2</v>
      </c>
      <c r="Y8" s="1">
        <v>65.201030000000003</v>
      </c>
      <c r="Z8" s="1">
        <v>65.201030000000003</v>
      </c>
      <c r="AA8" s="1">
        <v>65.201030000000003</v>
      </c>
      <c r="AB8" s="1">
        <v>65.201030000000003</v>
      </c>
      <c r="AC8" s="1">
        <v>65.201030000000003</v>
      </c>
      <c r="AD8" s="3">
        <f>AVERAGE(Y8:AC8)</f>
        <v>65.201030000000003</v>
      </c>
      <c r="AE8" s="3">
        <f t="shared" ref="AE8:AE19" si="7">_xlfn.STDEV.P(Y8:AC8)</f>
        <v>0</v>
      </c>
      <c r="AF8" s="3">
        <f t="shared" si="2"/>
        <v>0.94221141618497106</v>
      </c>
      <c r="AG8" s="3">
        <f t="shared" si="3"/>
        <v>2.3526701383633037</v>
      </c>
    </row>
    <row r="9" spans="1:33" x14ac:dyDescent="0.3">
      <c r="A9" s="1">
        <v>8</v>
      </c>
      <c r="B9" s="1">
        <v>9.5308609008788991</v>
      </c>
      <c r="C9" s="1"/>
      <c r="D9" s="1"/>
      <c r="E9" s="1"/>
      <c r="F9" s="1"/>
      <c r="G9" s="3">
        <f t="shared" si="0"/>
        <v>9.5308609008788991</v>
      </c>
      <c r="H9" s="1">
        <v>69.2</v>
      </c>
      <c r="I9" s="1"/>
      <c r="J9" s="1"/>
      <c r="K9" s="1"/>
      <c r="L9" s="1"/>
      <c r="M9" s="14">
        <v>0.59719445570932495</v>
      </c>
      <c r="N9" s="1">
        <f t="shared" si="4"/>
        <v>27.874143664914715</v>
      </c>
      <c r="O9" s="6">
        <f t="shared" si="1"/>
        <v>69.2</v>
      </c>
      <c r="P9" s="12">
        <f t="shared" si="5"/>
        <v>2.4825874771931482</v>
      </c>
      <c r="Q9" s="10"/>
      <c r="R9" s="1">
        <v>1.291340589523315</v>
      </c>
      <c r="S9" s="1">
        <v>1.3245663642883301</v>
      </c>
      <c r="T9" s="1">
        <v>1.369889497756958</v>
      </c>
      <c r="U9" s="1">
        <v>1.3539960384368901</v>
      </c>
      <c r="V9" s="1">
        <v>1.2995269298553469</v>
      </c>
      <c r="W9" s="3">
        <f t="shared" ref="W9:W13" si="8">AVERAGE(R9:V9)</f>
        <v>1.3278638839721679</v>
      </c>
      <c r="X9" s="3">
        <f t="shared" si="6"/>
        <v>3.0321112621532101E-2</v>
      </c>
      <c r="Y9" s="1">
        <v>65.201030000000003</v>
      </c>
      <c r="Z9" s="1">
        <v>65.201030000000003</v>
      </c>
      <c r="AA9" s="1">
        <v>65.201030000000003</v>
      </c>
      <c r="AB9" s="1">
        <v>65.201030000000003</v>
      </c>
      <c r="AC9" s="1">
        <v>65.201030000000003</v>
      </c>
      <c r="AD9" s="3">
        <f t="shared" ref="AD9:AD13" si="9">AVERAGE(Y9:AC9)</f>
        <v>65.201030000000003</v>
      </c>
      <c r="AE9" s="3">
        <f t="shared" si="7"/>
        <v>0</v>
      </c>
      <c r="AF9" s="3">
        <f t="shared" si="2"/>
        <v>0.94221141618497106</v>
      </c>
      <c r="AG9" s="3">
        <f t="shared" si="3"/>
        <v>2.339122262689231</v>
      </c>
    </row>
    <row r="10" spans="1:33" x14ac:dyDescent="0.3">
      <c r="A10" s="1">
        <v>9</v>
      </c>
      <c r="B10" s="1">
        <v>9.4909350872039795</v>
      </c>
      <c r="C10" s="1"/>
      <c r="D10" s="1"/>
      <c r="E10" s="1"/>
      <c r="F10" s="1"/>
      <c r="G10" s="3">
        <f t="shared" si="0"/>
        <v>9.4909350872039795</v>
      </c>
      <c r="H10" s="1">
        <v>61.2</v>
      </c>
      <c r="I10" s="1"/>
      <c r="J10" s="1"/>
      <c r="K10" s="1"/>
      <c r="L10" s="1"/>
      <c r="M10" s="14">
        <v>0.59930582890254402</v>
      </c>
      <c r="N10" s="1">
        <f t="shared" si="4"/>
        <v>24.522483271164308</v>
      </c>
      <c r="O10" s="6">
        <f t="shared" si="1"/>
        <v>61.2</v>
      </c>
      <c r="P10" s="12">
        <f t="shared" si="5"/>
        <v>2.4956689468706599</v>
      </c>
      <c r="Q10" s="10"/>
      <c r="R10" s="1">
        <v>1.4061257839202881</v>
      </c>
      <c r="S10" s="1">
        <v>1.4304811954498291</v>
      </c>
      <c r="T10" s="1">
        <v>1.4081659317016599</v>
      </c>
      <c r="U10" s="1">
        <v>1.481852769851685</v>
      </c>
      <c r="V10" s="1">
        <v>1.437560558319092</v>
      </c>
      <c r="W10" s="3">
        <f t="shared" si="8"/>
        <v>1.4328372478485107</v>
      </c>
      <c r="X10" s="3">
        <f t="shared" si="6"/>
        <v>2.7395467462911081E-2</v>
      </c>
      <c r="Y10" s="1">
        <v>61.201019999999993</v>
      </c>
      <c r="Z10" s="1">
        <v>61.201019999999993</v>
      </c>
      <c r="AA10" s="1">
        <v>61.201019999999993</v>
      </c>
      <c r="AB10" s="1">
        <v>61.201019999999993</v>
      </c>
      <c r="AC10" s="1">
        <v>61.201019999999993</v>
      </c>
      <c r="AD10" s="3">
        <f t="shared" si="9"/>
        <v>61.201019999999993</v>
      </c>
      <c r="AE10" s="3">
        <f t="shared" si="7"/>
        <v>0</v>
      </c>
      <c r="AF10" s="3">
        <f t="shared" si="2"/>
        <v>1.0000166666666666</v>
      </c>
      <c r="AG10" s="3">
        <f t="shared" si="3"/>
        <v>2.4957105413531071</v>
      </c>
    </row>
    <row r="11" spans="1:33" x14ac:dyDescent="0.3">
      <c r="A11" s="1">
        <v>10</v>
      </c>
      <c r="B11" s="1">
        <v>8.4260792732238698</v>
      </c>
      <c r="C11" s="1"/>
      <c r="D11" s="1"/>
      <c r="E11" s="1"/>
      <c r="F11" s="1"/>
      <c r="G11" s="3">
        <f t="shared" si="0"/>
        <v>8.4260792732238698</v>
      </c>
      <c r="H11" s="1">
        <v>57.2</v>
      </c>
      <c r="I11" s="1"/>
      <c r="J11" s="1"/>
      <c r="K11" s="1"/>
      <c r="L11" s="1"/>
      <c r="M11" s="1">
        <v>0.585752444598444</v>
      </c>
      <c r="N11" s="1">
        <f t="shared" si="4"/>
        <v>23.694960168969004</v>
      </c>
      <c r="O11" s="6">
        <f t="shared" si="1"/>
        <v>57.2</v>
      </c>
      <c r="P11" s="12">
        <f t="shared" si="5"/>
        <v>2.4140154527421114</v>
      </c>
      <c r="Q11" s="10"/>
      <c r="R11" s="1">
        <v>1.594234943389893</v>
      </c>
      <c r="S11" s="1">
        <v>1.539960622787476</v>
      </c>
      <c r="T11" s="1">
        <v>1.5405280590057371</v>
      </c>
      <c r="U11" s="1">
        <v>1.503187894821167</v>
      </c>
      <c r="V11" s="1">
        <v>1.52405858039856</v>
      </c>
      <c r="W11" s="3">
        <f t="shared" si="8"/>
        <v>1.5403940200805668</v>
      </c>
      <c r="X11" s="3">
        <f t="shared" si="6"/>
        <v>3.0166846599770737E-2</v>
      </c>
      <c r="Y11" s="1">
        <v>61.201019999999993</v>
      </c>
      <c r="Z11" s="1">
        <v>61.201019999999993</v>
      </c>
      <c r="AA11" s="1">
        <v>61.201019999999993</v>
      </c>
      <c r="AB11" s="1">
        <v>57.200979999999987</v>
      </c>
      <c r="AC11" s="1">
        <v>61.201019999999993</v>
      </c>
      <c r="AD11" s="3">
        <f t="shared" si="9"/>
        <v>60.401011999999994</v>
      </c>
      <c r="AE11" s="3">
        <f t="shared" si="7"/>
        <v>1.6000160000000023</v>
      </c>
      <c r="AF11" s="3">
        <f t="shared" si="2"/>
        <v>1.055961748251748</v>
      </c>
      <c r="AG11" s="3">
        <f t="shared" si="3"/>
        <v>2.5491079777842951</v>
      </c>
    </row>
    <row r="12" spans="1:33" x14ac:dyDescent="0.3">
      <c r="A12" s="1">
        <v>11</v>
      </c>
      <c r="B12" s="1">
        <v>10.343542098999</v>
      </c>
      <c r="C12" s="1"/>
      <c r="D12" s="1"/>
      <c r="E12" s="1"/>
      <c r="F12" s="1"/>
      <c r="G12" s="3">
        <f t="shared" si="0"/>
        <v>10.343542098999</v>
      </c>
      <c r="H12" s="1">
        <v>57.2</v>
      </c>
      <c r="I12" s="1"/>
      <c r="J12" s="1"/>
      <c r="K12" s="1"/>
      <c r="L12" s="1"/>
      <c r="M12" s="1">
        <v>0.58041855226944705</v>
      </c>
      <c r="N12" s="1">
        <f t="shared" si="4"/>
        <v>24.000058810187628</v>
      </c>
      <c r="O12" s="6">
        <f t="shared" si="1"/>
        <v>57.2</v>
      </c>
      <c r="P12" s="12">
        <f t="shared" si="5"/>
        <v>2.3833274931692894</v>
      </c>
      <c r="Q12" s="10"/>
      <c r="R12" s="1">
        <v>1.62432861328125</v>
      </c>
      <c r="S12" s="1">
        <v>1.643600225448608</v>
      </c>
      <c r="T12" s="1">
        <v>1.5963647365570071</v>
      </c>
      <c r="U12" s="1">
        <v>1.634610652923584</v>
      </c>
      <c r="V12" s="1">
        <v>1.5786540508270259</v>
      </c>
      <c r="W12" s="3">
        <f t="shared" si="8"/>
        <v>1.6155116558074951</v>
      </c>
      <c r="X12" s="3">
        <f t="shared" si="6"/>
        <v>2.4316931287064313E-2</v>
      </c>
      <c r="Y12" s="1">
        <v>61.201019999999993</v>
      </c>
      <c r="Z12" s="1">
        <v>61.201019999999993</v>
      </c>
      <c r="AA12" s="1">
        <v>57.200979999999987</v>
      </c>
      <c r="AB12" s="1">
        <v>57.200989999999997</v>
      </c>
      <c r="AC12" s="1">
        <v>57.200979999999987</v>
      </c>
      <c r="AD12" s="3">
        <f t="shared" si="9"/>
        <v>58.800997999999979</v>
      </c>
      <c r="AE12" s="3">
        <f t="shared" si="7"/>
        <v>1.959609757154726</v>
      </c>
      <c r="AF12" s="3">
        <f t="shared" si="2"/>
        <v>1.0279894755244752</v>
      </c>
      <c r="AG12" s="3">
        <f t="shared" si="3"/>
        <v>2.4500355797061601</v>
      </c>
    </row>
    <row r="13" spans="1:33" x14ac:dyDescent="0.3">
      <c r="A13" s="1">
        <v>12</v>
      </c>
      <c r="B13" s="1">
        <v>4.5031168460845903</v>
      </c>
      <c r="C13" s="1"/>
      <c r="D13" s="1"/>
      <c r="E13" s="1"/>
      <c r="F13" s="1"/>
      <c r="G13" s="3">
        <f t="shared" si="0"/>
        <v>4.5031168460845903</v>
      </c>
      <c r="H13" s="1">
        <v>61.2</v>
      </c>
      <c r="I13" s="1"/>
      <c r="J13" s="1"/>
      <c r="K13" s="1"/>
      <c r="L13" s="1"/>
      <c r="M13" s="1">
        <v>0.59953703870195496</v>
      </c>
      <c r="N13" s="1">
        <f t="shared" si="4"/>
        <v>24.508333231440357</v>
      </c>
      <c r="O13" s="6">
        <f t="shared" si="1"/>
        <v>61.2</v>
      </c>
      <c r="P13" s="12">
        <f t="shared" si="5"/>
        <v>2.497109836971287</v>
      </c>
      <c r="Q13" s="10"/>
      <c r="R13" s="1">
        <v>1.7543807029724121</v>
      </c>
      <c r="S13" s="1">
        <v>1.7113146781921389</v>
      </c>
      <c r="T13" s="1">
        <v>1.7238461971282959</v>
      </c>
      <c r="U13" s="1">
        <v>1.709556102752686</v>
      </c>
      <c r="V13" s="1">
        <v>1.747849702835083</v>
      </c>
      <c r="W13" s="3">
        <f t="shared" si="8"/>
        <v>1.7293894767761231</v>
      </c>
      <c r="X13" s="3">
        <f t="shared" si="6"/>
        <v>1.8526361494913927E-2</v>
      </c>
      <c r="Y13" s="1">
        <v>55.201000000000001</v>
      </c>
      <c r="Z13" s="1">
        <v>57.200989999999997</v>
      </c>
      <c r="AA13" s="1">
        <v>61.201019999999993</v>
      </c>
      <c r="AB13" s="1">
        <v>61.201019999999993</v>
      </c>
      <c r="AC13" s="1">
        <v>57.200979999999987</v>
      </c>
      <c r="AD13" s="3">
        <f t="shared" si="9"/>
        <v>58.401001999999991</v>
      </c>
      <c r="AE13" s="3">
        <f t="shared" si="7"/>
        <v>2.4000123333549745</v>
      </c>
      <c r="AF13" s="3">
        <f t="shared" si="2"/>
        <v>0.95426473856209126</v>
      </c>
      <c r="AG13" s="3">
        <f t="shared" si="3"/>
        <v>2.3829038657382315</v>
      </c>
    </row>
    <row r="14" spans="1:33" x14ac:dyDescent="0.3">
      <c r="A14" s="1">
        <v>13</v>
      </c>
      <c r="B14" s="1">
        <v>2.4703629016876198</v>
      </c>
      <c r="C14" s="1"/>
      <c r="D14" s="1"/>
      <c r="E14" s="1"/>
      <c r="F14" s="1"/>
      <c r="G14" s="3">
        <f t="shared" si="0"/>
        <v>2.4703629016876198</v>
      </c>
      <c r="H14" s="1">
        <v>37.200000000000003</v>
      </c>
      <c r="I14" s="1"/>
      <c r="J14" s="1"/>
      <c r="K14" s="1"/>
      <c r="L14" s="1"/>
      <c r="M14" s="14">
        <v>0.26881391205247301</v>
      </c>
      <c r="N14" s="1">
        <f t="shared" si="4"/>
        <v>27.200122471648005</v>
      </c>
      <c r="O14" s="6">
        <f t="shared" si="1"/>
        <v>37.200000000000003</v>
      </c>
      <c r="P14" s="12">
        <f t="shared" si="5"/>
        <v>1.3676409008369486</v>
      </c>
      <c r="Q14" s="10"/>
      <c r="R14" s="1">
        <v>1.854465246200562</v>
      </c>
      <c r="S14" s="1">
        <v>1.815028190612793</v>
      </c>
      <c r="T14" s="1">
        <v>1.8231122493743901</v>
      </c>
      <c r="U14" s="1">
        <v>1.838040828704834</v>
      </c>
      <c r="V14" s="1">
        <v>1.811895608901978</v>
      </c>
      <c r="W14" s="3">
        <f>AVERAGE(R14:V14)</f>
        <v>1.8285084247589114</v>
      </c>
      <c r="X14" s="3">
        <f t="shared" si="6"/>
        <v>1.5820520702259078E-2</v>
      </c>
      <c r="Y14" s="1">
        <v>61.201050000000002</v>
      </c>
      <c r="Z14" s="1">
        <v>53.200989999999997</v>
      </c>
      <c r="AA14" s="1">
        <v>55.201000000000001</v>
      </c>
      <c r="AB14" s="1">
        <v>53.200969999999998</v>
      </c>
      <c r="AC14" s="1">
        <v>47.201009999999997</v>
      </c>
      <c r="AD14" s="3">
        <f>AVERAGE(Y14:AC14)</f>
        <v>54.001004000000002</v>
      </c>
      <c r="AE14" s="3">
        <f t="shared" si="7"/>
        <v>4.4900032962909968</v>
      </c>
      <c r="AF14" s="3">
        <f t="shared" si="2"/>
        <v>1.4516398924731182</v>
      </c>
      <c r="AG14" s="3">
        <f t="shared" si="3"/>
        <v>1.9853220902327864</v>
      </c>
    </row>
    <row r="15" spans="1:33" x14ac:dyDescent="0.3">
      <c r="A15" s="1">
        <v>14</v>
      </c>
      <c r="B15" s="1">
        <v>2.83499979972839</v>
      </c>
      <c r="C15" s="1"/>
      <c r="D15" s="1"/>
      <c r="E15" s="1"/>
      <c r="F15" s="1"/>
      <c r="G15" s="3">
        <f t="shared" si="0"/>
        <v>2.83499979972839</v>
      </c>
      <c r="H15" s="1">
        <v>37.200000000000003</v>
      </c>
      <c r="I15" s="1"/>
      <c r="J15" s="1"/>
      <c r="K15" s="1"/>
      <c r="L15" s="1"/>
      <c r="M15" s="14">
        <v>0.268814180873098</v>
      </c>
      <c r="N15" s="1">
        <f t="shared" si="4"/>
        <v>27.200112471520757</v>
      </c>
      <c r="O15" s="6">
        <f t="shared" si="1"/>
        <v>37.200000000000003</v>
      </c>
      <c r="P15" s="12">
        <f t="shared" si="5"/>
        <v>1.3676414036504221</v>
      </c>
      <c r="Q15" s="10"/>
      <c r="R15" s="1">
        <v>1.90544581413269</v>
      </c>
      <c r="S15" s="1">
        <v>1.9243342876434331</v>
      </c>
      <c r="T15" s="1">
        <v>1.927444696426392</v>
      </c>
      <c r="U15" s="1">
        <v>1.955777168273926</v>
      </c>
      <c r="V15" s="1">
        <v>1.9566295146942141</v>
      </c>
      <c r="W15" s="3">
        <f t="shared" ref="W15:W19" si="10">AVERAGE(R15:V15)</f>
        <v>1.9339262962341308</v>
      </c>
      <c r="X15" s="3">
        <f t="shared" si="6"/>
        <v>1.968782549164818E-2</v>
      </c>
      <c r="Y15" s="1">
        <v>37.200529999999993</v>
      </c>
      <c r="Z15" s="1">
        <v>55.200979999999987</v>
      </c>
      <c r="AA15" s="1">
        <v>55.200979999999987</v>
      </c>
      <c r="AB15" s="1">
        <v>55.200989999999997</v>
      </c>
      <c r="AC15" s="1">
        <v>49.200979999999987</v>
      </c>
      <c r="AD15" s="3">
        <f t="shared" ref="AD15:AD19" si="11">AVERAGE(Y15:AC15)</f>
        <v>50.400891999999985</v>
      </c>
      <c r="AE15" s="3">
        <f t="shared" si="7"/>
        <v>6.9973134296511592</v>
      </c>
      <c r="AF15" s="3">
        <f t="shared" si="2"/>
        <v>1.3548626881720425</v>
      </c>
      <c r="AG15" s="3">
        <f t="shared" si="3"/>
        <v>1.8529663086051964</v>
      </c>
    </row>
    <row r="16" spans="1:33" x14ac:dyDescent="0.3">
      <c r="A16" s="1">
        <v>15</v>
      </c>
      <c r="B16" s="1">
        <v>3.3035295009613002</v>
      </c>
      <c r="C16" s="1"/>
      <c r="D16" s="1"/>
      <c r="E16" s="1"/>
      <c r="F16" s="1"/>
      <c r="G16" s="3">
        <f t="shared" si="0"/>
        <v>3.3035295009613002</v>
      </c>
      <c r="H16" s="1">
        <v>41.2</v>
      </c>
      <c r="I16" s="1"/>
      <c r="J16" s="1"/>
      <c r="K16" s="1"/>
      <c r="L16" s="1"/>
      <c r="M16" s="14">
        <v>0.43688907065472699</v>
      </c>
      <c r="N16" s="1">
        <f t="shared" si="4"/>
        <v>23.200170289025248</v>
      </c>
      <c r="O16" s="6">
        <f t="shared" si="1"/>
        <v>41.2</v>
      </c>
      <c r="P16" s="12">
        <f t="shared" si="5"/>
        <v>1.7758490341551287</v>
      </c>
      <c r="Q16" s="10"/>
      <c r="R16" s="1">
        <v>2.0765879154205318</v>
      </c>
      <c r="S16" s="1">
        <v>2.049172163009644</v>
      </c>
      <c r="T16" s="1">
        <v>2.0139937400817871</v>
      </c>
      <c r="U16" s="1">
        <v>2.0245425701141362</v>
      </c>
      <c r="V16" s="1">
        <v>2.042070627212524</v>
      </c>
      <c r="W16" s="3">
        <f t="shared" si="10"/>
        <v>2.0412734031677244</v>
      </c>
      <c r="X16" s="3">
        <f t="shared" si="6"/>
        <v>2.1606672773108314E-2</v>
      </c>
      <c r="Y16" s="1">
        <v>55.200989999999997</v>
      </c>
      <c r="Z16" s="1">
        <v>55.201000000000001</v>
      </c>
      <c r="AA16" s="1">
        <v>55.200989999999997</v>
      </c>
      <c r="AB16" s="1">
        <v>55.200979999999987</v>
      </c>
      <c r="AC16" s="1">
        <v>37.200529999999993</v>
      </c>
      <c r="AD16" s="3">
        <f t="shared" si="11"/>
        <v>51.600897999999994</v>
      </c>
      <c r="AE16" s="3">
        <f t="shared" si="7"/>
        <v>7.2001840000027419</v>
      </c>
      <c r="AF16" s="3">
        <f t="shared" si="2"/>
        <v>1.2524489805825241</v>
      </c>
      <c r="AG16" s="3">
        <f t="shared" si="3"/>
        <v>2.2241603124960512</v>
      </c>
    </row>
    <row r="17" spans="1:33" x14ac:dyDescent="0.3">
      <c r="A17" s="1">
        <v>16</v>
      </c>
      <c r="B17" s="1">
        <v>3.5408587455749498</v>
      </c>
      <c r="C17" s="1"/>
      <c r="D17" s="1"/>
      <c r="E17" s="1"/>
      <c r="F17" s="1"/>
      <c r="G17" s="3">
        <f t="shared" ref="G17:G19" si="12">AVERAGE(B17:F17)</f>
        <v>3.5408587455749498</v>
      </c>
      <c r="H17" s="1">
        <v>41.2</v>
      </c>
      <c r="I17" s="1"/>
      <c r="J17" s="1"/>
      <c r="K17" s="1"/>
      <c r="L17" s="1"/>
      <c r="M17" s="1">
        <v>0.43688882793767198</v>
      </c>
      <c r="N17" s="1">
        <f t="shared" si="4"/>
        <v>23.200180288967918</v>
      </c>
      <c r="O17" s="6">
        <f t="shared" ref="O17:O19" si="13">IFERROR(AVERAGE(H17:L17),"")</f>
        <v>41.2</v>
      </c>
      <c r="P17" s="12">
        <f t="shared" si="5"/>
        <v>1.7758482687132957</v>
      </c>
      <c r="Q17" s="10"/>
      <c r="R17" s="1">
        <v>2.099359512329102</v>
      </c>
      <c r="S17" s="1">
        <v>2.1306207180023189</v>
      </c>
      <c r="T17" s="1">
        <v>2.179013729095459</v>
      </c>
      <c r="U17" s="1">
        <v>2.1144120693206792</v>
      </c>
      <c r="V17" s="1">
        <v>2.0984847545623779</v>
      </c>
      <c r="W17" s="3">
        <f t="shared" si="10"/>
        <v>2.1243781566619875</v>
      </c>
      <c r="X17" s="3">
        <f t="shared" si="6"/>
        <v>2.9731259914988414E-2</v>
      </c>
      <c r="Y17" s="1">
        <v>43.200980000000001</v>
      </c>
      <c r="Z17" s="1">
        <v>45.20098999999999</v>
      </c>
      <c r="AA17" s="1">
        <v>57.201039999999992</v>
      </c>
      <c r="AB17" s="1">
        <v>37.200539999999997</v>
      </c>
      <c r="AC17" s="1">
        <v>55.200999999999993</v>
      </c>
      <c r="AD17" s="3">
        <f t="shared" si="11"/>
        <v>47.600909999999992</v>
      </c>
      <c r="AE17" s="3">
        <f t="shared" si="7"/>
        <v>7.5260954043009489</v>
      </c>
      <c r="AF17" s="3">
        <f t="shared" si="2"/>
        <v>1.1553618932038832</v>
      </c>
      <c r="AG17" s="3">
        <f t="shared" si="3"/>
        <v>2.0517474177834316</v>
      </c>
    </row>
    <row r="18" spans="1:33" x14ac:dyDescent="0.3">
      <c r="A18" s="1">
        <v>17</v>
      </c>
      <c r="B18" s="1">
        <v>3.9073131084442099</v>
      </c>
      <c r="C18" s="1"/>
      <c r="D18" s="1"/>
      <c r="E18" s="1"/>
      <c r="F18" s="1"/>
      <c r="G18" s="3">
        <f t="shared" si="12"/>
        <v>3.9073131084442099</v>
      </c>
      <c r="H18" s="1">
        <v>41.2</v>
      </c>
      <c r="I18" s="1"/>
      <c r="J18" s="1"/>
      <c r="K18" s="1"/>
      <c r="L18" s="1"/>
      <c r="M18" s="1">
        <v>0.436889237964247</v>
      </c>
      <c r="N18" s="1">
        <f t="shared" si="4"/>
        <v>23.200163395873023</v>
      </c>
      <c r="O18" s="6">
        <f t="shared" si="13"/>
        <v>41.2</v>
      </c>
      <c r="P18" s="12">
        <f t="shared" si="5"/>
        <v>1.7758495617892456</v>
      </c>
      <c r="Q18" s="10"/>
      <c r="R18" s="1">
        <v>2.2416238784790039</v>
      </c>
      <c r="S18" s="1">
        <v>2.264765739440918</v>
      </c>
      <c r="T18" s="1">
        <v>2.275199413299561</v>
      </c>
      <c r="U18" s="1">
        <v>2.2313070297241211</v>
      </c>
      <c r="V18" s="1">
        <v>2.2544674873352051</v>
      </c>
      <c r="W18" s="3">
        <f t="shared" si="10"/>
        <v>2.2534727096557616</v>
      </c>
      <c r="X18" s="3">
        <f t="shared" si="6"/>
        <v>1.5698942146989837E-2</v>
      </c>
      <c r="Y18" s="1">
        <v>55.200999999999993</v>
      </c>
      <c r="Z18" s="1">
        <v>55.201009999999997</v>
      </c>
      <c r="AA18" s="1">
        <v>55.200999999999993</v>
      </c>
      <c r="AB18" s="1">
        <v>45.200969999999998</v>
      </c>
      <c r="AC18" s="1">
        <v>55.201009999999997</v>
      </c>
      <c r="AD18" s="3">
        <f t="shared" si="11"/>
        <v>53.200997999999991</v>
      </c>
      <c r="AE18" s="3">
        <f t="shared" si="7"/>
        <v>4.0000140000024986</v>
      </c>
      <c r="AF18" s="3">
        <f t="shared" si="2"/>
        <v>1.2912863592233006</v>
      </c>
      <c r="AG18" s="3">
        <f t="shared" si="3"/>
        <v>2.2931303151711289</v>
      </c>
    </row>
    <row r="19" spans="1:33" x14ac:dyDescent="0.3">
      <c r="A19" s="1">
        <v>18</v>
      </c>
      <c r="B19" s="1">
        <v>4.2724258899688703</v>
      </c>
      <c r="C19" s="1"/>
      <c r="D19" s="1"/>
      <c r="E19" s="1"/>
      <c r="F19" s="1"/>
      <c r="G19" s="3">
        <f t="shared" si="12"/>
        <v>4.2724258899688703</v>
      </c>
      <c r="H19" s="1">
        <v>41.2</v>
      </c>
      <c r="I19" s="1"/>
      <c r="J19" s="1"/>
      <c r="K19" s="1"/>
      <c r="L19" s="1"/>
      <c r="M19" s="1">
        <v>0.436889237964247</v>
      </c>
      <c r="N19" s="1">
        <f t="shared" si="4"/>
        <v>23.200163395873023</v>
      </c>
      <c r="O19" s="6">
        <f t="shared" si="13"/>
        <v>41.2</v>
      </c>
      <c r="P19" s="12">
        <f t="shared" si="5"/>
        <v>1.7758495617892456</v>
      </c>
      <c r="Q19" s="10"/>
      <c r="R19" s="1">
        <v>2.3841478824615479</v>
      </c>
      <c r="S19" s="1">
        <v>2.3089933395385742</v>
      </c>
      <c r="T19" s="1">
        <v>2.3241968154907231</v>
      </c>
      <c r="U19" s="1">
        <v>2.398675680160522</v>
      </c>
      <c r="V19" s="1">
        <v>2.3755323886871338</v>
      </c>
      <c r="W19" s="3">
        <f t="shared" si="10"/>
        <v>2.3583092212677004</v>
      </c>
      <c r="X19" s="3">
        <f t="shared" si="6"/>
        <v>3.5183624970740131E-2</v>
      </c>
      <c r="Y19" s="1">
        <v>43.200980000000001</v>
      </c>
      <c r="Z19" s="1">
        <v>33.200519999999997</v>
      </c>
      <c r="AA19" s="1">
        <v>33.200529999999993</v>
      </c>
      <c r="AB19" s="1">
        <v>35.200949999999992</v>
      </c>
      <c r="AC19" s="1">
        <v>47.20102</v>
      </c>
      <c r="AD19" s="3">
        <f t="shared" si="11"/>
        <v>38.400799999999997</v>
      </c>
      <c r="AE19" s="3">
        <f t="shared" si="7"/>
        <v>5.7412604932122537</v>
      </c>
      <c r="AF19" s="3">
        <f t="shared" si="2"/>
        <v>0.93205825242718432</v>
      </c>
      <c r="AG19" s="3">
        <f t="shared" si="3"/>
        <v>1.6551952391348652</v>
      </c>
    </row>
    <row r="40" spans="1:1" x14ac:dyDescent="0.3">
      <c r="A40" t="s">
        <v>4</v>
      </c>
    </row>
    <row r="41" spans="1:1" x14ac:dyDescent="0.3">
      <c r="A41" t="s">
        <v>5</v>
      </c>
    </row>
    <row r="42" spans="1:1" x14ac:dyDescent="0.3">
      <c r="A42" t="s">
        <v>6</v>
      </c>
    </row>
    <row r="43" spans="1:1" x14ac:dyDescent="0.3">
      <c r="A43" t="s">
        <v>7</v>
      </c>
    </row>
    <row r="44" spans="1:1" x14ac:dyDescent="0.3">
      <c r="A44" t="s">
        <v>8</v>
      </c>
    </row>
    <row r="45" spans="1:1" x14ac:dyDescent="0.3">
      <c r="A45" t="s">
        <v>9</v>
      </c>
    </row>
    <row r="46" spans="1:1" x14ac:dyDescent="0.3">
      <c r="A46" t="s">
        <v>10</v>
      </c>
    </row>
    <row r="47" spans="1:1" x14ac:dyDescent="0.3">
      <c r="A47" t="s">
        <v>11</v>
      </c>
    </row>
    <row r="48" spans="1:1" x14ac:dyDescent="0.3">
      <c r="A48" t="s">
        <v>12</v>
      </c>
    </row>
    <row r="49" spans="1:1" x14ac:dyDescent="0.3">
      <c r="A49" t="s">
        <v>13</v>
      </c>
    </row>
    <row r="50" spans="1:1" x14ac:dyDescent="0.3">
      <c r="A50" t="s">
        <v>7</v>
      </c>
    </row>
    <row r="51" spans="1:1" x14ac:dyDescent="0.3">
      <c r="A51" t="s">
        <v>8</v>
      </c>
    </row>
    <row r="52" spans="1:1" x14ac:dyDescent="0.3">
      <c r="A52" t="s">
        <v>9</v>
      </c>
    </row>
    <row r="53" spans="1:1" x14ac:dyDescent="0.3">
      <c r="A53" t="s">
        <v>10</v>
      </c>
    </row>
    <row r="54" spans="1:1" x14ac:dyDescent="0.3">
      <c r="A54" t="s">
        <v>14</v>
      </c>
    </row>
    <row r="55" spans="1:1" x14ac:dyDescent="0.3">
      <c r="A55" t="s">
        <v>15</v>
      </c>
    </row>
    <row r="56" spans="1:1" x14ac:dyDescent="0.3">
      <c r="A56" t="s">
        <v>16</v>
      </c>
    </row>
    <row r="57" spans="1:1" x14ac:dyDescent="0.3">
      <c r="A57" t="s">
        <v>7</v>
      </c>
    </row>
    <row r="58" spans="1:1" x14ac:dyDescent="0.3">
      <c r="A58" t="s">
        <v>8</v>
      </c>
    </row>
    <row r="59" spans="1:1" x14ac:dyDescent="0.3">
      <c r="A59" t="s">
        <v>9</v>
      </c>
    </row>
    <row r="60" spans="1:1" x14ac:dyDescent="0.3">
      <c r="A60" t="s">
        <v>10</v>
      </c>
    </row>
    <row r="61" spans="1:1" x14ac:dyDescent="0.3">
      <c r="A61" t="s">
        <v>17</v>
      </c>
    </row>
    <row r="62" spans="1:1" x14ac:dyDescent="0.3">
      <c r="A62" t="s">
        <v>18</v>
      </c>
    </row>
    <row r="63" spans="1:1" x14ac:dyDescent="0.3">
      <c r="A63" t="s">
        <v>19</v>
      </c>
    </row>
    <row r="64" spans="1:1" x14ac:dyDescent="0.3">
      <c r="A64" t="s">
        <v>20</v>
      </c>
    </row>
    <row r="65" spans="1:1" x14ac:dyDescent="0.3">
      <c r="A65" t="s">
        <v>21</v>
      </c>
    </row>
    <row r="66" spans="1:1" x14ac:dyDescent="0.3">
      <c r="A66" t="s">
        <v>22</v>
      </c>
    </row>
    <row r="67" spans="1:1" x14ac:dyDescent="0.3">
      <c r="A67" t="s">
        <v>10</v>
      </c>
    </row>
    <row r="68" spans="1:1" x14ac:dyDescent="0.3">
      <c r="A68" t="s">
        <v>23</v>
      </c>
    </row>
    <row r="69" spans="1:1" x14ac:dyDescent="0.3">
      <c r="A69" t="s">
        <v>24</v>
      </c>
    </row>
    <row r="70" spans="1:1" x14ac:dyDescent="0.3">
      <c r="A70" t="s">
        <v>25</v>
      </c>
    </row>
    <row r="71" spans="1:1" x14ac:dyDescent="0.3">
      <c r="A71" t="s">
        <v>26</v>
      </c>
    </row>
    <row r="72" spans="1:1" x14ac:dyDescent="0.3">
      <c r="A72" t="s">
        <v>8</v>
      </c>
    </row>
    <row r="73" spans="1:1" x14ac:dyDescent="0.3">
      <c r="A73" t="s">
        <v>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5L_20241205_12-51-30</vt:lpstr>
      <vt:lpstr>5L_20241205_12-51-30_duration</vt:lpstr>
      <vt:lpstr>5L_20250108_10-43-46</vt:lpstr>
      <vt:lpstr>5L_20250108_10-43-46_duration</vt:lpstr>
      <vt:lpstr>5L_20250114_10-48-07</vt:lpstr>
      <vt:lpstr>5L_20250114_10-48-07_duration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Mente, Torben</dc:creator>
  <cp:lastModifiedBy>Mente, Torben</cp:lastModifiedBy>
  <dcterms:created xsi:type="dcterms:W3CDTF">2024-12-06T09:51:29Z</dcterms:created>
  <dcterms:modified xsi:type="dcterms:W3CDTF">2025-09-15T13:56:10Z</dcterms:modified>
</cp:coreProperties>
</file>