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1094" documentId="10_ncr:20000_{A2EC4746-4C2D-468C-AF6F-2AA5817FB176}" xr6:coauthVersionLast="47" xr6:coauthVersionMax="47" xr10:uidLastSave="{F2172ED8-7D87-482A-ACE6-7B6A99237C1E}"/>
  <bookViews>
    <workbookView xWindow="-120" yWindow="-120" windowWidth="29040" windowHeight="15720" firstSheet="8" activeTab="13" xr2:uid="{00000000-000D-0000-FFFF-FFFF00000000}"/>
  </bookViews>
  <sheets>
    <sheet name="README" sheetId="3" r:id="rId1"/>
    <sheet name="Gałowo - za osiedlem" sheetId="4" r:id="rId2"/>
    <sheet name="Gałowo - Kościelna" sheetId="6" r:id="rId3"/>
    <sheet name="Gaj Mały I" sheetId="5" r:id="rId4"/>
    <sheet name="Gaj Mały II" sheetId="15" r:id="rId5"/>
    <sheet name="Obrowo I" sheetId="7" r:id="rId6"/>
    <sheet name="Obrowo II" sheetId="8" r:id="rId7"/>
    <sheet name="Przyborówko-pBIII" sheetId="10" r:id="rId8"/>
    <sheet name="Jastrowo - Ostrolesie I" sheetId="9" r:id="rId9"/>
    <sheet name="Jastrowo - Ostrolesie II" sheetId="11" r:id="rId10"/>
    <sheet name="Jastrowo - Ostrolesie III" sheetId="12" r:id="rId11"/>
    <sheet name="Jastrowo - Ostrolesie IV" sheetId="13" r:id="rId12"/>
    <sheet name="Śmiłowo" sheetId="14" r:id="rId13"/>
    <sheet name="Lipnica" sheetId="16" r:id="rId14"/>
  </sheets>
  <externalReferences>
    <externalReference r:id="rId15"/>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16" l="1"/>
  <c r="E69" i="16"/>
  <c r="E52" i="14"/>
  <c r="E51" i="14"/>
  <c r="E53" i="7"/>
  <c r="E52" i="7"/>
  <c r="E54" i="15"/>
  <c r="E53" i="15"/>
  <c r="C31" i="16"/>
  <c r="C31" i="14"/>
  <c r="C31" i="13"/>
  <c r="C31" i="12"/>
  <c r="C31" i="11"/>
  <c r="C31" i="9"/>
  <c r="C31" i="10"/>
  <c r="C31" i="8"/>
  <c r="C31" i="7"/>
  <c r="C31" i="15"/>
  <c r="C31" i="5"/>
  <c r="C31" i="6"/>
  <c r="C31" i="4"/>
  <c r="C32" i="16"/>
  <c r="C32" i="14"/>
  <c r="C32" i="13"/>
  <c r="C32" i="12"/>
  <c r="C32" i="11"/>
  <c r="C32" i="10"/>
  <c r="C32" i="9"/>
  <c r="C32" i="8"/>
  <c r="C32" i="7"/>
  <c r="C32" i="6"/>
  <c r="C32" i="5"/>
  <c r="C32" i="4"/>
</calcChain>
</file>

<file path=xl/sharedStrings.xml><?xml version="1.0" encoding="utf-8"?>
<sst xmlns="http://schemas.openxmlformats.org/spreadsheetml/2006/main" count="3266" uniqueCount="180">
  <si>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</si>
  <si>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</si>
  <si>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</si>
  <si>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</si>
  <si>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</si>
  <si>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</si>
  <si>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</si>
  <si>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</si>
  <si>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</si>
  <si>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</si>
  <si>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</si>
  <si>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</si>
  <si>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</si>
  <si>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</si>
  <si>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</si>
  <si>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</si>
  <si>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</si>
  <si>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</si>
  <si>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</si>
  <si>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</si>
  <si>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</si>
  <si>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</si>
  <si>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</si>
  <si>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</si>
  <si>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</si>
  <si>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</si>
  <si>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</si>
  <si>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</si>
  <si>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</si>
  <si>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</si>
  <si>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</si>
  <si>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</si>
  <si>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</si>
  <si>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</si>
  <si>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</si>
  <si>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</si>
  <si>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</si>
  <si>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</si>
  <si>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</si>
  <si>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</si>
  <si>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</si>
  <si>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</si>
  <si>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</si>
  <si>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</si>
  <si>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</si>
  <si>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</si>
  <si>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</si>
  <si>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</si>
  <si>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</si>
  <si>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</si>
  <si>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</si>
  <si>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</si>
  <si>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</si>
  <si>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</si>
  <si>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</si>
  <si>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</si>
  <si>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</si>
  <si>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</si>
  <si>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</si>
  <si>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</si>
  <si>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</si>
  <si>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</si>
  <si>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</si>
  <si>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</si>
  <si>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</si>
  <si>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</si>
  <si>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</si>
  <si>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</si>
  <si>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</si>
  <si>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</si>
  <si>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</si>
  <si>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</si>
  <si>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</si>
  <si>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</si>
  <si>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</si>
  <si>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</si>
  <si>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</si>
  <si>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</si>
  <si>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</si>
  <si>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</si>
  <si>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</si>
  <si>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</si>
  <si>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</si>
  <si>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</si>
  <si>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</si>
  <si>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</si>
  <si>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</si>
  <si>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</si>
  <si>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</si>
  <si>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</si>
  <si>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</si>
  <si>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</si>
  <si>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</si>
  <si>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</si>
  <si>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</si>
  <si>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</si>
  <si>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</si>
  <si>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</si>
  <si>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</si>
  <si>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</si>
  <si>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</si>
  <si>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</si>
  <si>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</si>
  <si>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</si>
  <si>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</si>
  <si>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</si>
  <si>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</si>
  <si>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</si>
  <si>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</si>
  <si>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</si>
  <si>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</si>
  <si>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</si>
  <si>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</si>
  <si>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</si>
  <si>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</si>
  <si>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</si>
  <si>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</si>
  <si>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</si>
  <si>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</si>
  <si>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</si>
  <si>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</si>
  <si>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</si>
  <si>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</si>
  <si>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</si>
  <si>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</si>
  <si>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</si>
  <si>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</si>
  <si>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</si>
  <si>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</si>
  <si>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</si>
  <si>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</si>
  <si>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</si>
  <si>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</si>
  <si>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</si>
  <si>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</si>
  <si>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</si>
  <si>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</si>
  <si>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</si>
  <si>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</si>
  <si>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</si>
  <si>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</si>
  <si>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</si>
  <si>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</si>
  <si>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urea</t>
  </si>
  <si>
    <t>no-till</t>
  </si>
  <si>
    <t>disc harrow</t>
  </si>
  <si>
    <t>grain drill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</si>
  <si>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</si>
  <si>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 of area covered with cover crops</t>
  </si>
  <si>
    <t>Rapeseed</t>
  </si>
  <si>
    <t>Facility (processing)</t>
  </si>
  <si>
    <t>kwh (electicity grid)</t>
  </si>
  <si>
    <t>Urea ammonium nitrate solution - 32% N</t>
  </si>
  <si>
    <t>280l/ha</t>
  </si>
  <si>
    <t xml:space="preserve">applied in solution </t>
  </si>
  <si>
    <t xml:space="preserve">Apply in solution </t>
  </si>
  <si>
    <t>No</t>
  </si>
  <si>
    <t xml:space="preserve">No </t>
  </si>
  <si>
    <t>300l/ha</t>
  </si>
  <si>
    <t>270l/ha</t>
  </si>
  <si>
    <t>Insectecides</t>
  </si>
  <si>
    <t xml:space="preserve">Many Years </t>
  </si>
  <si>
    <t>grains</t>
  </si>
  <si>
    <t>winter wheat</t>
  </si>
  <si>
    <t>rye</t>
  </si>
  <si>
    <t>SOC cover crop</t>
  </si>
  <si>
    <t>t-C/ha</t>
  </si>
  <si>
    <t>calculated by the IPCC steady state SOC model</t>
  </si>
  <si>
    <t>SOC tillage</t>
  </si>
  <si>
    <t>SOC rotation</t>
  </si>
  <si>
    <t>estimated</t>
  </si>
  <si>
    <t>CI cover crop</t>
  </si>
  <si>
    <t>NPP*BEDD estimate</t>
  </si>
  <si>
    <t>CI rotation</t>
  </si>
  <si>
    <t>IPCC chapter 11 Tab 11.1</t>
  </si>
  <si>
    <t>Wielkopolskie</t>
  </si>
  <si>
    <t>electricity use harvesting</t>
  </si>
  <si>
    <t>crop rotation element 1</t>
  </si>
  <si>
    <t>ammonium-based</t>
  </si>
  <si>
    <t>nitrate-based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</si>
</sst>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1">
    <xf numFmtId="0" fontId="0" fillId="0" borderId="0"/>
  </cellStyleXfs>
  <cellXfs count="117">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0" fontId="0" fillId="0" borderId="6" xfId="0" applyBorder="1"/>
    <xf numFmtId="0" fontId="4" fillId="0" borderId="4" xfId="0" applyFont="1" applyBorder="1"/>
    <xf numFmtId="49" fontId="0" fillId="0" borderId="25" xfId="0" applyNumberFormat="1" applyBorder="1"/>
    <xf numFmtId="14" fontId="10" fillId="2" borderId="10" xfId="0" applyNumberFormat="1" applyFont="1" applyFill="1" applyBorder="1"/>
    <xf numFmtId="3" fontId="10"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28</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D786C785-D8B9-49AC-AD4D-E9AEC66F7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576954F2-3609-4478-A78B-77EDC61FB2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C80E1B57-1A61-4C38-9B97-4F34E0FAA3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502F8AE4-2F6E-4E71-8138-C3F387F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1917F8C1-D972-42D3-86A8-199D0A5108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A88D7D69-ABD8-4E32-ACC7-614D2EBF43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367D690F-6E3A-45C0-B444-BDD24CB06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37459F14-B6A1-4790-BE3B-53A38B9392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FDCCAAFF-B49D-4C60-8F33-72D01C6E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9EC0BE1E-AD7B-4B45-9F47-BBA8B81189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605239F5-3FBF-4B78-B30E-BA9410101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35</xdr:row>
      <xdr:rowOff>57785</xdr:rowOff>
    </xdr:to>
    <xdr:pic>
      <xdr:nvPicPr>
        <xdr:cNvPr id="2" name="Picture 1">
          <a:extLst>
            <a:ext uri="{FF2B5EF4-FFF2-40B4-BE49-F238E27FC236}">
              <a16:creationId xmlns:a16="http://schemas.microsoft.com/office/drawing/2014/main" id="{D15B88BE-A089-4F45-A71A-F80974395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07" t="s">
        <v>0</v>
      </c>
      <c r="C2" s="107"/>
      <c r="D2" s="107"/>
      <c r="E2" s="63"/>
    </row>
    <row r="3" spans="1:5" ht="15.75" thickBot="1" x14ac:dyDescent="0.3">
      <c r="A3" s="63"/>
      <c r="B3" s="107"/>
      <c r="C3" s="107"/>
      <c r="D3" s="107"/>
      <c r="E3" s="63"/>
    </row>
    <row r="4" spans="1:5" ht="92.45" customHeight="1" thickBot="1" x14ac:dyDescent="0.3">
      <c r="A4" s="63"/>
      <c r="B4" s="75" t="s">
        <v>1</v>
      </c>
      <c r="C4" s="103" t="s">
        <v>2</v>
      </c>
      <c r="D4" s="104"/>
      <c r="E4" s="63"/>
    </row>
    <row r="5" spans="1:5" ht="261" customHeight="1" x14ac:dyDescent="0.25">
      <c r="A5" s="63"/>
      <c r="B5" s="74" t="s">
        <v>3</v>
      </c>
      <c r="C5" s="105" t="s">
        <v>147</v>
      </c>
      <c r="D5" s="106"/>
      <c r="E5" s="63"/>
    </row>
    <row r="6" spans="1:5" ht="21" customHeight="1" x14ac:dyDescent="0.25">
      <c r="A6" s="63"/>
      <c r="B6" s="100" t="s">
        <v>4</v>
      </c>
      <c r="C6" s="98" t="s">
        <v>5</v>
      </c>
      <c r="D6" s="99"/>
      <c r="E6" s="63"/>
    </row>
    <row r="7" spans="1:5" ht="18.75" x14ac:dyDescent="0.3">
      <c r="A7" s="63"/>
      <c r="B7" s="101"/>
      <c r="C7" s="70"/>
      <c r="D7" s="71" t="s">
        <v>6</v>
      </c>
      <c r="E7" s="63"/>
    </row>
    <row r="8" spans="1:5" ht="18.75" x14ac:dyDescent="0.3">
      <c r="A8" s="63"/>
      <c r="B8" s="101"/>
      <c r="C8" s="64"/>
      <c r="D8" s="67" t="s">
        <v>7</v>
      </c>
      <c r="E8" s="63"/>
    </row>
    <row r="9" spans="1:5" ht="18.75" x14ac:dyDescent="0.3">
      <c r="A9" s="63"/>
      <c r="B9" s="101"/>
      <c r="C9" s="65"/>
      <c r="D9" s="67" t="s">
        <v>8</v>
      </c>
      <c r="E9" s="63"/>
    </row>
    <row r="10" spans="1:5" ht="18.75" x14ac:dyDescent="0.3">
      <c r="A10" s="63"/>
      <c r="B10" s="101"/>
      <c r="C10" s="66" t="s">
        <v>9</v>
      </c>
      <c r="D10" s="67" t="s">
        <v>10</v>
      </c>
      <c r="E10" s="63"/>
    </row>
    <row r="11" spans="1:5" ht="18.75" x14ac:dyDescent="0.3">
      <c r="A11" s="63"/>
      <c r="B11" s="101"/>
      <c r="C11" s="72" t="s">
        <v>9</v>
      </c>
      <c r="D11" s="73" t="s">
        <v>11</v>
      </c>
      <c r="E11" s="63"/>
    </row>
    <row r="12" spans="1:5" ht="18.75" x14ac:dyDescent="0.25">
      <c r="A12" s="63"/>
      <c r="B12" s="101"/>
      <c r="C12" s="98" t="s">
        <v>12</v>
      </c>
      <c r="D12" s="99"/>
      <c r="E12" s="63"/>
    </row>
    <row r="13" spans="1:5" ht="138" customHeight="1" thickBot="1" x14ac:dyDescent="0.3">
      <c r="A13" s="63"/>
      <c r="B13" s="102"/>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0009-BE64-4F79-887D-96456FC4FB21}">
  <dimension ref="A1:AC107"/>
  <sheetViews>
    <sheetView topLeftCell="A73" workbookViewId="0">
      <selection activeCell="E64" sqref="E64"/>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3.87</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15</v>
      </c>
      <c r="D9" s="21" t="s">
        <v>32</v>
      </c>
      <c r="E9" s="24"/>
      <c r="G9" s="81"/>
    </row>
    <row r="10" spans="1:29" ht="18.75" x14ac:dyDescent="0.3">
      <c r="A10" s="115"/>
      <c r="B10" s="21" t="s">
        <v>33</v>
      </c>
      <c r="C10" s="22">
        <v>52.588611100000001</v>
      </c>
      <c r="D10" s="21" t="s">
        <v>34</v>
      </c>
      <c r="E10" s="24"/>
    </row>
    <row r="11" spans="1:29" ht="18.75" x14ac:dyDescent="0.3">
      <c r="A11" s="115"/>
      <c r="B11" s="21" t="s">
        <v>35</v>
      </c>
      <c r="C11" s="22">
        <v>16.513611099999999</v>
      </c>
      <c r="D11" s="21" t="s">
        <v>34</v>
      </c>
      <c r="E11" s="24"/>
    </row>
    <row r="12" spans="1:29" ht="18.75" x14ac:dyDescent="0.3">
      <c r="A12" s="115"/>
      <c r="B12" s="21" t="s">
        <v>36</v>
      </c>
      <c r="C12" s="25">
        <v>82.5</v>
      </c>
      <c r="D12" s="21" t="s">
        <v>30</v>
      </c>
      <c r="E12" s="24"/>
    </row>
    <row r="13" spans="1:29" ht="18.75" x14ac:dyDescent="0.3">
      <c r="A13" s="115"/>
      <c r="B13" s="21" t="s">
        <v>37</v>
      </c>
      <c r="C13" s="25">
        <v>2.7</v>
      </c>
      <c r="D13" s="21" t="s">
        <v>30</v>
      </c>
      <c r="E13" s="24"/>
    </row>
    <row r="14" spans="1:29" ht="18.75" x14ac:dyDescent="0.3">
      <c r="A14" s="116"/>
      <c r="B14" s="26" t="s">
        <v>38</v>
      </c>
      <c r="C14" s="27">
        <v>14.8</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70/C9</f>
        <v>4.666666666666667</v>
      </c>
      <c r="D31" s="31" t="s">
        <v>41</v>
      </c>
      <c r="E31" s="32" t="s">
        <v>150</v>
      </c>
    </row>
    <row r="32" spans="1:5" ht="18.75" x14ac:dyDescent="0.3">
      <c r="A32" s="109"/>
      <c r="B32" s="29" t="s">
        <v>176</v>
      </c>
      <c r="C32" s="30">
        <f>16</f>
        <v>16</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43.2</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52.56</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65.36</v>
      </c>
      <c r="D57" s="3" t="s">
        <v>79</v>
      </c>
      <c r="E57" s="43" t="s">
        <v>159</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0.77959999999999996</v>
      </c>
      <c r="D69" s="21" t="s">
        <v>100</v>
      </c>
      <c r="E69" s="24"/>
      <c r="H69" s="82"/>
      <c r="I69" s="83"/>
    </row>
    <row r="70" spans="1:9" ht="18.75" x14ac:dyDescent="0.3">
      <c r="A70" s="110"/>
      <c r="B70" s="21" t="s">
        <v>102</v>
      </c>
      <c r="C70" s="91">
        <v>0.61</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44409</v>
      </c>
      <c r="D79" s="21" t="s">
        <v>27</v>
      </c>
      <c r="E79" s="43"/>
    </row>
    <row r="80" spans="1:9" ht="18.75" x14ac:dyDescent="0.3">
      <c r="A80" s="109"/>
      <c r="B80" s="21" t="s">
        <v>117</v>
      </c>
      <c r="C80" s="87">
        <v>44771</v>
      </c>
      <c r="D80" s="21" t="s">
        <v>27</v>
      </c>
      <c r="E80" s="43"/>
    </row>
    <row r="81" spans="1:5" ht="18.75" x14ac:dyDescent="0.3">
      <c r="A81" s="109"/>
      <c r="B81" s="21" t="s">
        <v>118</v>
      </c>
      <c r="C81" s="22">
        <v>6.85</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-2.5900170604690703E-3</v>
      </c>
      <c r="D103" s="2" t="s">
        <v>166</v>
      </c>
      <c r="E103" s="2" t="s">
        <v>167</v>
      </c>
    </row>
    <row r="104" spans="1:5" x14ac:dyDescent="0.25">
      <c r="B104" s="2" t="s">
        <v>168</v>
      </c>
      <c r="C104" s="2">
        <v>-6.2082675430829683E-3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0.98680000000000001</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88E9685D-FED1-404B-A2F9-74BEA7D55192}">
      <formula1>#REF!</formula1>
    </dataValidation>
    <dataValidation type="list" allowBlank="1" showInputMessage="1" showErrorMessage="1" sqref="C42:C43 C38 C33 C72:C74 C20 C22 C16 C18 C24 C46" xr:uid="{DF85748C-2A65-491C-9C55-C0372F44B8D1}">
      <formula1>#REF!</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4CDE-6D40-484B-B990-EC205D6DA450}">
  <dimension ref="A1:AC107"/>
  <sheetViews>
    <sheetView topLeftCell="A66" workbookViewId="0">
      <selection activeCell="C48" sqref="C48:C5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4.05</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46</v>
      </c>
      <c r="D9" s="21" t="s">
        <v>32</v>
      </c>
      <c r="E9" s="24"/>
      <c r="G9" s="81"/>
    </row>
    <row r="10" spans="1:29" ht="18.75" x14ac:dyDescent="0.3">
      <c r="A10" s="115"/>
      <c r="B10" s="21" t="s">
        <v>33</v>
      </c>
      <c r="C10" s="22">
        <v>52.588611100000001</v>
      </c>
      <c r="D10" s="21" t="s">
        <v>34</v>
      </c>
      <c r="E10" s="24"/>
    </row>
    <row r="11" spans="1:29" ht="18.75" x14ac:dyDescent="0.3">
      <c r="A11" s="115"/>
      <c r="B11" s="21" t="s">
        <v>35</v>
      </c>
      <c r="C11" s="22">
        <v>16.513611099999999</v>
      </c>
      <c r="D11" s="21" t="s">
        <v>34</v>
      </c>
      <c r="E11" s="24"/>
    </row>
    <row r="12" spans="1:29" ht="18.75" x14ac:dyDescent="0.3">
      <c r="A12" s="115"/>
      <c r="B12" s="21" t="s">
        <v>36</v>
      </c>
      <c r="C12" s="25">
        <v>63.8</v>
      </c>
      <c r="D12" s="21" t="s">
        <v>30</v>
      </c>
      <c r="E12" s="24"/>
    </row>
    <row r="13" spans="1:29" ht="18.75" x14ac:dyDescent="0.3">
      <c r="A13" s="115"/>
      <c r="B13" s="21" t="s">
        <v>37</v>
      </c>
      <c r="C13" s="25">
        <v>7.04</v>
      </c>
      <c r="D13" s="21" t="s">
        <v>30</v>
      </c>
      <c r="E13" s="24"/>
    </row>
    <row r="14" spans="1:29" ht="18.75" x14ac:dyDescent="0.3">
      <c r="A14" s="116"/>
      <c r="B14" s="26" t="s">
        <v>38</v>
      </c>
      <c r="C14" s="27">
        <v>29.16</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224/C9</f>
        <v>4.8695652173913047</v>
      </c>
      <c r="D31" s="31" t="s">
        <v>41</v>
      </c>
      <c r="E31" s="32" t="s">
        <v>150</v>
      </c>
    </row>
    <row r="32" spans="1:5" ht="18.75" x14ac:dyDescent="0.3">
      <c r="A32" s="109"/>
      <c r="B32" s="29" t="s">
        <v>176</v>
      </c>
      <c r="C32" s="30">
        <f>52</f>
        <v>52</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43.2</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52.56</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65.36</v>
      </c>
      <c r="D57" s="3" t="s">
        <v>79</v>
      </c>
      <c r="E57" s="43" t="s">
        <v>159</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0.77959999999999996</v>
      </c>
      <c r="D69" s="21" t="s">
        <v>100</v>
      </c>
      <c r="E69" s="24"/>
      <c r="H69" s="82"/>
      <c r="I69" s="83"/>
    </row>
    <row r="70" spans="1:9" ht="18.75" x14ac:dyDescent="0.3">
      <c r="A70" s="110"/>
      <c r="B70" s="21" t="s">
        <v>102</v>
      </c>
      <c r="C70" s="91">
        <v>0.61</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44468</v>
      </c>
      <c r="D79" s="21" t="s">
        <v>27</v>
      </c>
      <c r="E79" s="43"/>
    </row>
    <row r="80" spans="1:9" ht="18.75" x14ac:dyDescent="0.3">
      <c r="A80" s="109"/>
      <c r="B80" s="21" t="s">
        <v>117</v>
      </c>
      <c r="C80" s="87">
        <v>44774</v>
      </c>
      <c r="D80" s="21" t="s">
        <v>27</v>
      </c>
      <c r="E80" s="43"/>
    </row>
    <row r="81" spans="1:5" ht="18.75" x14ac:dyDescent="0.3">
      <c r="A81" s="109"/>
      <c r="B81" s="21" t="s">
        <v>118</v>
      </c>
      <c r="C81" s="22">
        <v>7</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-2.930568541521102E-3</v>
      </c>
      <c r="D103" s="2" t="s">
        <v>166</v>
      </c>
      <c r="E103" s="2" t="s">
        <v>167</v>
      </c>
    </row>
    <row r="104" spans="1:5" x14ac:dyDescent="0.25">
      <c r="B104" s="2" t="s">
        <v>168</v>
      </c>
      <c r="C104" s="2">
        <v>-8.2879185128711917E-3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1.0076000000000001</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0FED0C23-42CC-4333-9AB5-E8A2FDFF1A77}">
      <formula1>#REF!</formula1>
    </dataValidation>
    <dataValidation type="list" allowBlank="1" showInputMessage="1" showErrorMessage="1" sqref="C42:C43 C38 C33 C72:C74 C20 C22 C16 C18 C24 C46" xr:uid="{7DD20323-4784-44F3-9539-FB1BB5EEB85D}">
      <formula1>#REF!</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C169-C34D-4F38-8A7A-709CC063A780}">
  <dimension ref="A1:AC107"/>
  <sheetViews>
    <sheetView topLeftCell="A68" workbookViewId="0">
      <selection activeCell="E85" sqref="E85"/>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4.4000000000000004</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22</v>
      </c>
      <c r="D9" s="21" t="s">
        <v>32</v>
      </c>
      <c r="E9" s="24"/>
      <c r="G9" s="81"/>
    </row>
    <row r="10" spans="1:29" ht="18.75" x14ac:dyDescent="0.3">
      <c r="A10" s="115"/>
      <c r="B10" s="21" t="s">
        <v>33</v>
      </c>
      <c r="C10" s="22">
        <v>52.588611100000001</v>
      </c>
      <c r="D10" s="21" t="s">
        <v>34</v>
      </c>
      <c r="E10" s="24"/>
    </row>
    <row r="11" spans="1:29" ht="18.75" x14ac:dyDescent="0.3">
      <c r="A11" s="115"/>
      <c r="B11" s="21" t="s">
        <v>35</v>
      </c>
      <c r="C11" s="22">
        <v>16.513611099999999</v>
      </c>
      <c r="D11" s="21" t="s">
        <v>34</v>
      </c>
      <c r="E11" s="24"/>
    </row>
    <row r="12" spans="1:29" ht="18.75" x14ac:dyDescent="0.3">
      <c r="A12" s="115"/>
      <c r="B12" s="21" t="s">
        <v>36</v>
      </c>
      <c r="C12" s="25">
        <v>77.67</v>
      </c>
      <c r="D12" s="21" t="s">
        <v>30</v>
      </c>
      <c r="E12" s="24"/>
    </row>
    <row r="13" spans="1:29" ht="18.75" x14ac:dyDescent="0.3">
      <c r="A13" s="115"/>
      <c r="B13" s="21" t="s">
        <v>37</v>
      </c>
      <c r="C13" s="25">
        <v>4.17</v>
      </c>
      <c r="D13" s="21" t="s">
        <v>30</v>
      </c>
      <c r="E13" s="24"/>
    </row>
    <row r="14" spans="1:29" ht="18.75" x14ac:dyDescent="0.3">
      <c r="A14" s="116"/>
      <c r="B14" s="26" t="s">
        <v>38</v>
      </c>
      <c r="C14" s="27">
        <v>18.16</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116/C9</f>
        <v>5.2727272727272725</v>
      </c>
      <c r="D31" s="31" t="s">
        <v>41</v>
      </c>
      <c r="E31" s="32" t="s">
        <v>150</v>
      </c>
    </row>
    <row r="32" spans="1:5" ht="18.75" x14ac:dyDescent="0.3">
      <c r="A32" s="109"/>
      <c r="B32" s="29" t="s">
        <v>176</v>
      </c>
      <c r="C32" s="30">
        <f>27</f>
        <v>27</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43.2</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52.56</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65.36</v>
      </c>
      <c r="D57" s="3" t="s">
        <v>79</v>
      </c>
      <c r="E57" s="43" t="s">
        <v>159</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0.77959999999999996</v>
      </c>
      <c r="D69" s="21" t="s">
        <v>100</v>
      </c>
      <c r="E69" s="24"/>
      <c r="H69" s="82"/>
      <c r="I69" s="83"/>
    </row>
    <row r="70" spans="1:9" ht="18.75" x14ac:dyDescent="0.3">
      <c r="A70" s="110"/>
      <c r="B70" s="21" t="s">
        <v>102</v>
      </c>
      <c r="C70" s="91">
        <v>0.61</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44472</v>
      </c>
      <c r="D79" s="21" t="s">
        <v>27</v>
      </c>
      <c r="E79" s="43"/>
    </row>
    <row r="80" spans="1:9" ht="18.75" x14ac:dyDescent="0.3">
      <c r="A80" s="109"/>
      <c r="B80" s="21" t="s">
        <v>117</v>
      </c>
      <c r="C80" s="87">
        <v>44775</v>
      </c>
      <c r="D80" s="21" t="s">
        <v>27</v>
      </c>
      <c r="E80" s="43"/>
    </row>
    <row r="81" spans="1:5" ht="18.75" x14ac:dyDescent="0.3">
      <c r="A81" s="109"/>
      <c r="B81" s="21" t="s">
        <v>118</v>
      </c>
      <c r="C81" s="22">
        <v>6.7</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-2.6029274264359969E-3</v>
      </c>
      <c r="D103" s="2" t="s">
        <v>166</v>
      </c>
      <c r="E103" s="2" t="s">
        <v>167</v>
      </c>
    </row>
    <row r="104" spans="1:5" x14ac:dyDescent="0.25">
      <c r="B104" s="2" t="s">
        <v>168</v>
      </c>
      <c r="C104" s="2">
        <v>-6.5358456209557046E-3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0.96604000000000001</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D4536445-B613-4FE5-B403-AF0FE2BA0E27}">
      <formula1>#REF!</formula1>
    </dataValidation>
    <dataValidation type="list" allowBlank="1" showInputMessage="1" showErrorMessage="1" sqref="C42:C43 C38 C33 C72:C74 C20 C22 C16 C18 C24 C46" xr:uid="{C001205C-DFB6-4FB8-A2AA-EE59D73F6D97}">
      <formula1>#REF!</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CD38-ED8A-40AB-9E40-FE8807BC5EF1}">
  <dimension ref="A1:AC107"/>
  <sheetViews>
    <sheetView topLeftCell="A39" workbookViewId="0">
      <selection activeCell="E53" sqref="E53"/>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6.35</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51</v>
      </c>
      <c r="D9" s="21" t="s">
        <v>32</v>
      </c>
      <c r="E9" s="24"/>
      <c r="G9" s="81"/>
    </row>
    <row r="10" spans="1:29" ht="18.75" x14ac:dyDescent="0.3">
      <c r="A10" s="115"/>
      <c r="B10" s="21" t="s">
        <v>33</v>
      </c>
      <c r="C10" s="22">
        <v>52.6151889</v>
      </c>
      <c r="D10" s="21" t="s">
        <v>34</v>
      </c>
      <c r="E10" s="24"/>
    </row>
    <row r="11" spans="1:29" ht="18.75" x14ac:dyDescent="0.3">
      <c r="A11" s="115"/>
      <c r="B11" s="21" t="s">
        <v>35</v>
      </c>
      <c r="C11" s="22">
        <v>16.544352799999999</v>
      </c>
      <c r="D11" s="21" t="s">
        <v>34</v>
      </c>
      <c r="E11" s="24"/>
    </row>
    <row r="12" spans="1:29" ht="18.75" x14ac:dyDescent="0.3">
      <c r="A12" s="115"/>
      <c r="B12" s="21" t="s">
        <v>36</v>
      </c>
      <c r="C12" s="25">
        <v>64.900000000000006</v>
      </c>
      <c r="D12" s="21" t="s">
        <v>30</v>
      </c>
      <c r="E12" s="24"/>
    </row>
    <row r="13" spans="1:29" ht="18.75" x14ac:dyDescent="0.3">
      <c r="A13" s="115"/>
      <c r="B13" s="21" t="s">
        <v>37</v>
      </c>
      <c r="C13" s="25">
        <v>7.1</v>
      </c>
      <c r="D13" s="21" t="s">
        <v>30</v>
      </c>
      <c r="E13" s="24"/>
    </row>
    <row r="14" spans="1:29" ht="18.75" x14ac:dyDescent="0.3">
      <c r="A14" s="116"/>
      <c r="B14" s="26" t="s">
        <v>38</v>
      </c>
      <c r="C14" s="27">
        <v>28</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389/C9</f>
        <v>7.6274509803921573</v>
      </c>
      <c r="D31" s="31" t="s">
        <v>41</v>
      </c>
      <c r="E31" s="32" t="s">
        <v>150</v>
      </c>
    </row>
    <row r="32" spans="1:5" ht="18.75" x14ac:dyDescent="0.3">
      <c r="A32" s="109"/>
      <c r="B32" s="29" t="s">
        <v>176</v>
      </c>
      <c r="C32" s="30">
        <f>91</f>
        <v>91</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48</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f>C49+C53+C57</f>
        <v>173.92</v>
      </c>
      <c r="H51" s="82"/>
      <c r="I51" s="83"/>
    </row>
    <row r="52" spans="1:9" ht="18.75" x14ac:dyDescent="0.25">
      <c r="A52" s="109"/>
      <c r="B52" s="14" t="s">
        <v>82</v>
      </c>
      <c r="C52" s="6" t="s">
        <v>178</v>
      </c>
      <c r="D52" s="5" t="s">
        <v>23</v>
      </c>
      <c r="E52" s="43">
        <f>E51-165</f>
        <v>8.9199999999999875</v>
      </c>
      <c r="H52" s="82"/>
      <c r="I52" s="83"/>
    </row>
    <row r="53" spans="1:9" ht="18.75" x14ac:dyDescent="0.3">
      <c r="A53" s="109"/>
      <c r="B53" s="3" t="s">
        <v>83</v>
      </c>
      <c r="C53" s="90">
        <v>54.959999999999994</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70.959999999999994</v>
      </c>
      <c r="D57" s="3" t="s">
        <v>79</v>
      </c>
      <c r="E57" s="43" t="s">
        <v>158</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0.77959999999999996</v>
      </c>
      <c r="D69" s="21" t="s">
        <v>100</v>
      </c>
      <c r="E69" s="24"/>
      <c r="H69" s="82"/>
      <c r="I69" s="83"/>
    </row>
    <row r="70" spans="1:9" ht="18.75" x14ac:dyDescent="0.3">
      <c r="A70" s="110"/>
      <c r="B70" s="21" t="s">
        <v>102</v>
      </c>
      <c r="C70" s="91">
        <v>0.61</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44491</v>
      </c>
      <c r="D79" s="21" t="s">
        <v>27</v>
      </c>
      <c r="E79" s="43"/>
    </row>
    <row r="80" spans="1:9" ht="18.75" x14ac:dyDescent="0.3">
      <c r="A80" s="109"/>
      <c r="B80" s="21" t="s">
        <v>117</v>
      </c>
      <c r="C80" s="87">
        <v>44774</v>
      </c>
      <c r="D80" s="21" t="s">
        <v>27</v>
      </c>
      <c r="E80" s="43"/>
    </row>
    <row r="81" spans="1:5" ht="18.75" x14ac:dyDescent="0.3">
      <c r="A81" s="109"/>
      <c r="B81" s="21" t="s">
        <v>118</v>
      </c>
      <c r="C81" s="22">
        <v>3.85</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-1.6734050686082766E-3</v>
      </c>
      <c r="D103" s="2" t="s">
        <v>166</v>
      </c>
      <c r="E103" s="2" t="s">
        <v>167</v>
      </c>
    </row>
    <row r="104" spans="1:5" x14ac:dyDescent="0.25">
      <c r="B104" s="2" t="s">
        <v>168</v>
      </c>
      <c r="C104" s="2">
        <v>-4.682748714070417E-3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0.57150000000000001</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9823D70E-FE97-44FC-B700-F175D2CD98EE}">
      <formula1>#REF!</formula1>
    </dataValidation>
    <dataValidation type="list" allowBlank="1" showInputMessage="1" showErrorMessage="1" sqref="C42:C43 C38 C33 C72:C74 C20 C22 C16 C18 C24 C46" xr:uid="{CBA7B780-67B9-4214-8A9B-2EC10DC67C84}">
      <formula1>#REF!</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889C8-B705-4467-9096-CA792F58D5F1}">
  <dimension ref="A1:AC107"/>
  <sheetViews>
    <sheetView tabSelected="1" topLeftCell="A50" workbookViewId="0">
      <selection activeCell="E69" sqref="E69:E70"/>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3.9</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25</v>
      </c>
      <c r="D9" s="21" t="s">
        <v>32</v>
      </c>
      <c r="E9" s="24"/>
      <c r="G9" s="81"/>
    </row>
    <row r="10" spans="1:29" ht="18.75" x14ac:dyDescent="0.3">
      <c r="A10" s="115"/>
      <c r="B10" s="21" t="s">
        <v>33</v>
      </c>
      <c r="C10" s="22">
        <v>52.571388900000002</v>
      </c>
      <c r="D10" s="21" t="s">
        <v>34</v>
      </c>
      <c r="E10" s="24"/>
    </row>
    <row r="11" spans="1:29" ht="18.75" x14ac:dyDescent="0.3">
      <c r="A11" s="115"/>
      <c r="B11" s="21" t="s">
        <v>35</v>
      </c>
      <c r="C11" s="22">
        <v>16.470555600000001</v>
      </c>
      <c r="D11" s="21" t="s">
        <v>34</v>
      </c>
      <c r="E11" s="24"/>
    </row>
    <row r="12" spans="1:29" ht="18.75" x14ac:dyDescent="0.3">
      <c r="A12" s="115"/>
      <c r="B12" s="21" t="s">
        <v>36</v>
      </c>
      <c r="C12" s="25">
        <v>68.5</v>
      </c>
      <c r="D12" s="21" t="s">
        <v>30</v>
      </c>
      <c r="E12" s="24"/>
    </row>
    <row r="13" spans="1:29" ht="18.75" x14ac:dyDescent="0.3">
      <c r="A13" s="115"/>
      <c r="B13" s="21" t="s">
        <v>37</v>
      </c>
      <c r="C13" s="25">
        <v>8</v>
      </c>
      <c r="D13" s="21" t="s">
        <v>30</v>
      </c>
      <c r="E13" s="24"/>
    </row>
    <row r="14" spans="1:29" ht="18.75" x14ac:dyDescent="0.3">
      <c r="A14" s="116"/>
      <c r="B14" s="26" t="s">
        <v>38</v>
      </c>
      <c r="C14" s="27">
        <v>23.5</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117/C9</f>
        <v>4.68</v>
      </c>
      <c r="D31" s="31" t="s">
        <v>41</v>
      </c>
      <c r="E31" s="32" t="s">
        <v>150</v>
      </c>
    </row>
    <row r="32" spans="1:5" ht="18.75" x14ac:dyDescent="0.3">
      <c r="A32" s="109"/>
      <c r="B32" s="29" t="s">
        <v>176</v>
      </c>
      <c r="C32" s="30">
        <f>27</f>
        <v>27</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44.800000000000004</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53.36</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66.16</v>
      </c>
      <c r="D57" s="3" t="s">
        <v>79</v>
      </c>
      <c r="E57" s="43" t="s">
        <v>153</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8"/>
      <c r="H68" s="82"/>
      <c r="I68" s="83"/>
    </row>
    <row r="69" spans="1:9" ht="18.75" x14ac:dyDescent="0.3">
      <c r="A69" s="109"/>
      <c r="B69" s="21" t="s">
        <v>101</v>
      </c>
      <c r="C69" s="91">
        <v>0.84959999999999991</v>
      </c>
      <c r="D69" s="21" t="s">
        <v>100</v>
      </c>
      <c r="E69" s="28">
        <f>C69*6</f>
        <v>5.0975999999999999</v>
      </c>
      <c r="H69" s="82"/>
      <c r="I69" s="83"/>
    </row>
    <row r="70" spans="1:9" ht="18.75" x14ac:dyDescent="0.3">
      <c r="A70" s="110"/>
      <c r="B70" s="21" t="s">
        <v>102</v>
      </c>
      <c r="C70" s="91">
        <v>0.43</v>
      </c>
      <c r="D70" s="21" t="s">
        <v>100</v>
      </c>
      <c r="E70" s="28">
        <f>C70*6</f>
        <v>2.58</v>
      </c>
      <c r="H70" s="82"/>
      <c r="I70" s="83"/>
    </row>
    <row r="71" spans="1:9" ht="18.75" x14ac:dyDescent="0.3">
      <c r="A71" s="108" t="s">
        <v>103</v>
      </c>
      <c r="B71" s="18" t="s">
        <v>104</v>
      </c>
      <c r="C71" s="42"/>
      <c r="D71" s="18" t="s">
        <v>105</v>
      </c>
      <c r="E71" s="28"/>
      <c r="H71" s="82"/>
      <c r="I71" s="83"/>
    </row>
    <row r="72" spans="1:9" ht="18.75" x14ac:dyDescent="0.3">
      <c r="A72" s="109"/>
      <c r="B72" s="21" t="s">
        <v>106</v>
      </c>
      <c r="C72" s="25"/>
      <c r="D72" s="23" t="s">
        <v>23</v>
      </c>
      <c r="E72" s="20"/>
      <c r="H72" s="82"/>
      <c r="I72" s="83"/>
    </row>
    <row r="73" spans="1:9" ht="18.75" x14ac:dyDescent="0.3">
      <c r="A73" s="109"/>
      <c r="B73" s="21" t="s">
        <v>107</v>
      </c>
      <c r="C73" s="25"/>
      <c r="D73" s="23" t="s">
        <v>23</v>
      </c>
      <c r="E73" s="20"/>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44490</v>
      </c>
      <c r="D79" s="21" t="s">
        <v>27</v>
      </c>
      <c r="E79" s="43"/>
    </row>
    <row r="80" spans="1:9" ht="18.75" x14ac:dyDescent="0.3">
      <c r="A80" s="109"/>
      <c r="B80" s="21" t="s">
        <v>117</v>
      </c>
      <c r="C80" s="87">
        <v>44771</v>
      </c>
      <c r="D80" s="21" t="s">
        <v>27</v>
      </c>
      <c r="E80" s="43"/>
    </row>
    <row r="81" spans="1:5" ht="18.75" x14ac:dyDescent="0.3">
      <c r="A81" s="109"/>
      <c r="B81" s="21" t="s">
        <v>118</v>
      </c>
      <c r="C81" s="22">
        <v>5.9</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-2.4478454198308816E-3</v>
      </c>
      <c r="D103" s="2" t="s">
        <v>166</v>
      </c>
      <c r="E103" s="2" t="s">
        <v>167</v>
      </c>
    </row>
    <row r="104" spans="1:5" x14ac:dyDescent="0.25">
      <c r="B104" s="2" t="s">
        <v>168</v>
      </c>
      <c r="C104" s="2">
        <v>-6.67609241561505E-3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0.85529999999999995</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AE790229-0C78-4C8B-AC47-89BAA2FBA263}">
      <formula1>#REF!</formula1>
    </dataValidation>
    <dataValidation type="list" allowBlank="1" showInputMessage="1" showErrorMessage="1" sqref="C42:C43 C38 C33 C72:C74 C20 C22 C16 C18 C24 C46" xr:uid="{059C96D8-B888-4901-8F01-1E78D0AE7BE8}">
      <formula1>#REF!</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7"/>
  <sheetViews>
    <sheetView topLeftCell="A40" workbookViewId="0">
      <selection activeCell="C57" sqref="C57"/>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1" t="s">
        <v>15</v>
      </c>
      <c r="B1" s="112"/>
      <c r="C1" s="112"/>
      <c r="D1" s="112"/>
      <c r="E1" s="112"/>
    </row>
    <row r="2" spans="1:7" x14ac:dyDescent="0.25">
      <c r="A2" s="113"/>
      <c r="B2" s="113"/>
      <c r="C2" s="113"/>
      <c r="D2" s="113"/>
      <c r="E2" s="113"/>
    </row>
    <row r="3" spans="1:7" s="80" customFormat="1" ht="15.95" customHeight="1" x14ac:dyDescent="0.3">
      <c r="A3" s="15" t="s">
        <v>16</v>
      </c>
      <c r="B3" s="16" t="s">
        <v>17</v>
      </c>
      <c r="C3" s="16" t="s">
        <v>18</v>
      </c>
      <c r="D3" s="16" t="s">
        <v>19</v>
      </c>
      <c r="E3" s="17" t="s">
        <v>20</v>
      </c>
      <c r="F3" s="79"/>
    </row>
    <row r="4" spans="1:7" ht="18.75" x14ac:dyDescent="0.3">
      <c r="A4" s="114" t="s">
        <v>21</v>
      </c>
      <c r="B4" s="18" t="s">
        <v>22</v>
      </c>
      <c r="C4" s="22" t="s">
        <v>149</v>
      </c>
      <c r="D4" s="19" t="s">
        <v>23</v>
      </c>
      <c r="E4" s="20" t="s">
        <v>175</v>
      </c>
    </row>
    <row r="5" spans="1:7" ht="18.75" x14ac:dyDescent="0.3">
      <c r="A5" s="115"/>
      <c r="B5" s="21" t="s">
        <v>24</v>
      </c>
      <c r="C5" s="22">
        <v>3</v>
      </c>
      <c r="D5" s="23" t="s">
        <v>25</v>
      </c>
      <c r="E5" s="24"/>
    </row>
    <row r="6" spans="1:7" ht="18.75" x14ac:dyDescent="0.3">
      <c r="A6" s="115"/>
      <c r="B6" s="21" t="s">
        <v>26</v>
      </c>
      <c r="C6" s="87">
        <v>44793</v>
      </c>
      <c r="D6" s="23" t="s">
        <v>27</v>
      </c>
      <c r="E6" s="24"/>
    </row>
    <row r="7" spans="1:7" ht="18.75" x14ac:dyDescent="0.3">
      <c r="A7" s="115"/>
      <c r="B7" s="21" t="s">
        <v>28</v>
      </c>
      <c r="C7" s="87">
        <v>45150</v>
      </c>
      <c r="D7" s="23" t="s">
        <v>27</v>
      </c>
      <c r="E7" s="93"/>
    </row>
    <row r="8" spans="1:7" ht="18.75" x14ac:dyDescent="0.3">
      <c r="A8" s="115"/>
      <c r="B8" s="21" t="s">
        <v>29</v>
      </c>
      <c r="C8" s="92">
        <v>0</v>
      </c>
      <c r="D8" s="23" t="s">
        <v>30</v>
      </c>
      <c r="E8" s="24"/>
    </row>
    <row r="9" spans="1:7" ht="18.75" x14ac:dyDescent="0.3">
      <c r="A9" s="115"/>
      <c r="B9" s="21" t="s">
        <v>31</v>
      </c>
      <c r="C9" s="25">
        <v>20.5</v>
      </c>
      <c r="D9" s="21" t="s">
        <v>32</v>
      </c>
      <c r="E9" s="24"/>
      <c r="G9" s="81"/>
    </row>
    <row r="10" spans="1:7" ht="18.75" x14ac:dyDescent="0.3">
      <c r="A10" s="115"/>
      <c r="B10" s="21" t="s">
        <v>33</v>
      </c>
      <c r="C10" s="22">
        <v>52.598888899999999</v>
      </c>
      <c r="D10" s="21" t="s">
        <v>34</v>
      </c>
      <c r="E10" s="24"/>
    </row>
    <row r="11" spans="1:7" ht="18.75" x14ac:dyDescent="0.3">
      <c r="A11" s="115"/>
      <c r="B11" s="21" t="s">
        <v>35</v>
      </c>
      <c r="C11" s="22">
        <v>16.564722199999999</v>
      </c>
      <c r="D11" s="21" t="s">
        <v>34</v>
      </c>
      <c r="E11" s="24"/>
    </row>
    <row r="12" spans="1:7" ht="18.75" x14ac:dyDescent="0.3">
      <c r="A12" s="115"/>
      <c r="B12" s="21" t="s">
        <v>36</v>
      </c>
      <c r="C12" s="25">
        <v>80</v>
      </c>
      <c r="D12" s="21" t="s">
        <v>30</v>
      </c>
      <c r="E12" s="24"/>
    </row>
    <row r="13" spans="1:7" ht="18.75" x14ac:dyDescent="0.3">
      <c r="A13" s="115"/>
      <c r="B13" s="21" t="s">
        <v>37</v>
      </c>
      <c r="C13" s="25">
        <v>4.57</v>
      </c>
      <c r="D13" s="21" t="s">
        <v>30</v>
      </c>
      <c r="E13" s="24"/>
    </row>
    <row r="14" spans="1:7" ht="18.75" x14ac:dyDescent="0.3">
      <c r="A14" s="116"/>
      <c r="B14" s="26" t="s">
        <v>38</v>
      </c>
      <c r="C14" s="27">
        <v>15.43</v>
      </c>
      <c r="D14" s="26" t="s">
        <v>30</v>
      </c>
      <c r="E14" s="28"/>
    </row>
    <row r="15" spans="1:7" ht="18.75" x14ac:dyDescent="0.3">
      <c r="A15" s="108" t="s">
        <v>39</v>
      </c>
      <c r="B15" s="29" t="s">
        <v>40</v>
      </c>
      <c r="C15" s="30"/>
      <c r="D15" s="31" t="s">
        <v>41</v>
      </c>
      <c r="E15" s="32"/>
    </row>
    <row r="16" spans="1:7"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62/C9</f>
        <v>3.024390243902439</v>
      </c>
      <c r="D31" s="31" t="s">
        <v>41</v>
      </c>
      <c r="E31" s="32" t="s">
        <v>150</v>
      </c>
    </row>
    <row r="32" spans="1:5" ht="18.75" x14ac:dyDescent="0.3">
      <c r="A32" s="109"/>
      <c r="B32" s="29" t="s">
        <v>176</v>
      </c>
      <c r="C32" s="30">
        <f>17</f>
        <v>17</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5.6" customHeight="1" x14ac:dyDescent="0.3">
      <c r="A36" s="108" t="s">
        <v>62</v>
      </c>
      <c r="B36" s="18" t="s">
        <v>63</v>
      </c>
      <c r="C36" s="42" t="s">
        <v>144</v>
      </c>
      <c r="D36" s="19" t="s">
        <v>23</v>
      </c>
      <c r="E36" s="43"/>
    </row>
    <row r="37" spans="1:9" ht="15.6" customHeight="1"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44.800000000000004</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53.36</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66.16</v>
      </c>
      <c r="D57" s="3" t="s">
        <v>79</v>
      </c>
      <c r="E57" s="43" t="s">
        <v>153</v>
      </c>
      <c r="H57" s="82"/>
      <c r="I57" s="83"/>
    </row>
    <row r="58" spans="1:9" ht="18.75" x14ac:dyDescent="0.25">
      <c r="A58" s="109"/>
      <c r="B58" s="3" t="s">
        <v>88</v>
      </c>
      <c r="C58" s="6" t="s">
        <v>140</v>
      </c>
      <c r="D58" s="5" t="s">
        <v>23</v>
      </c>
      <c r="E58" s="43" t="s">
        <v>154</v>
      </c>
      <c r="H58" s="82"/>
      <c r="I58" s="83"/>
    </row>
    <row r="59" spans="1:9" ht="18.75" x14ac:dyDescent="0.25">
      <c r="A59" s="109"/>
      <c r="B59" s="3" t="s">
        <v>89</v>
      </c>
      <c r="C59" s="6" t="s">
        <v>141</v>
      </c>
      <c r="D59" s="5" t="s">
        <v>23</v>
      </c>
      <c r="E59" s="43" t="s">
        <v>157</v>
      </c>
      <c r="H59" s="82"/>
      <c r="I59" s="83"/>
    </row>
    <row r="60" spans="1:9" ht="15.75" x14ac:dyDescent="0.25">
      <c r="A60" s="109"/>
      <c r="B60" s="14" t="s">
        <v>90</v>
      </c>
      <c r="C60" s="6"/>
      <c r="D60" s="5" t="s">
        <v>23</v>
      </c>
      <c r="E60" s="94"/>
      <c r="G60" s="84"/>
      <c r="H60" s="82"/>
      <c r="I60" s="83"/>
    </row>
    <row r="61" spans="1:9" ht="15.75" x14ac:dyDescent="0.25">
      <c r="A61" s="109"/>
      <c r="B61" s="3" t="s">
        <v>91</v>
      </c>
      <c r="C61" s="6"/>
      <c r="D61" s="3" t="s">
        <v>79</v>
      </c>
      <c r="E61" s="94"/>
      <c r="G61" s="84"/>
      <c r="H61" s="82"/>
      <c r="I61" s="83"/>
    </row>
    <row r="62" spans="1:9" ht="15.75" x14ac:dyDescent="0.25">
      <c r="A62" s="109"/>
      <c r="B62" s="3" t="s">
        <v>92</v>
      </c>
      <c r="C62" s="6"/>
      <c r="D62" s="5" t="s">
        <v>23</v>
      </c>
      <c r="E62" s="9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t="s">
        <v>160</v>
      </c>
      <c r="H68" s="82"/>
      <c r="I68" s="83"/>
    </row>
    <row r="69" spans="1:9" ht="18.75" x14ac:dyDescent="0.3">
      <c r="A69" s="109"/>
      <c r="B69" s="21" t="s">
        <v>101</v>
      </c>
      <c r="C69" s="91">
        <v>0.77959999999999996</v>
      </c>
      <c r="D69" s="21" t="s">
        <v>100</v>
      </c>
      <c r="E69" s="24"/>
      <c r="H69" s="82"/>
      <c r="I69" s="83"/>
    </row>
    <row r="70" spans="1:9" ht="18.75" x14ac:dyDescent="0.3">
      <c r="A70" s="110"/>
      <c r="B70" s="21" t="s">
        <v>102</v>
      </c>
      <c r="C70" s="91">
        <v>0.61</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162</v>
      </c>
      <c r="D78" s="23" t="s">
        <v>23</v>
      </c>
      <c r="E78" s="43"/>
      <c r="H78" s="82"/>
      <c r="I78" s="83"/>
    </row>
    <row r="79" spans="1:9" ht="18.75" x14ac:dyDescent="0.3">
      <c r="A79" s="109"/>
      <c r="B79" s="21" t="s">
        <v>116</v>
      </c>
      <c r="C79" s="87">
        <v>44479</v>
      </c>
      <c r="D79" s="21" t="s">
        <v>27</v>
      </c>
      <c r="E79" s="43"/>
    </row>
    <row r="80" spans="1:9" ht="18.75" x14ac:dyDescent="0.3">
      <c r="A80" s="109"/>
      <c r="B80" s="21" t="s">
        <v>117</v>
      </c>
      <c r="C80" s="87">
        <v>44771</v>
      </c>
      <c r="D80" s="21" t="s">
        <v>27</v>
      </c>
      <c r="E80" s="43"/>
    </row>
    <row r="81" spans="1:5" ht="18.75" x14ac:dyDescent="0.3">
      <c r="A81" s="109"/>
      <c r="B81" s="21" t="s">
        <v>118</v>
      </c>
      <c r="C81" s="22">
        <v>5.5</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-1.5325872769017164E-3</v>
      </c>
      <c r="D103" s="2" t="s">
        <v>166</v>
      </c>
      <c r="E103" s="2" t="s">
        <v>167</v>
      </c>
    </row>
    <row r="104" spans="1:5" x14ac:dyDescent="0.25">
      <c r="B104" s="2" t="s">
        <v>168</v>
      </c>
      <c r="C104" s="2">
        <v>-3.758314271778159E-3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0.56879999999999997</v>
      </c>
      <c r="D107" s="2" t="s">
        <v>166</v>
      </c>
      <c r="E107" s="2" t="s">
        <v>174</v>
      </c>
    </row>
  </sheetData>
  <mergeCells count="9">
    <mergeCell ref="A48:A67"/>
    <mergeCell ref="A68:A70"/>
    <mergeCell ref="A71:A77"/>
    <mergeCell ref="A78:A102"/>
    <mergeCell ref="A1:E2"/>
    <mergeCell ref="A4:A14"/>
    <mergeCell ref="A15:A35"/>
    <mergeCell ref="A36:A37"/>
    <mergeCell ref="A38:A47"/>
  </mergeCells>
  <dataValidations count="1">
    <dataValidation type="list" allowBlank="1" showInputMessage="1" showErrorMessage="1" sqref="C22 C24 C33 C46 C72:C74 C36 C42:C43 C38 C16 C18 C20"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8A0EF-DF12-4E63-9B0C-0CDA6AAE8AA6}">
  <dimension ref="A1:AC107"/>
  <sheetViews>
    <sheetView topLeftCell="A39" workbookViewId="0">
      <selection activeCell="C57" sqref="C57"/>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4.26</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25</v>
      </c>
      <c r="D9" s="21" t="s">
        <v>32</v>
      </c>
      <c r="E9" s="24"/>
      <c r="G9" s="81"/>
    </row>
    <row r="10" spans="1:29" ht="18.75" x14ac:dyDescent="0.3">
      <c r="A10" s="115"/>
      <c r="B10" s="21" t="s">
        <v>33</v>
      </c>
      <c r="C10" s="22">
        <v>52.598888899999999</v>
      </c>
      <c r="D10" s="21" t="s">
        <v>34</v>
      </c>
      <c r="E10" s="24"/>
    </row>
    <row r="11" spans="1:29" ht="18.75" x14ac:dyDescent="0.3">
      <c r="A11" s="115"/>
      <c r="B11" s="21" t="s">
        <v>35</v>
      </c>
      <c r="C11" s="22">
        <v>16.564722199999999</v>
      </c>
      <c r="D11" s="21" t="s">
        <v>34</v>
      </c>
      <c r="E11" s="24"/>
    </row>
    <row r="12" spans="1:29" ht="18.75" x14ac:dyDescent="0.3">
      <c r="A12" s="115"/>
      <c r="B12" s="21" t="s">
        <v>36</v>
      </c>
      <c r="C12" s="25">
        <v>66.5</v>
      </c>
      <c r="D12" s="21" t="s">
        <v>30</v>
      </c>
      <c r="E12" s="24"/>
    </row>
    <row r="13" spans="1:29" ht="18.75" x14ac:dyDescent="0.3">
      <c r="A13" s="115"/>
      <c r="B13" s="21" t="s">
        <v>37</v>
      </c>
      <c r="C13" s="25">
        <v>6.625</v>
      </c>
      <c r="D13" s="21" t="s">
        <v>30</v>
      </c>
      <c r="E13" s="24"/>
    </row>
    <row r="14" spans="1:29" ht="18.75" x14ac:dyDescent="0.3">
      <c r="A14" s="116"/>
      <c r="B14" s="26" t="s">
        <v>38</v>
      </c>
      <c r="C14" s="27">
        <v>26.875</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128/C9</f>
        <v>5.12</v>
      </c>
      <c r="D31" s="31" t="s">
        <v>41</v>
      </c>
      <c r="E31" s="32" t="s">
        <v>150</v>
      </c>
    </row>
    <row r="32" spans="1:5" ht="18.75" x14ac:dyDescent="0.3">
      <c r="A32" s="109"/>
      <c r="B32" s="29" t="s">
        <v>176</v>
      </c>
      <c r="C32" s="30">
        <f>30</f>
        <v>30</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43.2</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52.56</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65.36</v>
      </c>
      <c r="D57" s="3" t="s">
        <v>79</v>
      </c>
      <c r="E57" s="43" t="s">
        <v>159</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0.77959999999999996</v>
      </c>
      <c r="D69" s="21" t="s">
        <v>100</v>
      </c>
      <c r="E69" s="24"/>
      <c r="H69" s="82"/>
      <c r="I69" s="83"/>
    </row>
    <row r="70" spans="1:9" ht="18.75" x14ac:dyDescent="0.3">
      <c r="A70" s="110"/>
      <c r="B70" s="21" t="s">
        <v>102</v>
      </c>
      <c r="C70" s="91">
        <v>0.61</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44479</v>
      </c>
      <c r="D79" s="21" t="s">
        <v>27</v>
      </c>
      <c r="E79" s="43"/>
    </row>
    <row r="80" spans="1:9" ht="18.75" x14ac:dyDescent="0.3">
      <c r="A80" s="109"/>
      <c r="B80" s="21" t="s">
        <v>117</v>
      </c>
      <c r="C80" s="87">
        <v>44774</v>
      </c>
      <c r="D80" s="21" t="s">
        <v>27</v>
      </c>
      <c r="E80" s="43"/>
    </row>
    <row r="81" spans="1:5" ht="18.75" x14ac:dyDescent="0.3">
      <c r="A81" s="109"/>
      <c r="B81" s="21" t="s">
        <v>118</v>
      </c>
      <c r="C81" s="22">
        <v>6.6</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-2.7634023450068784E-3</v>
      </c>
      <c r="D103" s="2" t="s">
        <v>166</v>
      </c>
      <c r="E103" s="2" t="s">
        <v>167</v>
      </c>
    </row>
    <row r="104" spans="1:5" x14ac:dyDescent="0.25">
      <c r="B104" s="2" t="s">
        <v>168</v>
      </c>
      <c r="C104" s="2">
        <v>-7.6338237708192484E-3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0.95220000000000005</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C6CD9183-2A69-4C40-96FA-D7E43059D306}">
      <formula1>#REF!</formula1>
    </dataValidation>
    <dataValidation type="list" allowBlank="1" showInputMessage="1" showErrorMessage="1" sqref="C42:C43 C38 C33 C72:C74 C20 C22 C16 C18 C24 C46" xr:uid="{5509E5AD-5DF1-41ED-9746-AF2123CCDC63}">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8F67-CF90-453E-A4DB-FFE8B0CAC157}">
  <dimension ref="A1:AC107"/>
  <sheetViews>
    <sheetView topLeftCell="A40" workbookViewId="0">
      <selection activeCell="C57" sqref="C57"/>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4.62</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89</v>
      </c>
      <c r="D9" s="21" t="s">
        <v>32</v>
      </c>
      <c r="E9" s="24"/>
      <c r="G9" s="81"/>
    </row>
    <row r="10" spans="1:29" ht="18.75" x14ac:dyDescent="0.3">
      <c r="A10" s="115"/>
      <c r="B10" s="21" t="s">
        <v>33</v>
      </c>
      <c r="C10" s="22">
        <v>52.648055599999999</v>
      </c>
      <c r="D10" s="21" t="s">
        <v>34</v>
      </c>
      <c r="E10" s="24"/>
    </row>
    <row r="11" spans="1:29" ht="18.75" x14ac:dyDescent="0.3">
      <c r="A11" s="115"/>
      <c r="B11" s="21" t="s">
        <v>35</v>
      </c>
      <c r="C11" s="22">
        <v>16.536111099999999</v>
      </c>
      <c r="D11" s="21" t="s">
        <v>34</v>
      </c>
      <c r="E11" s="24"/>
    </row>
    <row r="12" spans="1:29" ht="18.75" x14ac:dyDescent="0.3">
      <c r="A12" s="115"/>
      <c r="B12" s="21" t="s">
        <v>36</v>
      </c>
      <c r="C12" s="25">
        <v>66.38</v>
      </c>
      <c r="D12" s="21" t="s">
        <v>30</v>
      </c>
      <c r="E12" s="24"/>
    </row>
    <row r="13" spans="1:29" ht="18.75" x14ac:dyDescent="0.3">
      <c r="A13" s="115"/>
      <c r="B13" s="21" t="s">
        <v>37</v>
      </c>
      <c r="C13" s="25">
        <v>6.68</v>
      </c>
      <c r="D13" s="21" t="s">
        <v>30</v>
      </c>
      <c r="E13" s="24"/>
    </row>
    <row r="14" spans="1:29" ht="18.75" x14ac:dyDescent="0.3">
      <c r="A14" s="116"/>
      <c r="B14" s="26" t="s">
        <v>38</v>
      </c>
      <c r="C14" s="27">
        <v>26.94</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491/C9</f>
        <v>5.5168539325842696</v>
      </c>
      <c r="D31" s="31" t="s">
        <v>41</v>
      </c>
      <c r="E31" s="32" t="s">
        <v>150</v>
      </c>
    </row>
    <row r="32" spans="1:5" ht="18.75" x14ac:dyDescent="0.3">
      <c r="A32" s="109"/>
      <c r="B32" s="29" t="s">
        <v>176</v>
      </c>
      <c r="C32" s="30">
        <f>115</f>
        <v>115</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43.2</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52.56</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5.75" x14ac:dyDescent="0.25">
      <c r="A56" s="109"/>
      <c r="B56" s="14" t="s">
        <v>86</v>
      </c>
      <c r="C56" s="6" t="s">
        <v>179</v>
      </c>
      <c r="D56" s="5" t="s">
        <v>23</v>
      </c>
      <c r="E56" s="95" t="s">
        <v>152</v>
      </c>
      <c r="H56" s="82"/>
      <c r="I56" s="83"/>
    </row>
    <row r="57" spans="1:9" ht="18.75" x14ac:dyDescent="0.3">
      <c r="A57" s="109"/>
      <c r="B57" s="3" t="s">
        <v>87</v>
      </c>
      <c r="C57" s="90">
        <v>68.56</v>
      </c>
      <c r="D57" s="3" t="s">
        <v>79</v>
      </c>
      <c r="E57" s="43" t="s">
        <v>159</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0.80840000000000001</v>
      </c>
      <c r="D69" s="21" t="s">
        <v>100</v>
      </c>
      <c r="E69" s="24"/>
      <c r="H69" s="82"/>
      <c r="I69" s="83"/>
    </row>
    <row r="70" spans="1:9" ht="18.75" x14ac:dyDescent="0.3">
      <c r="A70" s="110"/>
      <c r="B70" s="21" t="s">
        <v>102</v>
      </c>
      <c r="C70" s="91">
        <v>0.61</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44495</v>
      </c>
      <c r="D79" s="21" t="s">
        <v>27</v>
      </c>
      <c r="E79" s="43"/>
    </row>
    <row r="80" spans="1:9" ht="18.75" x14ac:dyDescent="0.3">
      <c r="A80" s="109"/>
      <c r="B80" s="21" t="s">
        <v>117</v>
      </c>
      <c r="C80" s="87">
        <v>44776</v>
      </c>
      <c r="D80" s="21" t="s">
        <v>27</v>
      </c>
      <c r="E80" s="43"/>
    </row>
    <row r="81" spans="1:5" ht="18.75" x14ac:dyDescent="0.3">
      <c r="A81" s="109"/>
      <c r="B81" s="21" t="s">
        <v>118</v>
      </c>
      <c r="C81" s="22">
        <v>3.96</v>
      </c>
      <c r="D81" s="21" t="s">
        <v>25</v>
      </c>
      <c r="E81" s="43"/>
    </row>
    <row r="82" spans="1:5" ht="18.75" x14ac:dyDescent="0.3">
      <c r="A82" s="109"/>
      <c r="B82" s="21" t="s">
        <v>119</v>
      </c>
      <c r="C82" s="22">
        <v>50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-5.3960517750583159E-3</v>
      </c>
      <c r="D103" s="2" t="s">
        <v>166</v>
      </c>
      <c r="E103" s="2" t="s">
        <v>167</v>
      </c>
    </row>
    <row r="104" spans="1:5" x14ac:dyDescent="0.25">
      <c r="B104" s="2" t="s">
        <v>168</v>
      </c>
      <c r="C104" s="2">
        <v>-1.4836405207933131E-2</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1.8624000000000001</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5FEEA0ED-A430-4680-B1E6-9B082ECE2115}">
      <formula1>#REF!</formula1>
    </dataValidation>
    <dataValidation type="list" allowBlank="1" showInputMessage="1" showErrorMessage="1" sqref="C42:C43 C38 C20 C72:C74 C66:C67 C62:C64 C22 C60 C24 C46 C33 C16 C18" xr:uid="{8BDE5A74-7CFF-4758-9A15-23F8959B6E49}">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1115-5027-4C00-8EE1-DCA147411F83}">
  <dimension ref="A1:AC107"/>
  <sheetViews>
    <sheetView topLeftCell="A44" workbookViewId="0">
      <selection activeCell="E55" sqref="E55"/>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6.2</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66</v>
      </c>
      <c r="D9" s="21" t="s">
        <v>32</v>
      </c>
      <c r="E9" s="24"/>
      <c r="G9" s="81"/>
    </row>
    <row r="10" spans="1:29" ht="18.75" x14ac:dyDescent="0.3">
      <c r="A10" s="115"/>
      <c r="B10" s="21" t="s">
        <v>33</v>
      </c>
      <c r="C10" s="97">
        <v>52.648055599999999</v>
      </c>
      <c r="D10" s="21" t="s">
        <v>34</v>
      </c>
      <c r="E10" s="24"/>
    </row>
    <row r="11" spans="1:29" ht="18.75" x14ac:dyDescent="0.3">
      <c r="A11" s="115"/>
      <c r="B11" s="21" t="s">
        <v>35</v>
      </c>
      <c r="C11" s="97">
        <v>16.536111099999999</v>
      </c>
      <c r="D11" s="21" t="s">
        <v>34</v>
      </c>
      <c r="E11" s="24"/>
    </row>
    <row r="12" spans="1:29" ht="18.75" x14ac:dyDescent="0.3">
      <c r="A12" s="115"/>
      <c r="B12" s="21" t="s">
        <v>36</v>
      </c>
      <c r="C12" s="25">
        <v>60.08</v>
      </c>
      <c r="D12" s="21" t="s">
        <v>30</v>
      </c>
      <c r="E12" s="24"/>
    </row>
    <row r="13" spans="1:29" ht="18.75" x14ac:dyDescent="0.3">
      <c r="A13" s="115"/>
      <c r="B13" s="21" t="s">
        <v>37</v>
      </c>
      <c r="C13" s="25">
        <v>9.52</v>
      </c>
      <c r="D13" s="21" t="s">
        <v>30</v>
      </c>
      <c r="E13" s="24"/>
    </row>
    <row r="14" spans="1:29" ht="18.75" x14ac:dyDescent="0.3">
      <c r="A14" s="116"/>
      <c r="B14" s="26" t="s">
        <v>38</v>
      </c>
      <c r="C14" s="27">
        <v>30.4</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6</v>
      </c>
      <c r="D29" s="33" t="s">
        <v>23</v>
      </c>
      <c r="E29" s="34"/>
    </row>
    <row r="30" spans="1:5" ht="18.75" x14ac:dyDescent="0.3">
      <c r="A30" s="109"/>
      <c r="B30" s="26" t="s">
        <v>56</v>
      </c>
      <c r="C30" s="36">
        <v>0</v>
      </c>
      <c r="D30" s="38"/>
      <c r="E30" s="34"/>
    </row>
    <row r="31" spans="1:5" ht="18.75" x14ac:dyDescent="0.3">
      <c r="A31" s="109"/>
      <c r="B31" s="29" t="s">
        <v>57</v>
      </c>
      <c r="C31" s="30">
        <f>491/C9</f>
        <v>7.4393939393939394</v>
      </c>
      <c r="D31" s="31" t="s">
        <v>41</v>
      </c>
      <c r="E31" s="32"/>
    </row>
    <row r="32" spans="1:5" ht="18.75" x14ac:dyDescent="0.3">
      <c r="A32" s="109"/>
      <c r="B32" s="29" t="s">
        <v>176</v>
      </c>
      <c r="C32" s="30">
        <v>0</v>
      </c>
      <c r="D32" s="31" t="s">
        <v>41</v>
      </c>
      <c r="E32" s="32"/>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48</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54.96</v>
      </c>
      <c r="D53" s="3" t="s">
        <v>79</v>
      </c>
      <c r="E53" s="43">
        <f>C49+C53+C57</f>
        <v>173.92000000000002</v>
      </c>
      <c r="H53" s="82"/>
      <c r="I53" s="83"/>
    </row>
    <row r="54" spans="1:9" ht="18.75" x14ac:dyDescent="0.25">
      <c r="A54" s="109"/>
      <c r="B54" s="3" t="s">
        <v>84</v>
      </c>
      <c r="C54" s="6" t="s">
        <v>140</v>
      </c>
      <c r="D54" s="5" t="s">
        <v>23</v>
      </c>
      <c r="E54" s="43">
        <f>E53-165</f>
        <v>8.9200000000000159</v>
      </c>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70.959999999999994</v>
      </c>
      <c r="D57" s="3" t="s">
        <v>79</v>
      </c>
      <c r="E57" s="43" t="s">
        <v>158</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0.77959999999999996</v>
      </c>
      <c r="D69" s="21" t="s">
        <v>100</v>
      </c>
      <c r="E69" s="24"/>
      <c r="H69" s="82"/>
      <c r="I69" s="83"/>
    </row>
    <row r="70" spans="1:9" ht="18.75" x14ac:dyDescent="0.3">
      <c r="A70" s="110"/>
      <c r="B70" s="21" t="s">
        <v>102</v>
      </c>
      <c r="C70" s="91">
        <v>0.61</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164</v>
      </c>
      <c r="D78" s="23" t="s">
        <v>23</v>
      </c>
      <c r="E78" s="43"/>
      <c r="H78" s="82"/>
      <c r="I78" s="83"/>
    </row>
    <row r="79" spans="1:9" ht="18.75" x14ac:dyDescent="0.3">
      <c r="A79" s="109"/>
      <c r="B79" s="21" t="s">
        <v>116</v>
      </c>
      <c r="C79" s="87">
        <v>44464</v>
      </c>
      <c r="D79" s="21" t="s">
        <v>27</v>
      </c>
      <c r="E79" s="43"/>
    </row>
    <row r="80" spans="1:9" ht="18.75" x14ac:dyDescent="0.3">
      <c r="A80" s="109"/>
      <c r="B80" s="21" t="s">
        <v>117</v>
      </c>
      <c r="C80" s="87">
        <v>44769</v>
      </c>
      <c r="D80" s="21" t="s">
        <v>27</v>
      </c>
      <c r="E80" s="43"/>
    </row>
    <row r="81" spans="1:5" ht="18.75" x14ac:dyDescent="0.3">
      <c r="A81" s="109"/>
      <c r="B81" s="21" t="s">
        <v>118</v>
      </c>
      <c r="C81" s="22">
        <v>3.15</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-1.0826743058407176E-3</v>
      </c>
      <c r="D103" s="2" t="s">
        <v>166</v>
      </c>
      <c r="E103" s="2" t="s">
        <v>167</v>
      </c>
    </row>
    <row r="104" spans="1:5" x14ac:dyDescent="0.25">
      <c r="B104" s="2" t="s">
        <v>168</v>
      </c>
      <c r="C104" s="2">
        <v>-3.1285430951016064E-3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0.36049999999999999</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3C47374A-DF07-4133-A3DB-846EA319ACCF}">
      <formula1>#REF!</formula1>
    </dataValidation>
    <dataValidation type="list" allowBlank="1" showInputMessage="1" showErrorMessage="1" sqref="C42:C43 C38 C33 C72:C74 C20 C22 C16 C18 C24 C46" xr:uid="{3B801E58-2750-4EC7-BD77-7F4692301CA6}">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C10-BC23-4E90-BF17-DB33EF6A8071}">
  <dimension ref="A1:AC107"/>
  <sheetViews>
    <sheetView topLeftCell="A34" workbookViewId="0">
      <selection activeCell="E54" sqref="E54"/>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3.55</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44</v>
      </c>
      <c r="D9" s="21" t="s">
        <v>32</v>
      </c>
      <c r="E9" s="24"/>
      <c r="G9" s="81"/>
    </row>
    <row r="10" spans="1:29" ht="18.75" x14ac:dyDescent="0.3">
      <c r="A10" s="115"/>
      <c r="B10" s="21" t="s">
        <v>33</v>
      </c>
      <c r="C10" s="22">
        <v>52.6913889</v>
      </c>
      <c r="D10" s="21" t="s">
        <v>34</v>
      </c>
      <c r="E10" s="24"/>
    </row>
    <row r="11" spans="1:29" ht="18.75" x14ac:dyDescent="0.3">
      <c r="A11" s="115"/>
      <c r="B11" s="21" t="s">
        <v>35</v>
      </c>
      <c r="C11" s="22">
        <v>16.499722200000001</v>
      </c>
      <c r="D11" s="21" t="s">
        <v>34</v>
      </c>
      <c r="E11" s="24"/>
    </row>
    <row r="12" spans="1:29" ht="18.75" x14ac:dyDescent="0.3">
      <c r="A12" s="115"/>
      <c r="B12" s="21" t="s">
        <v>36</v>
      </c>
      <c r="C12" s="25">
        <v>57.8</v>
      </c>
      <c r="D12" s="21" t="s">
        <v>30</v>
      </c>
      <c r="E12" s="24"/>
    </row>
    <row r="13" spans="1:29" ht="18.75" x14ac:dyDescent="0.3">
      <c r="A13" s="115"/>
      <c r="B13" s="21" t="s">
        <v>37</v>
      </c>
      <c r="C13" s="25">
        <v>8</v>
      </c>
      <c r="D13" s="21" t="s">
        <v>30</v>
      </c>
      <c r="E13" s="24"/>
    </row>
    <row r="14" spans="1:29" ht="18.75" x14ac:dyDescent="0.3">
      <c r="A14" s="116"/>
      <c r="B14" s="26" t="s">
        <v>38</v>
      </c>
      <c r="C14" s="27">
        <v>34.200000000000003</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187/C9</f>
        <v>4.25</v>
      </c>
      <c r="D31" s="31" t="s">
        <v>41</v>
      </c>
      <c r="E31" s="32" t="s">
        <v>150</v>
      </c>
    </row>
    <row r="32" spans="1:5" ht="18.75" x14ac:dyDescent="0.3">
      <c r="A32" s="109"/>
      <c r="B32" s="29" t="s">
        <v>176</v>
      </c>
      <c r="C32" s="30">
        <f>44</f>
        <v>44</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48</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f>C49+C53+C57</f>
        <v>173.12</v>
      </c>
      <c r="H52" s="82"/>
      <c r="I52" s="83"/>
    </row>
    <row r="53" spans="1:9" ht="18.75" x14ac:dyDescent="0.3">
      <c r="A53" s="109"/>
      <c r="B53" s="3" t="s">
        <v>83</v>
      </c>
      <c r="C53" s="90">
        <v>54.959999999999994</v>
      </c>
      <c r="D53" s="3" t="s">
        <v>79</v>
      </c>
      <c r="E53" s="43">
        <f>E52-165</f>
        <v>8.1200000000000045</v>
      </c>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70.16</v>
      </c>
      <c r="D57" s="3" t="s">
        <v>79</v>
      </c>
      <c r="E57" s="43" t="s">
        <v>158</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0.87959999999999994</v>
      </c>
      <c r="D69" s="21" t="s">
        <v>100</v>
      </c>
      <c r="E69" s="24"/>
      <c r="H69" s="82"/>
      <c r="I69" s="83"/>
    </row>
    <row r="70" spans="1:9" ht="18.75" x14ac:dyDescent="0.3">
      <c r="A70" s="110"/>
      <c r="B70" s="21" t="s">
        <v>102</v>
      </c>
      <c r="C70" s="91">
        <v>0.43</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44473</v>
      </c>
      <c r="D79" s="21" t="s">
        <v>27</v>
      </c>
      <c r="E79" s="43"/>
    </row>
    <row r="80" spans="1:9" ht="18.75" x14ac:dyDescent="0.3">
      <c r="A80" s="109"/>
      <c r="B80" s="21" t="s">
        <v>117</v>
      </c>
      <c r="C80" s="87">
        <v>44775</v>
      </c>
      <c r="D80" s="21" t="s">
        <v>27</v>
      </c>
      <c r="E80" s="43"/>
    </row>
    <row r="81" spans="1:5" ht="18.75" x14ac:dyDescent="0.3">
      <c r="A81" s="109"/>
      <c r="B81" s="21" t="s">
        <v>118</v>
      </c>
      <c r="C81" s="22">
        <v>8.3000000000000007</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-3.6041781432473385E-3</v>
      </c>
      <c r="D103" s="2" t="s">
        <v>166</v>
      </c>
      <c r="E103" s="2" t="s">
        <v>167</v>
      </c>
    </row>
    <row r="104" spans="1:5" x14ac:dyDescent="0.25">
      <c r="B104" s="2" t="s">
        <v>168</v>
      </c>
      <c r="C104" s="2">
        <v>-1.0522426587471283E-2</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1.1875</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BC7D0FCB-4E99-4353-BC02-DFB51775293E}">
      <formula1>#REF!</formula1>
    </dataValidation>
    <dataValidation type="list" allowBlank="1" showInputMessage="1" showErrorMessage="1" sqref="C42:C43 C38 C33 C72:C74 C20 C22 C16 C18 C24 C46" xr:uid="{A276219D-7548-4E3D-AAAA-FEF545EF472B}">
      <formula1>#REF!</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77A3B-67C0-4CC8-8DB1-0C795B02F841}">
  <dimension ref="A1:AC107"/>
  <sheetViews>
    <sheetView topLeftCell="A73" workbookViewId="0">
      <selection activeCell="E52" sqref="E52"/>
    </sheetView>
  </sheetViews>
  <sheetFormatPr defaultColWidth="11.42578125" defaultRowHeight="15" x14ac:dyDescent="0.25"/>
  <cols>
    <col min="1" max="1" width="26.140625" style="2" customWidth="1"/>
    <col min="2" max="2" width="80.85546875" style="2" customWidth="1"/>
    <col min="3" max="3" width="21.85546875" style="2" customWidth="1"/>
    <col min="4" max="4" width="21.85546875" style="2" bestFit="1"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3.9</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63</v>
      </c>
      <c r="D9" s="21" t="s">
        <v>32</v>
      </c>
      <c r="E9" s="24"/>
      <c r="G9" s="81"/>
    </row>
    <row r="10" spans="1:29" ht="18.75" x14ac:dyDescent="0.3">
      <c r="A10" s="115"/>
      <c r="B10" s="21" t="s">
        <v>33</v>
      </c>
      <c r="C10" s="22">
        <v>52.6913889</v>
      </c>
      <c r="D10" s="21" t="s">
        <v>34</v>
      </c>
      <c r="E10" s="24"/>
    </row>
    <row r="11" spans="1:29" ht="18.75" x14ac:dyDescent="0.3">
      <c r="A11" s="115"/>
      <c r="B11" s="21" t="s">
        <v>35</v>
      </c>
      <c r="C11" s="22">
        <v>16.499722200000001</v>
      </c>
      <c r="D11" s="21" t="s">
        <v>34</v>
      </c>
      <c r="E11" s="24"/>
    </row>
    <row r="12" spans="1:29" ht="18.75" x14ac:dyDescent="0.3">
      <c r="A12" s="115"/>
      <c r="B12" s="21" t="s">
        <v>36</v>
      </c>
      <c r="C12" s="25">
        <v>59.9</v>
      </c>
      <c r="D12" s="21" t="s">
        <v>30</v>
      </c>
      <c r="E12" s="24"/>
    </row>
    <row r="13" spans="1:29" ht="18.75" x14ac:dyDescent="0.3">
      <c r="A13" s="115"/>
      <c r="B13" s="21" t="s">
        <v>37</v>
      </c>
      <c r="C13" s="25">
        <v>7.1</v>
      </c>
      <c r="D13" s="21" t="s">
        <v>30</v>
      </c>
      <c r="E13" s="24"/>
    </row>
    <row r="14" spans="1:29" ht="18.75" x14ac:dyDescent="0.3">
      <c r="A14" s="116"/>
      <c r="B14" s="26" t="s">
        <v>38</v>
      </c>
      <c r="C14" s="27">
        <v>33</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295/C9</f>
        <v>4.6825396825396828</v>
      </c>
      <c r="D31" s="31" t="s">
        <v>41</v>
      </c>
      <c r="E31" s="32" t="s">
        <v>150</v>
      </c>
    </row>
    <row r="32" spans="1:5" ht="18.75" x14ac:dyDescent="0.3">
      <c r="A32" s="109"/>
      <c r="B32" s="29" t="s">
        <v>176</v>
      </c>
      <c r="C32" s="30">
        <f>69</f>
        <v>69</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48</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54.959999999999994</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70.16</v>
      </c>
      <c r="D57" s="3" t="s">
        <v>79</v>
      </c>
      <c r="E57" s="43" t="s">
        <v>158</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5.75" x14ac:dyDescent="0.25">
      <c r="A63" s="109"/>
      <c r="B63" s="3" t="s">
        <v>93</v>
      </c>
      <c r="C63" s="6"/>
      <c r="D63" s="5" t="s">
        <v>23</v>
      </c>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0.87959999999999994</v>
      </c>
      <c r="D69" s="21" t="s">
        <v>100</v>
      </c>
      <c r="E69" s="24"/>
      <c r="H69" s="82"/>
      <c r="I69" s="83"/>
    </row>
    <row r="70" spans="1:9" ht="18.75" x14ac:dyDescent="0.3">
      <c r="A70" s="110"/>
      <c r="B70" s="21" t="s">
        <v>102</v>
      </c>
      <c r="C70" s="91">
        <v>0.45687499999999998</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44479</v>
      </c>
      <c r="D79" s="21" t="s">
        <v>27</v>
      </c>
      <c r="E79" s="43"/>
    </row>
    <row r="80" spans="1:9" ht="18.75" x14ac:dyDescent="0.3">
      <c r="A80" s="109"/>
      <c r="B80" s="21" t="s">
        <v>117</v>
      </c>
      <c r="C80" s="87">
        <v>44777</v>
      </c>
      <c r="D80" s="21" t="s">
        <v>27</v>
      </c>
      <c r="E80" s="43"/>
    </row>
    <row r="81" spans="1:5" ht="18.75" x14ac:dyDescent="0.3">
      <c r="A81" s="109"/>
      <c r="B81" s="21" t="s">
        <v>118</v>
      </c>
      <c r="C81" s="22">
        <v>7.1</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-3.0630814435031201E-3</v>
      </c>
      <c r="D103" s="2" t="s">
        <v>166</v>
      </c>
      <c r="E103" s="2" t="s">
        <v>167</v>
      </c>
    </row>
    <row r="104" spans="1:5" x14ac:dyDescent="0.25">
      <c r="B104" s="2" t="s">
        <v>168</v>
      </c>
      <c r="C104" s="2">
        <v>-8.8053946700600953E-3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1.0214000000000001</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DD1C74D0-EF85-4886-92A7-C20B97EFE9B0}">
      <formula1>#REF!</formula1>
    </dataValidation>
    <dataValidation type="list" allowBlank="1" showInputMessage="1" showErrorMessage="1" sqref="C42:C43 C38 C33 C72:C74 C20 C22 C16 C18 C24 C46" xr:uid="{2512645C-861F-4BCC-BAE2-E3C16CFE64A1}">
      <formula1>#REF!</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FB14D-F30D-45FC-AA8A-2892D5CF480B}">
  <dimension ref="A1:AC107"/>
  <sheetViews>
    <sheetView topLeftCell="A40" workbookViewId="0">
      <selection activeCell="C57" sqref="C57"/>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4.4000000000000004</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11.5</v>
      </c>
      <c r="D9" s="21" t="s">
        <v>32</v>
      </c>
      <c r="E9" s="24"/>
      <c r="G9" s="81"/>
    </row>
    <row r="10" spans="1:29" ht="18.75" x14ac:dyDescent="0.3">
      <c r="A10" s="115"/>
      <c r="B10" s="21" t="s">
        <v>33</v>
      </c>
      <c r="C10" s="22">
        <v>52.571388900000002</v>
      </c>
      <c r="D10" s="21" t="s">
        <v>34</v>
      </c>
      <c r="E10" s="24"/>
    </row>
    <row r="11" spans="1:29" ht="18.75" x14ac:dyDescent="0.3">
      <c r="A11" s="115"/>
      <c r="B11" s="21" t="s">
        <v>35</v>
      </c>
      <c r="C11" s="22">
        <v>16.5794444</v>
      </c>
      <c r="D11" s="21" t="s">
        <v>34</v>
      </c>
      <c r="E11" s="24"/>
    </row>
    <row r="12" spans="1:29" ht="18.75" x14ac:dyDescent="0.3">
      <c r="A12" s="115"/>
      <c r="B12" s="21" t="s">
        <v>36</v>
      </c>
      <c r="C12" s="25">
        <v>62.67</v>
      </c>
      <c r="D12" s="21" t="s">
        <v>30</v>
      </c>
      <c r="E12" s="24"/>
    </row>
    <row r="13" spans="1:29" ht="18.75" x14ac:dyDescent="0.3">
      <c r="A13" s="115"/>
      <c r="B13" s="21" t="s">
        <v>37</v>
      </c>
      <c r="C13" s="25">
        <v>8.6999999999999993</v>
      </c>
      <c r="D13" s="21" t="s">
        <v>30</v>
      </c>
      <c r="E13" s="24"/>
    </row>
    <row r="14" spans="1:29" ht="18.75" x14ac:dyDescent="0.3">
      <c r="A14" s="116"/>
      <c r="B14" s="26" t="s">
        <v>38</v>
      </c>
      <c r="C14" s="27">
        <v>28.63</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61/C9</f>
        <v>5.3043478260869561</v>
      </c>
      <c r="D31" s="31" t="s">
        <v>41</v>
      </c>
      <c r="E31" s="32" t="s">
        <v>150</v>
      </c>
    </row>
    <row r="32" spans="1:5" ht="18.75" x14ac:dyDescent="0.3">
      <c r="A32" s="109"/>
      <c r="B32" s="29" t="s">
        <v>176</v>
      </c>
      <c r="C32" s="30">
        <f>14</f>
        <v>14</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44.800000000000004</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53.36</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66.16</v>
      </c>
      <c r="D57" s="3" t="s">
        <v>79</v>
      </c>
      <c r="E57" s="43" t="s">
        <v>159</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0.87959999999999994</v>
      </c>
      <c r="D69" s="21" t="s">
        <v>100</v>
      </c>
      <c r="E69" s="24"/>
      <c r="H69" s="82"/>
      <c r="I69" s="83"/>
    </row>
    <row r="70" spans="1:9" ht="18.75" x14ac:dyDescent="0.3">
      <c r="A70" s="110"/>
      <c r="B70" s="21" t="s">
        <v>102</v>
      </c>
      <c r="C70" s="91">
        <v>0.43</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87" t="s">
        <v>163</v>
      </c>
      <c r="D78" s="23" t="s">
        <v>23</v>
      </c>
      <c r="E78" s="43"/>
      <c r="H78" s="82"/>
      <c r="I78" s="83"/>
    </row>
    <row r="79" spans="1:9" ht="18.75" x14ac:dyDescent="0.3">
      <c r="A79" s="109"/>
      <c r="B79" s="21" t="s">
        <v>116</v>
      </c>
      <c r="C79" s="87">
        <v>44481</v>
      </c>
      <c r="D79" s="21" t="s">
        <v>27</v>
      </c>
      <c r="E79" s="43"/>
    </row>
    <row r="80" spans="1:9" ht="18.75" x14ac:dyDescent="0.3">
      <c r="A80" s="109"/>
      <c r="B80" s="21" t="s">
        <v>117</v>
      </c>
      <c r="C80" s="87">
        <v>44772</v>
      </c>
      <c r="D80" s="21" t="s">
        <v>27</v>
      </c>
      <c r="E80" s="43"/>
    </row>
    <row r="81" spans="1:5" ht="18.75" x14ac:dyDescent="0.3">
      <c r="A81" s="109"/>
      <c r="B81" s="21" t="s">
        <v>118</v>
      </c>
      <c r="C81" s="22">
        <v>5.63</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-2.4000928163662987E-3</v>
      </c>
      <c r="D103" s="2" t="s">
        <v>166</v>
      </c>
      <c r="E103" s="2" t="s">
        <v>167</v>
      </c>
    </row>
    <row r="104" spans="1:5" x14ac:dyDescent="0.25">
      <c r="B104" s="2" t="s">
        <v>168</v>
      </c>
      <c r="C104" s="2">
        <v>-6.8942817771355655E-3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0.81789999999999996</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EADD1AD7-5224-4CC9-8403-42BC0AF19062}">
      <formula1>#REF!</formula1>
    </dataValidation>
    <dataValidation type="list" allowBlank="1" showInputMessage="1" showErrorMessage="1" sqref="C42:C43 C38 C33 C72:C74 C20 C22 C16 C18 C24 C46" xr:uid="{964447BA-43D1-4667-9F37-D0A7AD756684}">
      <formula1>#REF!</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9104-8E9C-4A87-A012-DC5CD7D17660}">
  <dimension ref="A1:AC107"/>
  <sheetViews>
    <sheetView topLeftCell="A44" workbookViewId="0">
      <selection activeCell="C57" sqref="C57"/>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1" t="s">
        <v>15</v>
      </c>
      <c r="B1" s="112"/>
      <c r="C1" s="112"/>
      <c r="D1" s="112"/>
      <c r="E1" s="112"/>
    </row>
    <row r="2" spans="1:29" x14ac:dyDescent="0.25">
      <c r="A2" s="113"/>
      <c r="B2" s="113"/>
      <c r="C2" s="113"/>
      <c r="D2" s="113"/>
      <c r="E2" s="113"/>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4" t="s">
        <v>21</v>
      </c>
      <c r="B4" s="18" t="s">
        <v>22</v>
      </c>
      <c r="C4" s="22" t="s">
        <v>149</v>
      </c>
      <c r="D4" s="19" t="s">
        <v>23</v>
      </c>
      <c r="E4" s="20" t="s">
        <v>175</v>
      </c>
    </row>
    <row r="5" spans="1:29" ht="18.75" x14ac:dyDescent="0.3">
      <c r="A5" s="115"/>
      <c r="B5" s="21" t="s">
        <v>24</v>
      </c>
      <c r="C5" s="22">
        <v>3.27</v>
      </c>
      <c r="D5" s="23" t="s">
        <v>25</v>
      </c>
      <c r="E5" s="24"/>
    </row>
    <row r="6" spans="1:29" ht="18.75" x14ac:dyDescent="0.3">
      <c r="A6" s="115"/>
      <c r="B6" s="21" t="s">
        <v>26</v>
      </c>
      <c r="C6" s="87">
        <v>44793</v>
      </c>
      <c r="D6" s="23" t="s">
        <v>27</v>
      </c>
      <c r="E6" s="24"/>
    </row>
    <row r="7" spans="1:29" ht="18.75" x14ac:dyDescent="0.3">
      <c r="A7" s="115"/>
      <c r="B7" s="21" t="s">
        <v>28</v>
      </c>
      <c r="C7" s="87">
        <v>45150</v>
      </c>
      <c r="D7" s="23" t="s">
        <v>27</v>
      </c>
      <c r="E7" s="93"/>
    </row>
    <row r="8" spans="1:29" ht="18.75" x14ac:dyDescent="0.3">
      <c r="A8" s="115"/>
      <c r="B8" s="21" t="s">
        <v>29</v>
      </c>
      <c r="C8" s="92">
        <v>0</v>
      </c>
      <c r="D8" s="23" t="s">
        <v>30</v>
      </c>
      <c r="E8" s="24"/>
    </row>
    <row r="9" spans="1:29" ht="18.75" x14ac:dyDescent="0.3">
      <c r="A9" s="115"/>
      <c r="B9" s="21" t="s">
        <v>31</v>
      </c>
      <c r="C9" s="25">
        <v>18.5</v>
      </c>
      <c r="D9" s="21" t="s">
        <v>32</v>
      </c>
      <c r="E9" s="24"/>
      <c r="G9" s="81"/>
    </row>
    <row r="10" spans="1:29" ht="18.75" x14ac:dyDescent="0.3">
      <c r="A10" s="115"/>
      <c r="B10" s="21" t="s">
        <v>33</v>
      </c>
      <c r="C10" s="22">
        <v>52.588611100000001</v>
      </c>
      <c r="D10" s="21" t="s">
        <v>34</v>
      </c>
      <c r="E10" s="24"/>
    </row>
    <row r="11" spans="1:29" ht="18.75" x14ac:dyDescent="0.3">
      <c r="A11" s="115"/>
      <c r="B11" s="21" t="s">
        <v>35</v>
      </c>
      <c r="C11" s="22">
        <v>16.513611099999999</v>
      </c>
      <c r="D11" s="21" t="s">
        <v>34</v>
      </c>
      <c r="E11" s="24"/>
    </row>
    <row r="12" spans="1:29" ht="18.75" x14ac:dyDescent="0.3">
      <c r="A12" s="115"/>
      <c r="B12" s="21" t="s">
        <v>36</v>
      </c>
      <c r="C12" s="25">
        <v>70.67</v>
      </c>
      <c r="D12" s="21" t="s">
        <v>30</v>
      </c>
      <c r="E12" s="24"/>
    </row>
    <row r="13" spans="1:29" ht="18.75" x14ac:dyDescent="0.3">
      <c r="A13" s="115"/>
      <c r="B13" s="21" t="s">
        <v>37</v>
      </c>
      <c r="C13" s="25">
        <v>3.84</v>
      </c>
      <c r="D13" s="21" t="s">
        <v>30</v>
      </c>
      <c r="E13" s="24"/>
    </row>
    <row r="14" spans="1:29" ht="18.75" x14ac:dyDescent="0.3">
      <c r="A14" s="116"/>
      <c r="B14" s="26" t="s">
        <v>38</v>
      </c>
      <c r="C14" s="27">
        <v>25.49</v>
      </c>
      <c r="D14" s="26" t="s">
        <v>30</v>
      </c>
      <c r="E14" s="28"/>
    </row>
    <row r="15" spans="1:29" ht="18.75" x14ac:dyDescent="0.3">
      <c r="A15" s="108" t="s">
        <v>39</v>
      </c>
      <c r="B15" s="29" t="s">
        <v>40</v>
      </c>
      <c r="C15" s="30"/>
      <c r="D15" s="31" t="s">
        <v>41</v>
      </c>
      <c r="E15" s="32"/>
    </row>
    <row r="16" spans="1:29" ht="18.75" x14ac:dyDescent="0.3">
      <c r="A16" s="109"/>
      <c r="B16" s="21" t="s">
        <v>42</v>
      </c>
      <c r="C16" s="25" t="s">
        <v>146</v>
      </c>
      <c r="D16" s="33" t="s">
        <v>23</v>
      </c>
      <c r="E16" s="34"/>
    </row>
    <row r="17" spans="1:5" ht="18.75" x14ac:dyDescent="0.3">
      <c r="A17" s="109"/>
      <c r="B17" s="21" t="s">
        <v>43</v>
      </c>
      <c r="C17" s="35">
        <v>1</v>
      </c>
      <c r="D17" s="33" t="s">
        <v>23</v>
      </c>
      <c r="E17" s="34"/>
    </row>
    <row r="18" spans="1:5" ht="18.75" x14ac:dyDescent="0.3">
      <c r="A18" s="109"/>
      <c r="B18" s="3" t="s">
        <v>44</v>
      </c>
      <c r="C18" s="6" t="s">
        <v>145</v>
      </c>
      <c r="D18" s="9" t="s">
        <v>23</v>
      </c>
      <c r="E18" s="34"/>
    </row>
    <row r="19" spans="1:5" ht="18.75" x14ac:dyDescent="0.3">
      <c r="A19" s="109"/>
      <c r="B19" s="3" t="s">
        <v>45</v>
      </c>
      <c r="C19" s="10">
        <v>1</v>
      </c>
      <c r="D19" s="9" t="s">
        <v>23</v>
      </c>
      <c r="E19" s="34"/>
    </row>
    <row r="20" spans="1:5" ht="18.75" x14ac:dyDescent="0.3">
      <c r="A20" s="109"/>
      <c r="B20" s="3" t="s">
        <v>46</v>
      </c>
      <c r="C20" s="6"/>
      <c r="D20" s="9" t="s">
        <v>23</v>
      </c>
      <c r="E20" s="34"/>
    </row>
    <row r="21" spans="1:5" ht="18.75" x14ac:dyDescent="0.3">
      <c r="A21" s="109"/>
      <c r="B21" s="3" t="s">
        <v>47</v>
      </c>
      <c r="C21" s="10"/>
      <c r="D21" s="9" t="s">
        <v>23</v>
      </c>
      <c r="E21" s="34"/>
    </row>
    <row r="22" spans="1:5" ht="18.75" x14ac:dyDescent="0.3">
      <c r="A22" s="109"/>
      <c r="B22" s="3" t="s">
        <v>48</v>
      </c>
      <c r="C22" s="6"/>
      <c r="D22" s="9" t="s">
        <v>23</v>
      </c>
      <c r="E22" s="34"/>
    </row>
    <row r="23" spans="1:5" ht="18.75" x14ac:dyDescent="0.3">
      <c r="A23" s="109"/>
      <c r="B23" s="3" t="s">
        <v>49</v>
      </c>
      <c r="C23" s="10"/>
      <c r="D23" s="9" t="s">
        <v>23</v>
      </c>
      <c r="E23" s="34"/>
    </row>
    <row r="24" spans="1:5" ht="18.75" x14ac:dyDescent="0.3">
      <c r="A24" s="109"/>
      <c r="B24" s="3" t="s">
        <v>50</v>
      </c>
      <c r="C24" s="6"/>
      <c r="D24" s="9" t="s">
        <v>23</v>
      </c>
      <c r="E24" s="34"/>
    </row>
    <row r="25" spans="1:5" ht="18.75" x14ac:dyDescent="0.3">
      <c r="A25" s="109"/>
      <c r="B25" s="7" t="s">
        <v>51</v>
      </c>
      <c r="C25" s="11"/>
      <c r="D25" s="9" t="s">
        <v>23</v>
      </c>
      <c r="E25" s="34"/>
    </row>
    <row r="26" spans="1:5" ht="18.75" x14ac:dyDescent="0.3">
      <c r="A26" s="109"/>
      <c r="B26" s="29" t="s">
        <v>52</v>
      </c>
      <c r="C26" s="30"/>
      <c r="D26" s="37" t="s">
        <v>41</v>
      </c>
      <c r="E26" s="32"/>
    </row>
    <row r="27" spans="1:5" ht="18.75" x14ac:dyDescent="0.3">
      <c r="A27" s="109"/>
      <c r="B27" s="26" t="s">
        <v>53</v>
      </c>
      <c r="C27" s="36">
        <v>6</v>
      </c>
      <c r="D27" s="38" t="s">
        <v>23</v>
      </c>
      <c r="E27" s="34"/>
    </row>
    <row r="28" spans="1:5" ht="18.75" x14ac:dyDescent="0.3">
      <c r="A28" s="109"/>
      <c r="B28" s="29" t="s">
        <v>54</v>
      </c>
      <c r="C28" s="30"/>
      <c r="D28" s="31" t="s">
        <v>41</v>
      </c>
      <c r="E28" s="32"/>
    </row>
    <row r="29" spans="1:5" ht="18.75" x14ac:dyDescent="0.3">
      <c r="A29" s="109"/>
      <c r="B29" s="21" t="s">
        <v>55</v>
      </c>
      <c r="C29" s="35">
        <v>3</v>
      </c>
      <c r="D29" s="33" t="s">
        <v>23</v>
      </c>
      <c r="E29" s="34"/>
    </row>
    <row r="30" spans="1:5" ht="18.75" x14ac:dyDescent="0.3">
      <c r="A30" s="109"/>
      <c r="B30" s="26" t="s">
        <v>56</v>
      </c>
      <c r="C30" s="36">
        <v>0</v>
      </c>
      <c r="D30" s="38"/>
      <c r="E30" s="34"/>
    </row>
    <row r="31" spans="1:5" ht="18.75" x14ac:dyDescent="0.3">
      <c r="A31" s="109"/>
      <c r="B31" s="29" t="s">
        <v>57</v>
      </c>
      <c r="C31" s="30">
        <f>73/C9</f>
        <v>3.9459459459459461</v>
      </c>
      <c r="D31" s="31" t="s">
        <v>41</v>
      </c>
      <c r="E31" s="32" t="s">
        <v>150</v>
      </c>
    </row>
    <row r="32" spans="1:5" ht="18.75" x14ac:dyDescent="0.3">
      <c r="A32" s="109"/>
      <c r="B32" s="29" t="s">
        <v>176</v>
      </c>
      <c r="C32" s="30">
        <f>17</f>
        <v>17</v>
      </c>
      <c r="D32" s="31" t="s">
        <v>151</v>
      </c>
      <c r="E32" s="32" t="s">
        <v>150</v>
      </c>
    </row>
    <row r="33" spans="1:9" ht="18.75" x14ac:dyDescent="0.3">
      <c r="A33" s="109"/>
      <c r="B33" s="21" t="s">
        <v>58</v>
      </c>
      <c r="C33" s="39" t="s">
        <v>142</v>
      </c>
      <c r="D33" s="33" t="s">
        <v>23</v>
      </c>
      <c r="E33" s="34"/>
    </row>
    <row r="34" spans="1:9" ht="18.75" x14ac:dyDescent="0.3">
      <c r="A34" s="109"/>
      <c r="B34" s="26" t="s">
        <v>59</v>
      </c>
      <c r="C34" s="36">
        <v>1</v>
      </c>
      <c r="D34" s="38" t="s">
        <v>23</v>
      </c>
      <c r="E34" s="34"/>
    </row>
    <row r="35" spans="1:9" ht="18.75" x14ac:dyDescent="0.3">
      <c r="A35" s="110"/>
      <c r="B35" s="40" t="s">
        <v>60</v>
      </c>
      <c r="C35" s="41"/>
      <c r="D35" s="40" t="s">
        <v>61</v>
      </c>
      <c r="E35" s="24"/>
    </row>
    <row r="36" spans="1:9" ht="18.75" x14ac:dyDescent="0.3">
      <c r="A36" s="108" t="s">
        <v>62</v>
      </c>
      <c r="B36" s="18" t="s">
        <v>63</v>
      </c>
      <c r="C36" s="42" t="s">
        <v>144</v>
      </c>
      <c r="D36" s="19" t="s">
        <v>23</v>
      </c>
      <c r="E36" s="43"/>
    </row>
    <row r="37" spans="1:9" ht="18.75" x14ac:dyDescent="0.3">
      <c r="A37" s="110"/>
      <c r="B37" s="44" t="s">
        <v>64</v>
      </c>
      <c r="C37" s="27"/>
      <c r="D37" s="44" t="s">
        <v>65</v>
      </c>
      <c r="E37" s="45" t="s">
        <v>161</v>
      </c>
    </row>
    <row r="38" spans="1:9" ht="18.75" x14ac:dyDescent="0.3">
      <c r="A38" s="108" t="s">
        <v>66</v>
      </c>
      <c r="B38" s="18" t="s">
        <v>67</v>
      </c>
      <c r="C38" s="46" t="s">
        <v>141</v>
      </c>
      <c r="D38" s="47" t="s">
        <v>23</v>
      </c>
      <c r="E38" s="48"/>
    </row>
    <row r="39" spans="1:9" ht="18.75" x14ac:dyDescent="0.3">
      <c r="A39" s="109"/>
      <c r="B39" s="53" t="s">
        <v>68</v>
      </c>
      <c r="C39" s="54"/>
      <c r="D39" s="53" t="s">
        <v>65</v>
      </c>
      <c r="E39" s="43"/>
    </row>
    <row r="40" spans="1:9" ht="18.75" x14ac:dyDescent="0.3">
      <c r="A40" s="109"/>
      <c r="B40" s="53" t="s">
        <v>148</v>
      </c>
      <c r="C40" s="54">
        <v>0</v>
      </c>
      <c r="D40" s="53" t="s">
        <v>30</v>
      </c>
      <c r="E40" s="43"/>
    </row>
    <row r="41" spans="1:9" ht="18.75" x14ac:dyDescent="0.3">
      <c r="A41" s="109"/>
      <c r="B41" s="51" t="s">
        <v>69</v>
      </c>
      <c r="C41" s="52"/>
      <c r="D41" s="51" t="s">
        <v>23</v>
      </c>
      <c r="E41" s="43"/>
    </row>
    <row r="42" spans="1:9" ht="18.75" x14ac:dyDescent="0.3">
      <c r="A42" s="109"/>
      <c r="B42" s="53" t="s">
        <v>70</v>
      </c>
      <c r="C42" s="54"/>
      <c r="D42" s="53" t="s">
        <v>23</v>
      </c>
      <c r="E42" s="43"/>
    </row>
    <row r="43" spans="1:9" ht="18.75" x14ac:dyDescent="0.3">
      <c r="A43" s="109"/>
      <c r="B43" s="49" t="s">
        <v>71</v>
      </c>
      <c r="C43" s="50"/>
      <c r="D43" s="49" t="s">
        <v>23</v>
      </c>
      <c r="E43" s="43"/>
    </row>
    <row r="44" spans="1:9" ht="18.75" x14ac:dyDescent="0.3">
      <c r="A44" s="109"/>
      <c r="B44" s="47" t="s">
        <v>72</v>
      </c>
      <c r="C44" s="88"/>
      <c r="D44" s="55" t="s">
        <v>27</v>
      </c>
      <c r="E44" s="43"/>
      <c r="H44" s="82"/>
      <c r="I44" s="83"/>
    </row>
    <row r="45" spans="1:9" ht="18.75" x14ac:dyDescent="0.3">
      <c r="A45" s="109"/>
      <c r="B45" s="53" t="s">
        <v>73</v>
      </c>
      <c r="C45" s="89"/>
      <c r="D45" s="56" t="s">
        <v>27</v>
      </c>
      <c r="E45" s="43"/>
      <c r="H45" s="82"/>
      <c r="I45" s="83"/>
    </row>
    <row r="46" spans="1:9" ht="18.75" x14ac:dyDescent="0.3">
      <c r="A46" s="109"/>
      <c r="B46" s="53" t="s">
        <v>74</v>
      </c>
      <c r="C46" s="25"/>
      <c r="D46" s="53" t="s">
        <v>23</v>
      </c>
      <c r="E46" s="43"/>
      <c r="H46" s="82"/>
      <c r="I46" s="83"/>
    </row>
    <row r="47" spans="1:9" ht="18.75" x14ac:dyDescent="0.3">
      <c r="A47" s="110"/>
      <c r="B47" s="57" t="s">
        <v>75</v>
      </c>
      <c r="C47" s="58">
        <v>0</v>
      </c>
      <c r="D47" s="59" t="s">
        <v>30</v>
      </c>
      <c r="E47" s="45"/>
      <c r="H47" s="82"/>
      <c r="I47" s="83"/>
    </row>
    <row r="48" spans="1:9" ht="18.75" x14ac:dyDescent="0.3">
      <c r="A48" s="108" t="s">
        <v>76</v>
      </c>
      <c r="B48" s="60" t="s">
        <v>77</v>
      </c>
      <c r="C48" s="42" t="s">
        <v>143</v>
      </c>
      <c r="D48" s="19" t="s">
        <v>23</v>
      </c>
      <c r="E48" s="48"/>
      <c r="H48" s="82"/>
      <c r="I48" s="83"/>
    </row>
    <row r="49" spans="1:9" ht="18.75" x14ac:dyDescent="0.3">
      <c r="A49" s="109"/>
      <c r="B49" s="21" t="s">
        <v>78</v>
      </c>
      <c r="C49" s="90">
        <v>43.2</v>
      </c>
      <c r="D49" s="21" t="s">
        <v>79</v>
      </c>
      <c r="E49" s="43"/>
      <c r="H49" s="82"/>
      <c r="I49" s="83"/>
    </row>
    <row r="50" spans="1:9" ht="18.75" x14ac:dyDescent="0.3">
      <c r="A50" s="109"/>
      <c r="B50" s="21" t="s">
        <v>80</v>
      </c>
      <c r="C50" s="25" t="s">
        <v>140</v>
      </c>
      <c r="D50" s="23" t="s">
        <v>23</v>
      </c>
      <c r="E50" s="43"/>
      <c r="H50" s="82"/>
      <c r="I50" s="83"/>
    </row>
    <row r="51" spans="1:9" ht="18.75" x14ac:dyDescent="0.3">
      <c r="A51" s="109"/>
      <c r="B51" s="21" t="s">
        <v>81</v>
      </c>
      <c r="C51" s="25" t="s">
        <v>141</v>
      </c>
      <c r="D51" s="23" t="s">
        <v>23</v>
      </c>
      <c r="E51" s="43"/>
      <c r="H51" s="82"/>
      <c r="I51" s="83"/>
    </row>
    <row r="52" spans="1:9" ht="18.75" x14ac:dyDescent="0.25">
      <c r="A52" s="109"/>
      <c r="B52" s="14" t="s">
        <v>82</v>
      </c>
      <c r="C52" s="6" t="s">
        <v>178</v>
      </c>
      <c r="D52" s="5" t="s">
        <v>23</v>
      </c>
      <c r="E52" s="43"/>
      <c r="H52" s="82"/>
      <c r="I52" s="83"/>
    </row>
    <row r="53" spans="1:9" ht="18.75" x14ac:dyDescent="0.3">
      <c r="A53" s="109"/>
      <c r="B53" s="3" t="s">
        <v>83</v>
      </c>
      <c r="C53" s="90">
        <v>52.56</v>
      </c>
      <c r="D53" s="3" t="s">
        <v>79</v>
      </c>
      <c r="E53" s="43"/>
      <c r="H53" s="82"/>
      <c r="I53" s="83"/>
    </row>
    <row r="54" spans="1:9" ht="18.75" x14ac:dyDescent="0.25">
      <c r="A54" s="109"/>
      <c r="B54" s="3" t="s">
        <v>84</v>
      </c>
      <c r="C54" s="6" t="s">
        <v>140</v>
      </c>
      <c r="D54" s="5" t="s">
        <v>23</v>
      </c>
      <c r="E54" s="43"/>
      <c r="H54" s="82"/>
      <c r="I54" s="83"/>
    </row>
    <row r="55" spans="1:9" ht="18.75" x14ac:dyDescent="0.25">
      <c r="A55" s="109"/>
      <c r="B55" s="3" t="s">
        <v>85</v>
      </c>
      <c r="C55" s="6" t="s">
        <v>141</v>
      </c>
      <c r="D55" s="5" t="s">
        <v>23</v>
      </c>
      <c r="E55" s="43"/>
      <c r="H55" s="82"/>
      <c r="I55" s="83"/>
    </row>
    <row r="56" spans="1:9" ht="18.75" x14ac:dyDescent="0.25">
      <c r="A56" s="109"/>
      <c r="B56" s="14" t="s">
        <v>86</v>
      </c>
      <c r="C56" s="6" t="s">
        <v>179</v>
      </c>
      <c r="D56" s="5" t="s">
        <v>23</v>
      </c>
      <c r="E56" s="43" t="s">
        <v>152</v>
      </c>
      <c r="H56" s="82"/>
      <c r="I56" s="83"/>
    </row>
    <row r="57" spans="1:9" ht="18.75" x14ac:dyDescent="0.3">
      <c r="A57" s="109"/>
      <c r="B57" s="3" t="s">
        <v>87</v>
      </c>
      <c r="C57" s="90">
        <v>65.36</v>
      </c>
      <c r="D57" s="3" t="s">
        <v>79</v>
      </c>
      <c r="E57" s="43" t="s">
        <v>159</v>
      </c>
      <c r="H57" s="82"/>
      <c r="I57" s="83"/>
    </row>
    <row r="58" spans="1:9" ht="18.75" x14ac:dyDescent="0.25">
      <c r="A58" s="109"/>
      <c r="B58" s="3" t="s">
        <v>88</v>
      </c>
      <c r="C58" s="6" t="s">
        <v>140</v>
      </c>
      <c r="D58" s="5" t="s">
        <v>23</v>
      </c>
      <c r="E58" s="43" t="s">
        <v>155</v>
      </c>
      <c r="H58" s="82"/>
      <c r="I58" s="83"/>
    </row>
    <row r="59" spans="1:9" ht="18.75" x14ac:dyDescent="0.25">
      <c r="A59" s="109"/>
      <c r="B59" s="3" t="s">
        <v>89</v>
      </c>
      <c r="C59" s="6" t="s">
        <v>141</v>
      </c>
      <c r="D59" s="5" t="s">
        <v>23</v>
      </c>
      <c r="E59" s="43" t="s">
        <v>156</v>
      </c>
      <c r="H59" s="82"/>
      <c r="I59" s="83"/>
    </row>
    <row r="60" spans="1:9" ht="18.75" x14ac:dyDescent="0.3">
      <c r="A60" s="109"/>
      <c r="B60" s="14" t="s">
        <v>90</v>
      </c>
      <c r="C60" s="6"/>
      <c r="D60" s="5" t="s">
        <v>23</v>
      </c>
      <c r="E60" s="24"/>
      <c r="G60" s="84"/>
      <c r="H60" s="82"/>
      <c r="I60" s="83"/>
    </row>
    <row r="61" spans="1:9" ht="18.75" x14ac:dyDescent="0.3">
      <c r="A61" s="109"/>
      <c r="B61" s="3" t="s">
        <v>91</v>
      </c>
      <c r="C61" s="6"/>
      <c r="D61" s="3" t="s">
        <v>79</v>
      </c>
      <c r="E61" s="24"/>
      <c r="G61" s="84"/>
      <c r="H61" s="82"/>
      <c r="I61" s="83"/>
    </row>
    <row r="62" spans="1:9" ht="18.75" x14ac:dyDescent="0.3">
      <c r="A62" s="109"/>
      <c r="B62" s="3" t="s">
        <v>92</v>
      </c>
      <c r="C62" s="6"/>
      <c r="D62" s="5" t="s">
        <v>23</v>
      </c>
      <c r="E62" s="24"/>
      <c r="G62" s="84"/>
      <c r="H62" s="82"/>
      <c r="I62" s="83"/>
    </row>
    <row r="63" spans="1:9" ht="18.75" x14ac:dyDescent="0.3">
      <c r="A63" s="109"/>
      <c r="B63" s="3" t="s">
        <v>93</v>
      </c>
      <c r="C63" s="6"/>
      <c r="D63" s="5" t="s">
        <v>23</v>
      </c>
      <c r="E63" s="24"/>
      <c r="G63" s="84"/>
      <c r="H63" s="82"/>
      <c r="I63" s="83"/>
    </row>
    <row r="64" spans="1:9" ht="18.75" x14ac:dyDescent="0.3">
      <c r="A64" s="109"/>
      <c r="B64" s="14" t="s">
        <v>94</v>
      </c>
      <c r="C64" s="6"/>
      <c r="D64" s="5" t="s">
        <v>23</v>
      </c>
      <c r="E64" s="24"/>
      <c r="G64" s="84"/>
      <c r="H64" s="82"/>
      <c r="I64" s="83"/>
    </row>
    <row r="65" spans="1:9" ht="18.75" x14ac:dyDescent="0.3">
      <c r="A65" s="109"/>
      <c r="B65" s="3" t="s">
        <v>95</v>
      </c>
      <c r="C65" s="6"/>
      <c r="D65" s="3" t="s">
        <v>79</v>
      </c>
      <c r="E65" s="24"/>
      <c r="G65" s="84"/>
      <c r="H65" s="82"/>
      <c r="I65" s="83"/>
    </row>
    <row r="66" spans="1:9" ht="18.75" x14ac:dyDescent="0.3">
      <c r="A66" s="109"/>
      <c r="B66" s="3" t="s">
        <v>96</v>
      </c>
      <c r="C66" s="6"/>
      <c r="D66" s="5" t="s">
        <v>23</v>
      </c>
      <c r="E66" s="24"/>
      <c r="G66" s="84"/>
      <c r="H66" s="82"/>
      <c r="I66" s="83"/>
    </row>
    <row r="67" spans="1:9" ht="18.75" x14ac:dyDescent="0.3">
      <c r="A67" s="110"/>
      <c r="B67" s="7" t="s">
        <v>97</v>
      </c>
      <c r="C67" s="8"/>
      <c r="D67" s="13" t="s">
        <v>23</v>
      </c>
      <c r="E67" s="28"/>
      <c r="G67" s="84"/>
      <c r="H67" s="82"/>
      <c r="I67" s="83"/>
    </row>
    <row r="68" spans="1:9" ht="18.75" x14ac:dyDescent="0.3">
      <c r="A68" s="109" t="s">
        <v>98</v>
      </c>
      <c r="B68" s="21" t="s">
        <v>99</v>
      </c>
      <c r="C68" s="91">
        <v>0.45687499999999998</v>
      </c>
      <c r="D68" s="21" t="s">
        <v>100</v>
      </c>
      <c r="E68" s="24"/>
      <c r="H68" s="82"/>
      <c r="I68" s="83"/>
    </row>
    <row r="69" spans="1:9" ht="18.75" x14ac:dyDescent="0.3">
      <c r="A69" s="109"/>
      <c r="B69" s="21" t="s">
        <v>101</v>
      </c>
      <c r="C69" s="91">
        <v>0.77959999999999996</v>
      </c>
      <c r="D69" s="21" t="s">
        <v>100</v>
      </c>
      <c r="E69" s="24"/>
      <c r="H69" s="82"/>
      <c r="I69" s="83"/>
    </row>
    <row r="70" spans="1:9" ht="18.75" x14ac:dyDescent="0.3">
      <c r="A70" s="110"/>
      <c r="B70" s="21" t="s">
        <v>102</v>
      </c>
      <c r="C70" s="91">
        <v>0.61</v>
      </c>
      <c r="D70" s="21" t="s">
        <v>100</v>
      </c>
      <c r="E70" s="24"/>
      <c r="H70" s="82"/>
      <c r="I70" s="83"/>
    </row>
    <row r="71" spans="1:9" ht="18.75" x14ac:dyDescent="0.3">
      <c r="A71" s="108" t="s">
        <v>103</v>
      </c>
      <c r="B71" s="18" t="s">
        <v>104</v>
      </c>
      <c r="C71" s="42"/>
      <c r="D71" s="18" t="s">
        <v>105</v>
      </c>
      <c r="E71" s="20"/>
      <c r="H71" s="82"/>
      <c r="I71" s="83"/>
    </row>
    <row r="72" spans="1:9" ht="18.75" x14ac:dyDescent="0.3">
      <c r="A72" s="109"/>
      <c r="B72" s="21" t="s">
        <v>106</v>
      </c>
      <c r="C72" s="25"/>
      <c r="D72" s="23" t="s">
        <v>23</v>
      </c>
      <c r="E72" s="24"/>
      <c r="H72" s="82"/>
      <c r="I72" s="83"/>
    </row>
    <row r="73" spans="1:9" ht="18.75" x14ac:dyDescent="0.3">
      <c r="A73" s="109"/>
      <c r="B73" s="21" t="s">
        <v>107</v>
      </c>
      <c r="C73" s="25"/>
      <c r="D73" s="23" t="s">
        <v>23</v>
      </c>
      <c r="E73" s="24"/>
      <c r="H73" s="82"/>
      <c r="I73" s="83"/>
    </row>
    <row r="74" spans="1:9" ht="18.75" x14ac:dyDescent="0.3">
      <c r="A74" s="109"/>
      <c r="B74" s="21" t="s">
        <v>108</v>
      </c>
      <c r="C74" s="25"/>
      <c r="D74" s="23" t="s">
        <v>23</v>
      </c>
      <c r="E74" s="24"/>
      <c r="H74" s="82"/>
      <c r="I74" s="83"/>
    </row>
    <row r="75" spans="1:9" ht="18.75" x14ac:dyDescent="0.3">
      <c r="A75" s="109"/>
      <c r="B75" s="61" t="s">
        <v>109</v>
      </c>
      <c r="C75" s="61"/>
      <c r="D75" s="61" t="s">
        <v>110</v>
      </c>
      <c r="E75" s="62"/>
      <c r="H75" s="82"/>
      <c r="I75" s="83"/>
    </row>
    <row r="76" spans="1:9" ht="18.75" x14ac:dyDescent="0.3">
      <c r="A76" s="109"/>
      <c r="B76" s="21" t="s">
        <v>111</v>
      </c>
      <c r="C76" s="25"/>
      <c r="D76" s="21" t="s">
        <v>112</v>
      </c>
      <c r="E76" s="24"/>
      <c r="H76" s="82"/>
      <c r="I76" s="83"/>
    </row>
    <row r="77" spans="1:9" ht="18.75" x14ac:dyDescent="0.3">
      <c r="A77" s="110"/>
      <c r="B77" s="26" t="s">
        <v>113</v>
      </c>
      <c r="C77" s="27"/>
      <c r="D77" s="26" t="s">
        <v>114</v>
      </c>
      <c r="E77" s="28"/>
      <c r="H77" s="82"/>
      <c r="I77" s="83"/>
    </row>
    <row r="78" spans="1:9" ht="18.75" x14ac:dyDescent="0.3">
      <c r="A78" s="108" t="s">
        <v>115</v>
      </c>
      <c r="B78" s="1" t="s">
        <v>177</v>
      </c>
      <c r="C78" s="27" t="s">
        <v>162</v>
      </c>
      <c r="D78" s="23" t="s">
        <v>23</v>
      </c>
      <c r="E78" s="43"/>
      <c r="H78" s="82"/>
      <c r="I78" s="83"/>
    </row>
    <row r="79" spans="1:9" ht="18.75" x14ac:dyDescent="0.3">
      <c r="A79" s="109"/>
      <c r="B79" s="21" t="s">
        <v>116</v>
      </c>
      <c r="C79" s="96">
        <v>44490</v>
      </c>
      <c r="D79" s="21" t="s">
        <v>27</v>
      </c>
      <c r="E79" s="43"/>
    </row>
    <row r="80" spans="1:9" ht="18.75" x14ac:dyDescent="0.3">
      <c r="A80" s="109"/>
      <c r="B80" s="21" t="s">
        <v>117</v>
      </c>
      <c r="C80" s="96">
        <v>44771</v>
      </c>
      <c r="D80" s="21" t="s">
        <v>27</v>
      </c>
      <c r="E80" s="43"/>
    </row>
    <row r="81" spans="1:5" ht="18.75" x14ac:dyDescent="0.3">
      <c r="A81" s="109"/>
      <c r="B81" s="21" t="s">
        <v>118</v>
      </c>
      <c r="C81" s="22">
        <v>5.2</v>
      </c>
      <c r="D81" s="21" t="s">
        <v>25</v>
      </c>
      <c r="E81" s="43"/>
    </row>
    <row r="82" spans="1:5" ht="18.75" x14ac:dyDescent="0.3">
      <c r="A82" s="109"/>
      <c r="B82" s="21" t="s">
        <v>119</v>
      </c>
      <c r="C82" s="22">
        <v>100</v>
      </c>
      <c r="D82" s="21" t="s">
        <v>30</v>
      </c>
      <c r="E82" s="43"/>
    </row>
    <row r="83" spans="1:5" ht="15.75" x14ac:dyDescent="0.25">
      <c r="A83" s="109"/>
      <c r="B83" s="14" t="s">
        <v>120</v>
      </c>
      <c r="C83" s="4"/>
      <c r="D83" s="5" t="s">
        <v>23</v>
      </c>
      <c r="E83" s="12"/>
    </row>
    <row r="84" spans="1:5" ht="15.75" x14ac:dyDescent="0.25">
      <c r="A84" s="109"/>
      <c r="B84" s="3" t="s">
        <v>121</v>
      </c>
      <c r="C84" s="4"/>
      <c r="D84" s="3" t="s">
        <v>27</v>
      </c>
      <c r="E84" s="12"/>
    </row>
    <row r="85" spans="1:5" ht="15.75" x14ac:dyDescent="0.25">
      <c r="A85" s="109"/>
      <c r="B85" s="3" t="s">
        <v>122</v>
      </c>
      <c r="C85" s="4"/>
      <c r="D85" s="3" t="s">
        <v>27</v>
      </c>
      <c r="E85" s="12"/>
    </row>
    <row r="86" spans="1:5" ht="15.75" x14ac:dyDescent="0.25">
      <c r="A86" s="109"/>
      <c r="B86" s="3" t="s">
        <v>123</v>
      </c>
      <c r="C86" s="4"/>
      <c r="D86" s="3" t="s">
        <v>25</v>
      </c>
      <c r="E86" s="12"/>
    </row>
    <row r="87" spans="1:5" ht="15.75" x14ac:dyDescent="0.25">
      <c r="A87" s="109"/>
      <c r="B87" s="3" t="s">
        <v>124</v>
      </c>
      <c r="C87" s="4"/>
      <c r="D87" s="3" t="s">
        <v>30</v>
      </c>
      <c r="E87" s="12"/>
    </row>
    <row r="88" spans="1:5" ht="15.75" x14ac:dyDescent="0.25">
      <c r="A88" s="109"/>
      <c r="B88" s="14" t="s">
        <v>125</v>
      </c>
      <c r="C88" s="4"/>
      <c r="D88" s="5" t="s">
        <v>23</v>
      </c>
      <c r="E88" s="12"/>
    </row>
    <row r="89" spans="1:5" ht="15.75" x14ac:dyDescent="0.25">
      <c r="A89" s="109"/>
      <c r="B89" s="3" t="s">
        <v>126</v>
      </c>
      <c r="C89" s="4"/>
      <c r="D89" s="3" t="s">
        <v>27</v>
      </c>
      <c r="E89" s="12"/>
    </row>
    <row r="90" spans="1:5" ht="15.75" x14ac:dyDescent="0.25">
      <c r="A90" s="109"/>
      <c r="B90" s="3" t="s">
        <v>127</v>
      </c>
      <c r="C90" s="4"/>
      <c r="D90" s="3" t="s">
        <v>27</v>
      </c>
      <c r="E90" s="12"/>
    </row>
    <row r="91" spans="1:5" ht="15.75" x14ac:dyDescent="0.25">
      <c r="A91" s="109"/>
      <c r="B91" s="3" t="s">
        <v>128</v>
      </c>
      <c r="C91" s="4"/>
      <c r="D91" s="3" t="s">
        <v>25</v>
      </c>
      <c r="E91" s="12"/>
    </row>
    <row r="92" spans="1:5" ht="15.75" x14ac:dyDescent="0.25">
      <c r="A92" s="109"/>
      <c r="B92" s="3" t="s">
        <v>129</v>
      </c>
      <c r="C92" s="4"/>
      <c r="D92" s="3" t="s">
        <v>30</v>
      </c>
      <c r="E92" s="12"/>
    </row>
    <row r="93" spans="1:5" ht="15.75" x14ac:dyDescent="0.25">
      <c r="A93" s="109"/>
      <c r="B93" s="14" t="s">
        <v>130</v>
      </c>
      <c r="C93" s="4"/>
      <c r="D93" s="5" t="s">
        <v>23</v>
      </c>
      <c r="E93" s="12"/>
    </row>
    <row r="94" spans="1:5" ht="15.75" x14ac:dyDescent="0.25">
      <c r="A94" s="109"/>
      <c r="B94" s="3" t="s">
        <v>131</v>
      </c>
      <c r="C94" s="4"/>
      <c r="D94" s="3" t="s">
        <v>27</v>
      </c>
      <c r="E94" s="12"/>
    </row>
    <row r="95" spans="1:5" ht="15.75" x14ac:dyDescent="0.25">
      <c r="A95" s="109"/>
      <c r="B95" s="3" t="s">
        <v>132</v>
      </c>
      <c r="C95" s="4"/>
      <c r="D95" s="3" t="s">
        <v>27</v>
      </c>
      <c r="E95" s="12"/>
    </row>
    <row r="96" spans="1:5" ht="15.75" x14ac:dyDescent="0.25">
      <c r="A96" s="109"/>
      <c r="B96" s="3" t="s">
        <v>133</v>
      </c>
      <c r="C96" s="4"/>
      <c r="D96" s="3" t="s">
        <v>25</v>
      </c>
      <c r="E96" s="12"/>
    </row>
    <row r="97" spans="1:5" ht="15.75" x14ac:dyDescent="0.25">
      <c r="A97" s="109"/>
      <c r="B97" s="3" t="s">
        <v>134</v>
      </c>
      <c r="C97" s="4"/>
      <c r="D97" s="3" t="s">
        <v>30</v>
      </c>
      <c r="E97" s="12"/>
    </row>
    <row r="98" spans="1:5" ht="15.75" x14ac:dyDescent="0.25">
      <c r="A98" s="109"/>
      <c r="B98" s="14" t="s">
        <v>135</v>
      </c>
      <c r="C98" s="4"/>
      <c r="D98" s="5" t="s">
        <v>23</v>
      </c>
      <c r="E98" s="12"/>
    </row>
    <row r="99" spans="1:5" ht="15.75" x14ac:dyDescent="0.25">
      <c r="A99" s="109"/>
      <c r="B99" s="3" t="s">
        <v>136</v>
      </c>
      <c r="C99" s="4"/>
      <c r="D99" s="3" t="s">
        <v>27</v>
      </c>
      <c r="E99" s="12"/>
    </row>
    <row r="100" spans="1:5" ht="15.75" x14ac:dyDescent="0.25">
      <c r="A100" s="109"/>
      <c r="B100" s="3" t="s">
        <v>137</v>
      </c>
      <c r="C100" s="4"/>
      <c r="D100" s="3" t="s">
        <v>27</v>
      </c>
      <c r="E100" s="12"/>
    </row>
    <row r="101" spans="1:5" ht="15.75" x14ac:dyDescent="0.25">
      <c r="A101" s="109"/>
      <c r="B101" s="3" t="s">
        <v>138</v>
      </c>
      <c r="C101" s="4"/>
      <c r="D101" s="3" t="s">
        <v>25</v>
      </c>
      <c r="E101" s="12"/>
    </row>
    <row r="102" spans="1:5" ht="15.75" x14ac:dyDescent="0.25">
      <c r="A102" s="110"/>
      <c r="B102" s="7" t="s">
        <v>139</v>
      </c>
      <c r="C102" s="85"/>
      <c r="D102" s="7" t="s">
        <v>30</v>
      </c>
      <c r="E102" s="86"/>
    </row>
    <row r="103" spans="1:5" x14ac:dyDescent="0.25">
      <c r="B103" s="2" t="s">
        <v>165</v>
      </c>
      <c r="C103" s="2">
        <v>-1.5180546234948207E-3</v>
      </c>
      <c r="D103" s="2" t="s">
        <v>166</v>
      </c>
      <c r="E103" s="2" t="s">
        <v>167</v>
      </c>
    </row>
    <row r="104" spans="1:5" x14ac:dyDescent="0.25">
      <c r="B104" s="2" t="s">
        <v>168</v>
      </c>
      <c r="C104" s="2">
        <v>-4.0574725033751891E-3</v>
      </c>
      <c r="D104" s="2" t="s">
        <v>166</v>
      </c>
      <c r="E104" s="2" t="s">
        <v>167</v>
      </c>
    </row>
    <row r="105" spans="1:5" x14ac:dyDescent="0.25">
      <c r="B105" s="2" t="s">
        <v>169</v>
      </c>
      <c r="C105" s="2">
        <v>0</v>
      </c>
      <c r="D105" s="2" t="s">
        <v>166</v>
      </c>
      <c r="E105" s="2" t="s">
        <v>170</v>
      </c>
    </row>
    <row r="106" spans="1:5" x14ac:dyDescent="0.25">
      <c r="B106" s="2" t="s">
        <v>171</v>
      </c>
      <c r="C106" s="2">
        <v>0</v>
      </c>
      <c r="D106" s="2" t="s">
        <v>166</v>
      </c>
      <c r="E106" s="2" t="s">
        <v>172</v>
      </c>
    </row>
    <row r="107" spans="1:5" x14ac:dyDescent="0.25">
      <c r="B107" s="2" t="s">
        <v>173</v>
      </c>
      <c r="C107" s="2">
        <v>0.54220000000000002</v>
      </c>
      <c r="D107" s="2" t="s">
        <v>166</v>
      </c>
      <c r="E107" s="2" t="s">
        <v>174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C2C57995-EE90-44AE-A838-2B7B934572ED}">
      <formula1>#REF!</formula1>
    </dataValidation>
    <dataValidation type="list" allowBlank="1" showInputMessage="1" showErrorMessage="1" sqref="C42:C43 C38 C33 C72:C74 C20 C22 C16 C18 C24 C46" xr:uid="{EBF8028B-616A-4D7F-9558-E1D2AD5468A5}">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484D1C884DBEEC4F85358777B6E07E1F" ma:contentTypeVersion="14" ma:contentTypeDescription="Ein neues Dokument erstellen." ma:contentTypeScope="" ma:versionID="a2723363c95d06c20a386cbc83375aab">
  <xsd:schema xmlns:xsd="http://www.w3.org/2001/XMLSchema" xmlns:xs="http://www.w3.org/2001/XMLSchema" xmlns:p="http://schemas.microsoft.com/office/2006/metadata/properties" xmlns:ns2="0e220fa0-9a4b-44ce-92ce-4f31ff5f4a3f" xmlns:ns3="a79bd6c5-bb98-4953-b464-f6a556bf928c" targetNamespace="http://schemas.microsoft.com/office/2006/metadata/properties" ma:root="true" ma:fieldsID="05c4af4b18237b5d213710366cf7c9da" ns2:_="" ns3:_="">
    <xsd:import namespace="0e220fa0-9a4b-44ce-92ce-4f31ff5f4a3f"/>
    <xsd:import namespace="a79bd6c5-bb98-4953-b464-f6a556bf928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20fa0-9a4b-44ce-92ce-4f31ff5f4a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58b5545-f9af-4778-b81a-1d650be88cd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9bd6c5-bb98-4953-b464-f6a556bf92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a201d0-0f67-481c-90c8-bd5dbc953acf}" ma:internalName="TaxCatchAll" ma:showField="CatchAllData" ma:web="a79bd6c5-bb98-4953-b464-f6a556bf928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e220fa0-9a4b-44ce-92ce-4f31ff5f4a3f">
      <Terms xmlns="http://schemas.microsoft.com/office/infopath/2007/PartnerControls"/>
    </lcf76f155ced4ddcb4097134ff3c332f>
    <TaxCatchAll xmlns="a79bd6c5-bb98-4953-b464-f6a556bf928c" xsi:nil="true"/>
  </documentManagement>
</p:properties>
</file>

<file path=customXml/itemProps1.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2.xml><?xml version="1.0" encoding="utf-8"?>
<ds:datastoreItem xmlns:ds="http://schemas.openxmlformats.org/officeDocument/2006/customXml" ds:itemID="{6439F345-95A1-4F2B-8B26-7F4BC9C727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20fa0-9a4b-44ce-92ce-4f31ff5f4a3f"/>
    <ds:schemaRef ds:uri="a79bd6c5-bb98-4953-b464-f6a556bf9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Gałowo - za osiedlem</vt:lpstr>
      <vt:lpstr>Gałowo - Kościelna</vt:lpstr>
      <vt:lpstr>Gaj Mały I</vt:lpstr>
      <vt:lpstr>Gaj Mały II</vt:lpstr>
      <vt:lpstr>Obrowo I</vt:lpstr>
      <vt:lpstr>Obrowo II</vt:lpstr>
      <vt:lpstr>Przyborówko-pBIII</vt:lpstr>
      <vt:lpstr>Jastrowo - Ostrolesie I</vt:lpstr>
      <vt:lpstr>Jastrowo - Ostrolesie II</vt:lpstr>
      <vt:lpstr>Jastrowo - Ostrolesie III</vt:lpstr>
      <vt:lpstr>Jastrowo - Ostrolesie IV</vt:lpstr>
      <vt:lpstr>Śmiłowo</vt:lpstr>
      <vt:lpstr>Lipnica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2024-02-29T09:58:03Z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0x010100484D1C884DBEEC4F85358777B6E07E1F</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