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defaultThemeVersion="166925"/>
  <xr:revisionPtr revIDLastSave="0" documentId="13_ncr:1_{5D12A8E0-AEED-4F32-8F33-B23D76587581}" xr6:coauthVersionLast="47" xr6:coauthVersionMax="47" xr10:uidLastSave="{00000000-0000-0000-0000-000000000000}"/>
  <bookViews>
    <workbookView xWindow="-120" yWindow="-120" windowWidth="29040" windowHeight="15840" activeTab="2" xr2:uid="{9FC1A8C1-2051-4B9D-AD03-C4C9BF31E6D2}"/>
  </bookViews>
  <sheets>
    <sheet name="Algorithm Details" sheetId="1" r:id="rId1"/>
    <sheet name="Comparison" sheetId="2" r:id="rId2"/>
    <sheet name="Results" sheetId="1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1" l="1"/>
  <c r="D6" i="11"/>
  <c r="F6" i="11"/>
  <c r="H6" i="11"/>
  <c r="J6" i="11"/>
  <c r="L6" i="11"/>
  <c r="M6" i="11"/>
  <c r="B7" i="11"/>
  <c r="D7" i="11"/>
  <c r="F7" i="11"/>
  <c r="H7" i="11"/>
  <c r="J7" i="11"/>
  <c r="L7" i="11"/>
  <c r="M7" i="11"/>
  <c r="B8" i="11"/>
  <c r="D8" i="11"/>
  <c r="F8" i="11"/>
  <c r="H8" i="11"/>
  <c r="J8" i="11"/>
  <c r="L8" i="11"/>
  <c r="M8" i="11"/>
  <c r="B9" i="11"/>
  <c r="D9" i="11"/>
  <c r="F9" i="11"/>
  <c r="H9" i="11"/>
  <c r="J9" i="11"/>
  <c r="L9" i="11"/>
  <c r="M9" i="11"/>
  <c r="B10" i="11"/>
  <c r="D10" i="11"/>
  <c r="F10" i="11"/>
  <c r="H10" i="11"/>
  <c r="J10" i="11"/>
  <c r="L10" i="11"/>
  <c r="M10" i="11"/>
  <c r="B11" i="11"/>
  <c r="D11" i="11"/>
  <c r="F11" i="11"/>
  <c r="H11" i="11"/>
  <c r="J11" i="11"/>
  <c r="L11" i="11"/>
  <c r="M11" i="11"/>
  <c r="B12" i="11"/>
  <c r="D12" i="11"/>
  <c r="F12" i="11"/>
  <c r="H12" i="11"/>
  <c r="J12" i="11"/>
  <c r="L12" i="11"/>
  <c r="M12" i="11"/>
  <c r="B13" i="11"/>
  <c r="D13" i="11"/>
  <c r="F13" i="11"/>
  <c r="H13" i="11"/>
  <c r="J13" i="11"/>
  <c r="L13" i="11"/>
  <c r="M13" i="11"/>
  <c r="B14" i="11"/>
  <c r="D14" i="11"/>
  <c r="F14" i="11"/>
  <c r="H14" i="11"/>
  <c r="J14" i="11"/>
  <c r="L14" i="11"/>
  <c r="M14" i="11"/>
  <c r="B15" i="11"/>
  <c r="D15" i="11"/>
  <c r="F15" i="11"/>
  <c r="H15" i="11"/>
  <c r="J15" i="11"/>
  <c r="L15" i="11"/>
  <c r="M15" i="11"/>
  <c r="B16" i="11"/>
  <c r="D16" i="11"/>
  <c r="F16" i="11"/>
  <c r="H16" i="11"/>
  <c r="J16" i="11"/>
  <c r="L16" i="11"/>
  <c r="M16" i="11"/>
  <c r="B17" i="11"/>
  <c r="D17" i="11"/>
  <c r="F17" i="11"/>
  <c r="H17" i="11"/>
  <c r="J17" i="11"/>
  <c r="L17" i="11"/>
  <c r="M17" i="11"/>
  <c r="B18" i="11"/>
  <c r="D18" i="11"/>
  <c r="F18" i="11"/>
  <c r="H18" i="11"/>
  <c r="J18" i="11"/>
  <c r="L18" i="11"/>
  <c r="M18" i="11"/>
  <c r="B19" i="11"/>
  <c r="D19" i="11"/>
  <c r="F19" i="11"/>
  <c r="H19" i="11"/>
  <c r="J19" i="11"/>
  <c r="L19" i="11"/>
  <c r="M19" i="11"/>
  <c r="B20" i="11"/>
  <c r="D20" i="11"/>
  <c r="F20" i="11"/>
  <c r="H20" i="11"/>
  <c r="J20" i="11"/>
  <c r="L20" i="11"/>
  <c r="M20" i="11"/>
  <c r="B21" i="11"/>
  <c r="D21" i="11"/>
  <c r="F21" i="11"/>
  <c r="H21" i="11"/>
  <c r="J21" i="11"/>
  <c r="L21" i="11"/>
  <c r="M21" i="11"/>
  <c r="B22" i="11"/>
  <c r="D22" i="11"/>
  <c r="F22" i="11"/>
  <c r="H22" i="11"/>
  <c r="J22" i="11"/>
  <c r="L22" i="11"/>
  <c r="M22" i="11"/>
  <c r="B23" i="11"/>
  <c r="D23" i="11"/>
  <c r="F23" i="11"/>
  <c r="H23" i="11"/>
  <c r="J23" i="11"/>
  <c r="L23" i="11"/>
  <c r="M23" i="11"/>
  <c r="B24" i="11"/>
  <c r="D24" i="11"/>
  <c r="F24" i="11"/>
  <c r="H24" i="11"/>
  <c r="J24" i="11"/>
  <c r="L24" i="11"/>
  <c r="M24" i="11"/>
  <c r="B25" i="11"/>
  <c r="D25" i="11"/>
  <c r="F25" i="11"/>
  <c r="H25" i="11"/>
  <c r="J25" i="11"/>
  <c r="L25" i="11"/>
  <c r="M25" i="11"/>
  <c r="B26" i="11"/>
  <c r="D26" i="11"/>
  <c r="F26" i="11"/>
  <c r="H26" i="11"/>
  <c r="J26" i="11"/>
  <c r="L26" i="11"/>
  <c r="M26" i="11"/>
  <c r="B27" i="11"/>
  <c r="D27" i="11"/>
  <c r="F27" i="11"/>
  <c r="H27" i="11"/>
  <c r="J27" i="11"/>
  <c r="L27" i="11"/>
  <c r="M27" i="11"/>
  <c r="B28" i="11"/>
  <c r="D28" i="11"/>
  <c r="F28" i="11"/>
  <c r="H28" i="11"/>
  <c r="J28" i="11"/>
  <c r="L28" i="11"/>
  <c r="M28" i="11"/>
  <c r="B29" i="11"/>
  <c r="D29" i="11"/>
  <c r="F29" i="11"/>
  <c r="H29" i="11"/>
  <c r="J29" i="11"/>
  <c r="L29" i="11"/>
  <c r="M29" i="11"/>
  <c r="B30" i="11"/>
  <c r="D30" i="11"/>
  <c r="F30" i="11"/>
  <c r="H30" i="11"/>
  <c r="J30" i="11"/>
  <c r="L30" i="11"/>
  <c r="M30" i="11"/>
  <c r="B31" i="11"/>
  <c r="D31" i="11"/>
  <c r="F31" i="11"/>
  <c r="H31" i="11"/>
  <c r="J31" i="11"/>
  <c r="L31" i="11"/>
  <c r="M31" i="11"/>
  <c r="B32" i="11"/>
  <c r="D32" i="11"/>
  <c r="F32" i="11"/>
  <c r="H32" i="11"/>
  <c r="J32" i="11"/>
  <c r="L32" i="11"/>
  <c r="M32" i="11"/>
  <c r="B33" i="11"/>
  <c r="D33" i="11"/>
  <c r="F33" i="11"/>
  <c r="H33" i="11"/>
  <c r="J33" i="11"/>
  <c r="L33" i="11"/>
  <c r="M33" i="11"/>
  <c r="B34" i="11"/>
  <c r="D34" i="11"/>
  <c r="F34" i="11"/>
  <c r="H34" i="11"/>
  <c r="J34" i="11"/>
  <c r="L34" i="11"/>
  <c r="M34" i="11"/>
  <c r="B35" i="11"/>
  <c r="D35" i="11"/>
  <c r="F35" i="11"/>
  <c r="H35" i="11"/>
  <c r="J35" i="11"/>
  <c r="L35" i="11"/>
  <c r="M35" i="11"/>
  <c r="B36" i="11"/>
  <c r="D36" i="11"/>
  <c r="F36" i="11"/>
  <c r="H36" i="11"/>
  <c r="J36" i="11"/>
  <c r="L36" i="11"/>
  <c r="M36" i="11"/>
  <c r="B37" i="11"/>
  <c r="D37" i="11"/>
  <c r="F37" i="11"/>
  <c r="H37" i="11"/>
  <c r="J37" i="11"/>
  <c r="L37" i="11"/>
  <c r="M37" i="11"/>
  <c r="B38" i="11"/>
  <c r="D38" i="11"/>
  <c r="F38" i="11"/>
  <c r="H38" i="11"/>
  <c r="J38" i="11"/>
  <c r="L38" i="11"/>
  <c r="M38" i="11"/>
  <c r="B39" i="11"/>
  <c r="D39" i="11"/>
  <c r="F39" i="11"/>
  <c r="H39" i="11"/>
  <c r="J39" i="11"/>
  <c r="L39" i="11"/>
  <c r="M39" i="11"/>
  <c r="B40" i="11"/>
  <c r="D40" i="11"/>
  <c r="F40" i="11"/>
  <c r="H40" i="11"/>
  <c r="J40" i="11"/>
  <c r="L40" i="11"/>
  <c r="M40" i="11"/>
  <c r="B41" i="11"/>
  <c r="D41" i="11"/>
  <c r="F41" i="11"/>
  <c r="H41" i="11"/>
  <c r="J41" i="11"/>
  <c r="L41" i="11"/>
  <c r="M41" i="11"/>
  <c r="B42" i="11"/>
  <c r="D42" i="11"/>
  <c r="F42" i="11"/>
  <c r="H42" i="11"/>
  <c r="J42" i="11"/>
  <c r="L42" i="11"/>
  <c r="M42" i="11"/>
  <c r="B43" i="11"/>
  <c r="D43" i="11"/>
  <c r="F43" i="11"/>
  <c r="H43" i="11"/>
  <c r="J43" i="11"/>
  <c r="L43" i="11"/>
  <c r="M43" i="11"/>
  <c r="B44" i="11"/>
  <c r="D44" i="11"/>
  <c r="F44" i="11"/>
  <c r="H44" i="11"/>
  <c r="J44" i="11"/>
  <c r="L44" i="11"/>
  <c r="M44" i="11"/>
  <c r="B45" i="11"/>
  <c r="D45" i="11"/>
  <c r="F45" i="11"/>
  <c r="H45" i="11"/>
  <c r="J45" i="11"/>
  <c r="L45" i="11"/>
  <c r="M45" i="11"/>
  <c r="B46" i="11"/>
  <c r="D46" i="11"/>
  <c r="F46" i="11"/>
  <c r="H46" i="11"/>
  <c r="J46" i="11"/>
  <c r="L46" i="11"/>
  <c r="M46" i="11"/>
  <c r="B47" i="11"/>
  <c r="D47" i="11"/>
  <c r="F47" i="11"/>
  <c r="H47" i="11"/>
  <c r="J47" i="11"/>
  <c r="L47" i="11"/>
  <c r="M47" i="11"/>
  <c r="B48" i="11"/>
  <c r="D48" i="11"/>
  <c r="F48" i="11"/>
  <c r="H48" i="11"/>
  <c r="J48" i="11"/>
  <c r="L48" i="11"/>
  <c r="M48" i="11"/>
  <c r="B49" i="11"/>
  <c r="D49" i="11"/>
  <c r="F49" i="11"/>
  <c r="H49" i="11"/>
  <c r="J49" i="11"/>
  <c r="L49" i="11"/>
  <c r="M49" i="11"/>
  <c r="B50" i="11"/>
  <c r="D50" i="11"/>
  <c r="F50" i="11"/>
  <c r="H50" i="11"/>
  <c r="J50" i="11"/>
  <c r="L50" i="11"/>
  <c r="M50" i="11"/>
  <c r="B51" i="11"/>
  <c r="D51" i="11"/>
  <c r="F51" i="11"/>
  <c r="H51" i="11"/>
  <c r="J51" i="11"/>
  <c r="L51" i="11"/>
  <c r="M51" i="11"/>
  <c r="D5" i="11"/>
  <c r="F5" i="11"/>
  <c r="H5" i="11"/>
  <c r="J5" i="11"/>
  <c r="L5" i="11"/>
  <c r="M5" i="11"/>
  <c r="B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5" i="11"/>
  <c r="B106" i="2"/>
  <c r="X36" i="1"/>
  <c r="D36" i="1"/>
  <c r="E36" i="1"/>
  <c r="F36" i="1"/>
  <c r="G36" i="1"/>
  <c r="H36" i="1"/>
  <c r="I36" i="1"/>
  <c r="J36" i="1"/>
  <c r="K36" i="1"/>
  <c r="L36" i="1"/>
  <c r="M36" i="1"/>
  <c r="N36" i="1"/>
  <c r="O36" i="1"/>
  <c r="P36" i="1"/>
  <c r="Q36" i="1"/>
  <c r="R36" i="1"/>
  <c r="S36" i="1"/>
  <c r="X35" i="1"/>
  <c r="X34" i="1"/>
  <c r="X33" i="1"/>
  <c r="X31" i="1"/>
  <c r="X32" i="1"/>
  <c r="ES209" i="2"/>
  <c r="ES210" i="2" s="1" a="1"/>
  <c r="ES210" i="2" s="1"/>
  <c r="ES211" i="2" s="1" a="1"/>
  <c r="ES211" i="2" s="1"/>
  <c r="A143" i="2"/>
  <c r="A144" i="2"/>
  <c r="A145" i="2"/>
  <c r="A146" i="2"/>
  <c r="A147" i="2"/>
  <c r="A148" i="2"/>
  <c r="A149" i="2"/>
  <c r="A150" i="2"/>
  <c r="C223" i="2"/>
  <c r="D223"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BV223" i="2"/>
  <c r="BW223" i="2"/>
  <c r="BX223" i="2"/>
  <c r="BY223" i="2"/>
  <c r="BZ223" i="2"/>
  <c r="CA223" i="2"/>
  <c r="CB223" i="2"/>
  <c r="CC223" i="2"/>
  <c r="CD223" i="2"/>
  <c r="CE223" i="2"/>
  <c r="CF223" i="2"/>
  <c r="CG223" i="2"/>
  <c r="CH223" i="2"/>
  <c r="CI223" i="2"/>
  <c r="CJ223" i="2"/>
  <c r="CK223" i="2"/>
  <c r="CL223" i="2"/>
  <c r="CM223" i="2"/>
  <c r="CN223" i="2"/>
  <c r="CO223" i="2"/>
  <c r="CP223" i="2"/>
  <c r="CQ223" i="2"/>
  <c r="CR223" i="2"/>
  <c r="CS223" i="2"/>
  <c r="CT223" i="2"/>
  <c r="CU223" i="2"/>
  <c r="CV223" i="2"/>
  <c r="CW223" i="2"/>
  <c r="CX223" i="2"/>
  <c r="CY223" i="2"/>
  <c r="CZ223" i="2"/>
  <c r="DA223" i="2"/>
  <c r="DB223" i="2"/>
  <c r="DC223" i="2"/>
  <c r="DD223" i="2"/>
  <c r="DE223" i="2"/>
  <c r="DF223" i="2"/>
  <c r="DG223" i="2"/>
  <c r="DH223" i="2"/>
  <c r="DI223" i="2"/>
  <c r="DJ223" i="2"/>
  <c r="DK223" i="2"/>
  <c r="DL223" i="2"/>
  <c r="DM223" i="2"/>
  <c r="DN223" i="2"/>
  <c r="DO223" i="2"/>
  <c r="DP223" i="2"/>
  <c r="DQ223" i="2"/>
  <c r="DR223" i="2"/>
  <c r="DS223" i="2"/>
  <c r="DT223" i="2"/>
  <c r="DU223" i="2"/>
  <c r="DV223" i="2"/>
  <c r="DW223" i="2"/>
  <c r="DX223" i="2"/>
  <c r="DY223" i="2"/>
  <c r="DZ223" i="2"/>
  <c r="EA223" i="2"/>
  <c r="EB223" i="2"/>
  <c r="EC223" i="2"/>
  <c r="ED223" i="2"/>
  <c r="EE223" i="2"/>
  <c r="EF223" i="2"/>
  <c r="EG223" i="2"/>
  <c r="EH223" i="2"/>
  <c r="EI223" i="2"/>
  <c r="EJ223" i="2"/>
  <c r="EK223" i="2"/>
  <c r="EL223" i="2"/>
  <c r="EM223" i="2"/>
  <c r="EN223" i="2"/>
  <c r="EO223" i="2"/>
  <c r="EP223" i="2"/>
  <c r="EQ223" i="2"/>
  <c r="ER223" i="2"/>
  <c r="ES223" i="2"/>
  <c r="ET223" i="2"/>
  <c r="EU223" i="2"/>
  <c r="EV223" i="2"/>
  <c r="EW223" i="2"/>
  <c r="EX223" i="2"/>
  <c r="EY223" i="2"/>
  <c r="EZ223" i="2"/>
  <c r="FA223" i="2"/>
  <c r="FB223" i="2"/>
  <c r="FC223" i="2"/>
  <c r="FD223" i="2"/>
  <c r="FE223" i="2"/>
  <c r="FF223" i="2"/>
  <c r="FG223" i="2"/>
  <c r="FH223" i="2"/>
  <c r="FI223" i="2"/>
  <c r="FJ223" i="2"/>
  <c r="FK223" i="2"/>
  <c r="FL223" i="2"/>
  <c r="FM223" i="2"/>
  <c r="FN223" i="2"/>
  <c r="FO223" i="2"/>
  <c r="FP223" i="2"/>
  <c r="FQ223" i="2"/>
  <c r="FR223" i="2"/>
  <c r="FS223" i="2"/>
  <c r="FT223" i="2"/>
  <c r="FU223" i="2"/>
  <c r="FV223" i="2"/>
  <c r="FW223" i="2"/>
  <c r="FX223" i="2"/>
  <c r="FY223" i="2"/>
  <c r="FZ223" i="2"/>
  <c r="GA223" i="2"/>
  <c r="GB223" i="2"/>
  <c r="GC223" i="2"/>
  <c r="GD223" i="2"/>
  <c r="GE223" i="2"/>
  <c r="GF223" i="2"/>
  <c r="GG223" i="2"/>
  <c r="GH223" i="2"/>
  <c r="GI223" i="2"/>
  <c r="GJ223" i="2"/>
  <c r="GK223" i="2"/>
  <c r="GL223" i="2"/>
  <c r="GM223" i="2"/>
  <c r="GN223" i="2"/>
  <c r="GO223" i="2"/>
  <c r="GP223" i="2"/>
  <c r="GQ223" i="2"/>
  <c r="GR223" i="2"/>
  <c r="GS223" i="2"/>
  <c r="GT223" i="2"/>
  <c r="GU223" i="2"/>
  <c r="GV223" i="2"/>
  <c r="B223" i="2"/>
  <c r="DW209" i="2"/>
  <c r="DX209" i="2"/>
  <c r="DY209" i="2"/>
  <c r="DY210" i="2" s="1" a="1"/>
  <c r="DY210" i="2" s="1"/>
  <c r="DY211" i="2" s="1" a="1"/>
  <c r="DY211" i="2" s="1"/>
  <c r="DZ209" i="2"/>
  <c r="EC209" i="2"/>
  <c r="EC210" i="2" s="1" a="1"/>
  <c r="EC210" i="2" s="1"/>
  <c r="EC211" i="2" s="1" a="1"/>
  <c r="EC211" i="2" s="1"/>
  <c r="EF209" i="2"/>
  <c r="EH209" i="2"/>
  <c r="EI209" i="2"/>
  <c r="DW210" i="2" a="1"/>
  <c r="DW210" i="2" s="1"/>
  <c r="DX210" i="2" a="1"/>
  <c r="DX210" i="2" s="1"/>
  <c r="DX211" i="2" s="1" a="1"/>
  <c r="DX211" i="2" s="1"/>
  <c r="EF210" i="2" a="1"/>
  <c r="EF210" i="2" s="1"/>
  <c r="EF211" i="2" s="1" a="1"/>
  <c r="EF211" i="2" s="1"/>
  <c r="EI210" i="2" a="1"/>
  <c r="EI210" i="2" s="1"/>
  <c r="EI211" i="2" s="1" a="1"/>
  <c r="EI211" i="2" s="1"/>
  <c r="DY212" i="2" a="1"/>
  <c r="DY212" i="2" s="1"/>
  <c r="DY213" i="2" s="1" a="1"/>
  <c r="DY213" i="2" s="1"/>
  <c r="EH212" i="2" a="1"/>
  <c r="EH212" i="2" s="1"/>
  <c r="EH213" i="2" a="1"/>
  <c r="EH213" i="2" s="1"/>
  <c r="DW214" i="2" a="1"/>
  <c r="DW214" i="2" s="1"/>
  <c r="DY214" i="2" a="1"/>
  <c r="DY214" i="2" s="1"/>
  <c r="EH214" i="2" a="1"/>
  <c r="EH214" i="2" s="1"/>
  <c r="DW215" i="2" a="1"/>
  <c r="DW215" i="2" s="1"/>
  <c r="DY215" i="2" a="1"/>
  <c r="DY215" i="2" s="1"/>
  <c r="EH215" i="2" a="1"/>
  <c r="EH215" i="2" s="1"/>
  <c r="DW216" i="2" a="1"/>
  <c r="DW216" i="2" s="1"/>
  <c r="DX216" i="2" a="1"/>
  <c r="DX216" i="2" s="1"/>
  <c r="DY216" i="2" a="1"/>
  <c r="DY216" i="2" s="1"/>
  <c r="EH216" i="2" a="1"/>
  <c r="EH216" i="2" s="1"/>
  <c r="DW217" i="2" a="1"/>
  <c r="DW217" i="2" s="1"/>
  <c r="DX217" i="2" a="1"/>
  <c r="DX217" i="2" s="1"/>
  <c r="DY217" i="2" a="1"/>
  <c r="DY217" i="2" s="1"/>
  <c r="EH217" i="2" a="1"/>
  <c r="EH217" i="2" s="1"/>
  <c r="DW218" i="2" a="1"/>
  <c r="DW218" i="2" s="1"/>
  <c r="DX218" i="2" a="1"/>
  <c r="DX218" i="2" s="1"/>
  <c r="DY218" i="2" a="1"/>
  <c r="DY218" i="2" s="1"/>
  <c r="DZ218" i="2" a="1"/>
  <c r="DZ218" i="2" s="1"/>
  <c r="EH218" i="2" a="1"/>
  <c r="EH218" i="2" s="1"/>
  <c r="DW219" i="2" a="1"/>
  <c r="DW219" i="2" s="1"/>
  <c r="DX219" i="2" a="1"/>
  <c r="DX219" i="2" s="1"/>
  <c r="DY219" i="2" a="1"/>
  <c r="DY219" i="2" s="1"/>
  <c r="DZ219" i="2" a="1"/>
  <c r="DZ219" i="2" s="1"/>
  <c r="EH219" i="2" a="1"/>
  <c r="EH219" i="2" s="1"/>
  <c r="DV209" i="2"/>
  <c r="DV210" i="2" s="1" a="1"/>
  <c r="DV210" i="2" s="1"/>
  <c r="EJ209" i="2"/>
  <c r="EJ210" i="2" s="1" a="1"/>
  <c r="EJ210" i="2" s="1"/>
  <c r="EK209" i="2"/>
  <c r="EK210" i="2" s="1" a="1"/>
  <c r="EK210" i="2" s="1"/>
  <c r="EL209" i="2"/>
  <c r="EL210" i="2" s="1" a="1"/>
  <c r="EL210" i="2" s="1"/>
  <c r="EL211" i="2" s="1" a="1"/>
  <c r="EL211" i="2" s="1"/>
  <c r="EL212" i="2" s="1" a="1"/>
  <c r="EL212" i="2" s="1"/>
  <c r="EM209" i="2"/>
  <c r="EM210" i="2" s="1" a="1"/>
  <c r="EM210" i="2" s="1"/>
  <c r="EM211" i="2" s="1" a="1"/>
  <c r="EM211" i="2" s="1"/>
  <c r="EM212" i="2" s="1" a="1"/>
  <c r="EM212" i="2" s="1"/>
  <c r="EM213" i="2" s="1" a="1"/>
  <c r="EM213" i="2" s="1"/>
  <c r="EN209" i="2"/>
  <c r="EN210" i="2" s="1" a="1"/>
  <c r="EN210" i="2" s="1"/>
  <c r="EO209" i="2"/>
  <c r="EO210" i="2" s="1" a="1"/>
  <c r="EO210" i="2" s="1"/>
  <c r="EP209" i="2"/>
  <c r="EP210" i="2" s="1" a="1"/>
  <c r="EP210" i="2" s="1"/>
  <c r="EP211" i="2" s="1" a="1"/>
  <c r="EP211" i="2" s="1"/>
  <c r="EQ209" i="2"/>
  <c r="EQ210" i="2" s="1" a="1"/>
  <c r="EQ210" i="2" s="1"/>
  <c r="EQ211" i="2" s="1" a="1"/>
  <c r="EQ211" i="2" s="1"/>
  <c r="ER209" i="2"/>
  <c r="ER210" i="2" s="1" a="1"/>
  <c r="ER210" i="2" s="1"/>
  <c r="ER211" i="2" s="1" a="1"/>
  <c r="ER211" i="2" s="1"/>
  <c r="EP212" i="2" a="1"/>
  <c r="EP212" i="2" s="1"/>
  <c r="EP213" i="2" a="1"/>
  <c r="EP213" i="2" s="1"/>
  <c r="EM214" i="2" a="1"/>
  <c r="EM214" i="2" s="1"/>
  <c r="EP214" i="2" a="1"/>
  <c r="EP214" i="2" s="1"/>
  <c r="EM215" i="2" a="1"/>
  <c r="EM215" i="2" s="1"/>
  <c r="EP215" i="2" a="1"/>
  <c r="EP215" i="2" s="1"/>
  <c r="EJ216" i="2" a="1"/>
  <c r="EJ216" i="2" s="1"/>
  <c r="EK216" i="2" a="1"/>
  <c r="EK216" i="2" s="1"/>
  <c r="EL216" i="2" a="1"/>
  <c r="EL216" i="2" s="1"/>
  <c r="EM216" i="2" a="1"/>
  <c r="EM216" i="2" s="1"/>
  <c r="EN216" i="2" a="1"/>
  <c r="EN216" i="2" s="1"/>
  <c r="EP216" i="2" a="1"/>
  <c r="EP216" i="2" s="1"/>
  <c r="ER216" i="2" a="1"/>
  <c r="ER216" i="2" s="1"/>
  <c r="EJ217" i="2" a="1"/>
  <c r="EJ217" i="2" s="1"/>
  <c r="EK217" i="2" a="1"/>
  <c r="EK217" i="2" s="1"/>
  <c r="EL217" i="2" a="1"/>
  <c r="EL217" i="2" s="1"/>
  <c r="EM217" i="2" a="1"/>
  <c r="EM217" i="2" s="1"/>
  <c r="EN217" i="2" a="1"/>
  <c r="EN217" i="2" s="1"/>
  <c r="EP217" i="2" a="1"/>
  <c r="EP217" i="2" s="1"/>
  <c r="ER217" i="2" a="1"/>
  <c r="ER217" i="2" s="1"/>
  <c r="EJ218" i="2" a="1"/>
  <c r="EJ218" i="2" s="1"/>
  <c r="EK218" i="2" a="1"/>
  <c r="EK218" i="2" s="1"/>
  <c r="EL218" i="2" a="1"/>
  <c r="EL218" i="2" s="1"/>
  <c r="EM218" i="2" a="1"/>
  <c r="EM218" i="2" s="1"/>
  <c r="EN218" i="2" a="1"/>
  <c r="EN218" i="2" s="1"/>
  <c r="EO218" i="2" a="1"/>
  <c r="EO218" i="2" s="1"/>
  <c r="EP218" i="2" a="1"/>
  <c r="EP218" i="2" s="1"/>
  <c r="EQ218" i="2" a="1"/>
  <c r="EQ218" i="2" s="1"/>
  <c r="ER218" i="2" a="1"/>
  <c r="ER218" i="2" s="1"/>
  <c r="EJ219" i="2" a="1"/>
  <c r="EJ219" i="2" s="1"/>
  <c r="EK219" i="2" a="1"/>
  <c r="EK219" i="2" s="1"/>
  <c r="EL219" i="2" a="1"/>
  <c r="EL219" i="2" s="1"/>
  <c r="EM219" i="2" a="1"/>
  <c r="EM219" i="2" s="1"/>
  <c r="EN219" i="2" a="1"/>
  <c r="EN219" i="2" s="1"/>
  <c r="EO219" i="2" a="1"/>
  <c r="EO219" i="2" s="1"/>
  <c r="EP219" i="2" a="1"/>
  <c r="EP219" i="2" s="1"/>
  <c r="EQ219" i="2" a="1"/>
  <c r="EQ219" i="2" s="1"/>
  <c r="ER219" i="2" a="1"/>
  <c r="ER219" i="2" s="1"/>
  <c r="ET209" i="2"/>
  <c r="ET210" i="2" s="1" a="1"/>
  <c r="ET210" i="2" s="1"/>
  <c r="EU209" i="2"/>
  <c r="EU210" i="2" s="1" a="1"/>
  <c r="EU210" i="2" s="1"/>
  <c r="EU211" i="2" s="1" a="1"/>
  <c r="EU211" i="2" s="1"/>
  <c r="EV209" i="2"/>
  <c r="EV210" i="2" s="1" a="1"/>
  <c r="EV210" i="2" s="1"/>
  <c r="EV211" i="2" s="1" a="1"/>
  <c r="EV211" i="2" s="1"/>
  <c r="EW209" i="2"/>
  <c r="EX209" i="2"/>
  <c r="EX210" i="2" s="1" a="1"/>
  <c r="EX210" i="2" s="1"/>
  <c r="EX211" i="2" s="1" a="1"/>
  <c r="EX211" i="2" s="1"/>
  <c r="EY209" i="2"/>
  <c r="EY210" i="2" s="1" a="1"/>
  <c r="EY210" i="2" s="1"/>
  <c r="EY211" i="2" s="1" a="1"/>
  <c r="EY211" i="2" s="1"/>
  <c r="EZ209" i="2"/>
  <c r="EZ210" i="2" s="1" a="1"/>
  <c r="EZ210" i="2" s="1"/>
  <c r="EZ211" i="2" s="1" a="1"/>
  <c r="EZ211" i="2" s="1"/>
  <c r="EW210" i="2" a="1"/>
  <c r="EW210" i="2" s="1"/>
  <c r="EW211" i="2" s="1" a="1"/>
  <c r="EW211" i="2" s="1"/>
  <c r="ET212" i="2" a="1"/>
  <c r="ET212" i="2" s="1"/>
  <c r="EU212" i="2" a="1"/>
  <c r="EU212" i="2" s="1"/>
  <c r="EV212" i="2" a="1"/>
  <c r="EV212" i="2" s="1"/>
  <c r="EW212" i="2" a="1"/>
  <c r="EW212" i="2" s="1"/>
  <c r="EX212" i="2" a="1"/>
  <c r="EX212" i="2" s="1"/>
  <c r="EY212" i="2" a="1"/>
  <c r="EY212" i="2" s="1"/>
  <c r="EZ212" i="2" a="1"/>
  <c r="EZ212" i="2" s="1"/>
  <c r="ET213" i="2" a="1"/>
  <c r="ET213" i="2" s="1"/>
  <c r="EU213" i="2" a="1"/>
  <c r="EU213" i="2" s="1"/>
  <c r="EV213" i="2" a="1"/>
  <c r="EV213" i="2" s="1"/>
  <c r="EW213" i="2" a="1"/>
  <c r="EW213" i="2" s="1"/>
  <c r="EX213" i="2" a="1"/>
  <c r="EX213" i="2" s="1"/>
  <c r="EY213" i="2" a="1"/>
  <c r="EY213" i="2" s="1"/>
  <c r="EZ213" i="2" a="1"/>
  <c r="EZ213" i="2" s="1"/>
  <c r="ET214" i="2" a="1"/>
  <c r="ET214" i="2" s="1"/>
  <c r="EU214" i="2" a="1"/>
  <c r="EU214" i="2" s="1"/>
  <c r="EV214" i="2" a="1"/>
  <c r="EV214" i="2" s="1"/>
  <c r="EW214" i="2" a="1"/>
  <c r="EW214" i="2" s="1"/>
  <c r="EX214" i="2" a="1"/>
  <c r="EX214" i="2" s="1"/>
  <c r="EY214" i="2" a="1"/>
  <c r="EY214" i="2" s="1"/>
  <c r="EZ214" i="2" a="1"/>
  <c r="EZ214" i="2" s="1"/>
  <c r="ET215" i="2" a="1"/>
  <c r="ET215" i="2" s="1"/>
  <c r="EU215" i="2" a="1"/>
  <c r="EU215" i="2" s="1"/>
  <c r="EV215" i="2" a="1"/>
  <c r="EV215" i="2" s="1"/>
  <c r="EW215" i="2" a="1"/>
  <c r="EW215" i="2" s="1"/>
  <c r="EX215" i="2" a="1"/>
  <c r="EX215" i="2" s="1"/>
  <c r="EY215" i="2" a="1"/>
  <c r="EY215" i="2" s="1"/>
  <c r="EZ215" i="2" a="1"/>
  <c r="EZ215" i="2" s="1"/>
  <c r="ES216" i="2" a="1"/>
  <c r="ES216" i="2" s="1"/>
  <c r="ET216" i="2" a="1"/>
  <c r="ET216" i="2" s="1"/>
  <c r="EU216" i="2" a="1"/>
  <c r="EU216" i="2" s="1"/>
  <c r="EV216" i="2" a="1"/>
  <c r="EV216" i="2" s="1"/>
  <c r="EW216" i="2" a="1"/>
  <c r="EW216" i="2" s="1"/>
  <c r="EX216" i="2" a="1"/>
  <c r="EX216" i="2" s="1"/>
  <c r="EY216" i="2" a="1"/>
  <c r="EY216" i="2" s="1"/>
  <c r="EZ216" i="2" a="1"/>
  <c r="EZ216" i="2" s="1"/>
  <c r="ES217" i="2" a="1"/>
  <c r="ES217" i="2" s="1"/>
  <c r="ET217" i="2" a="1"/>
  <c r="ET217" i="2" s="1"/>
  <c r="EU217" i="2" a="1"/>
  <c r="EU217" i="2" s="1"/>
  <c r="EV217" i="2" a="1"/>
  <c r="EV217" i="2" s="1"/>
  <c r="EW217" i="2" a="1"/>
  <c r="EW217" i="2" s="1"/>
  <c r="EX217" i="2" a="1"/>
  <c r="EX217" i="2" s="1"/>
  <c r="EY217" i="2" a="1"/>
  <c r="EY217" i="2" s="1"/>
  <c r="EZ217" i="2" a="1"/>
  <c r="EZ217" i="2" s="1"/>
  <c r="ES218" i="2" a="1"/>
  <c r="ES218" i="2" s="1"/>
  <c r="ET218" i="2" a="1"/>
  <c r="ET218" i="2" s="1"/>
  <c r="EU218" i="2" a="1"/>
  <c r="EU218" i="2" s="1"/>
  <c r="EV218" i="2" a="1"/>
  <c r="EV218" i="2" s="1"/>
  <c r="EW218" i="2" a="1"/>
  <c r="EW218" i="2" s="1"/>
  <c r="EX218" i="2" a="1"/>
  <c r="EX218" i="2" s="1"/>
  <c r="EY218" i="2" a="1"/>
  <c r="EY218" i="2" s="1"/>
  <c r="EZ218" i="2" a="1"/>
  <c r="EZ218" i="2" s="1"/>
  <c r="ES219" i="2" a="1"/>
  <c r="ES219" i="2" s="1"/>
  <c r="ET219" i="2" a="1"/>
  <c r="ET219" i="2" s="1"/>
  <c r="EU219" i="2" a="1"/>
  <c r="EU219" i="2" s="1"/>
  <c r="EV219" i="2" a="1"/>
  <c r="EV219" i="2" s="1"/>
  <c r="EW219" i="2" a="1"/>
  <c r="EW219" i="2" s="1"/>
  <c r="EX219" i="2" a="1"/>
  <c r="EX219" i="2" s="1"/>
  <c r="EY219" i="2" a="1"/>
  <c r="EY219" i="2" s="1"/>
  <c r="EZ219" i="2" a="1"/>
  <c r="EZ219" i="2" s="1"/>
  <c r="DJ209" i="2"/>
  <c r="DK209" i="2"/>
  <c r="DL209" i="2"/>
  <c r="DM209" i="2"/>
  <c r="DN209" i="2"/>
  <c r="DN210" i="2" s="1" a="1"/>
  <c r="DN210" i="2" s="1"/>
  <c r="DO209" i="2"/>
  <c r="DO210" i="2" s="1" a="1"/>
  <c r="DO210" i="2" s="1"/>
  <c r="DO211" i="2" s="1" a="1"/>
  <c r="DO211" i="2" s="1"/>
  <c r="DP209" i="2"/>
  <c r="DP210" i="2" s="1" a="1"/>
  <c r="DP210" i="2" s="1"/>
  <c r="DQ209" i="2"/>
  <c r="DR209" i="2"/>
  <c r="DR210" i="2" s="1" a="1"/>
  <c r="DR210" i="2" s="1"/>
  <c r="DS209" i="2"/>
  <c r="DS210" i="2" s="1" a="1"/>
  <c r="DS210" i="2" s="1"/>
  <c r="DT209" i="2"/>
  <c r="DT210" i="2" s="1" a="1"/>
  <c r="DT210" i="2" s="1"/>
  <c r="DT211" i="2" s="1" a="1"/>
  <c r="DT211" i="2" s="1"/>
  <c r="DU209" i="2"/>
  <c r="DJ210" i="2" a="1"/>
  <c r="DJ210" i="2" s="1"/>
  <c r="DK210" i="2" a="1"/>
  <c r="DK210" i="2" s="1"/>
  <c r="DL210" i="2" a="1"/>
  <c r="DL210" i="2" s="1"/>
  <c r="DU214" i="2" a="1"/>
  <c r="DU214" i="2" s="1"/>
  <c r="DU215" i="2" a="1"/>
  <c r="DU215" i="2" s="1"/>
  <c r="DJ216" i="2" a="1"/>
  <c r="DJ216" i="2" s="1"/>
  <c r="DK216" i="2" a="1"/>
  <c r="DK216" i="2" s="1"/>
  <c r="DL216" i="2" a="1"/>
  <c r="DL216" i="2" s="1"/>
  <c r="DM216" i="2" a="1"/>
  <c r="DM216" i="2" s="1"/>
  <c r="DN216" i="2" a="1"/>
  <c r="DN216" i="2" s="1"/>
  <c r="DO216" i="2" a="1"/>
  <c r="DO216" i="2" s="1"/>
  <c r="DP216" i="2" a="1"/>
  <c r="DP216" i="2" s="1"/>
  <c r="DQ216" i="2" a="1"/>
  <c r="DQ216" i="2" s="1"/>
  <c r="DR216" i="2" a="1"/>
  <c r="DR216" i="2" s="1"/>
  <c r="DS216" i="2" a="1"/>
  <c r="DS216" i="2" s="1"/>
  <c r="DU216" i="2" a="1"/>
  <c r="DU216" i="2" s="1"/>
  <c r="DJ217" i="2" a="1"/>
  <c r="DJ217" i="2" s="1"/>
  <c r="DK217" i="2" a="1"/>
  <c r="DK217" i="2" s="1"/>
  <c r="DL217" i="2" a="1"/>
  <c r="DL217" i="2" s="1"/>
  <c r="DM217" i="2" a="1"/>
  <c r="DM217" i="2" s="1"/>
  <c r="DN217" i="2" a="1"/>
  <c r="DN217" i="2" s="1"/>
  <c r="DO217" i="2" a="1"/>
  <c r="DO217" i="2" s="1"/>
  <c r="DP217" i="2" a="1"/>
  <c r="DP217" i="2" s="1"/>
  <c r="DQ217" i="2" a="1"/>
  <c r="DQ217" i="2" s="1"/>
  <c r="DR217" i="2" a="1"/>
  <c r="DR217" i="2" s="1"/>
  <c r="DS217" i="2" a="1"/>
  <c r="DS217" i="2" s="1"/>
  <c r="DU217" i="2" a="1"/>
  <c r="DU217" i="2" s="1"/>
  <c r="DJ218" i="2" a="1"/>
  <c r="DJ218" i="2" s="1"/>
  <c r="DK218" i="2" a="1"/>
  <c r="DK218" i="2" s="1"/>
  <c r="DL218" i="2" a="1"/>
  <c r="DL218" i="2" s="1"/>
  <c r="DM218" i="2" a="1"/>
  <c r="DM218" i="2" s="1"/>
  <c r="DN218" i="2" a="1"/>
  <c r="DN218" i="2" s="1"/>
  <c r="DO218" i="2" a="1"/>
  <c r="DO218" i="2" s="1"/>
  <c r="DP218" i="2" a="1"/>
  <c r="DP218" i="2" s="1"/>
  <c r="DQ218" i="2" a="1"/>
  <c r="DQ218" i="2" s="1"/>
  <c r="DR218" i="2" a="1"/>
  <c r="DR218" i="2" s="1"/>
  <c r="DS218" i="2" a="1"/>
  <c r="DS218" i="2" s="1"/>
  <c r="DT218" i="2" a="1"/>
  <c r="DT218" i="2" s="1"/>
  <c r="DU218" i="2" a="1"/>
  <c r="DU218" i="2" s="1"/>
  <c r="DJ219" i="2" a="1"/>
  <c r="DJ219" i="2" s="1"/>
  <c r="DK219" i="2" a="1"/>
  <c r="DK219" i="2" s="1"/>
  <c r="DL219" i="2" a="1"/>
  <c r="DL219" i="2" s="1"/>
  <c r="DM219" i="2" a="1"/>
  <c r="DM219" i="2" s="1"/>
  <c r="DN219" i="2" a="1"/>
  <c r="DN219" i="2" s="1"/>
  <c r="DO219" i="2" a="1"/>
  <c r="DO219" i="2" s="1"/>
  <c r="DP219" i="2" a="1"/>
  <c r="DP219" i="2" s="1"/>
  <c r="DQ219" i="2" a="1"/>
  <c r="DQ219" i="2" s="1"/>
  <c r="DR219" i="2" a="1"/>
  <c r="DR219" i="2" s="1"/>
  <c r="DS219" i="2" a="1"/>
  <c r="DS219" i="2" s="1"/>
  <c r="DT219" i="2" a="1"/>
  <c r="DT219" i="2" s="1"/>
  <c r="DU219" i="2" a="1"/>
  <c r="DU219" i="2" s="1"/>
  <c r="DD209" i="2"/>
  <c r="DD210" i="2" s="1" a="1"/>
  <c r="DD210" i="2" s="1"/>
  <c r="DE209" i="2"/>
  <c r="DE210" i="2" s="1" a="1"/>
  <c r="DE210" i="2" s="1"/>
  <c r="DF209" i="2"/>
  <c r="DF210" i="2" s="1" a="1"/>
  <c r="DF210" i="2" s="1"/>
  <c r="DG209" i="2"/>
  <c r="DG210" i="2" s="1" a="1"/>
  <c r="DG210" i="2" s="1"/>
  <c r="DH209" i="2"/>
  <c r="DH210" i="2" s="1" a="1"/>
  <c r="DH210" i="2" s="1"/>
  <c r="DD216" i="2" a="1"/>
  <c r="DD216" i="2" s="1"/>
  <c r="DE216" i="2" a="1"/>
  <c r="DE216" i="2" s="1"/>
  <c r="DF216" i="2" a="1"/>
  <c r="DF216" i="2" s="1"/>
  <c r="DG216" i="2" a="1"/>
  <c r="DG216" i="2" s="1"/>
  <c r="DH216" i="2" a="1"/>
  <c r="DH216" i="2" s="1"/>
  <c r="DD217" i="2" a="1"/>
  <c r="DD217" i="2" s="1"/>
  <c r="DE217" i="2" a="1"/>
  <c r="DE217" i="2" s="1"/>
  <c r="DF217" i="2" a="1"/>
  <c r="DF217" i="2" s="1"/>
  <c r="DG217" i="2" a="1"/>
  <c r="DG217" i="2" s="1"/>
  <c r="DH217" i="2" a="1"/>
  <c r="DH217" i="2" s="1"/>
  <c r="DD218" i="2" a="1"/>
  <c r="DD218" i="2" s="1"/>
  <c r="DE218" i="2" a="1"/>
  <c r="DE218" i="2" s="1"/>
  <c r="DF218" i="2" a="1"/>
  <c r="DF218" i="2" s="1"/>
  <c r="DG218" i="2" a="1"/>
  <c r="DG218" i="2" s="1"/>
  <c r="DH218" i="2" a="1"/>
  <c r="DH218" i="2" s="1"/>
  <c r="DD219" i="2" a="1"/>
  <c r="DD219" i="2" s="1"/>
  <c r="DE219" i="2" a="1"/>
  <c r="DE219" i="2" s="1"/>
  <c r="DF219" i="2" a="1"/>
  <c r="DF219" i="2" s="1"/>
  <c r="DG219" i="2" a="1"/>
  <c r="DG219" i="2" s="1"/>
  <c r="DH219" i="2" a="1"/>
  <c r="DH219" i="2" s="1"/>
  <c r="U209" i="2"/>
  <c r="V209" i="2"/>
  <c r="W209" i="2"/>
  <c r="X209" i="2"/>
  <c r="Y209" i="2"/>
  <c r="Y210" i="2" s="1" a="1"/>
  <c r="Y210" i="2" s="1"/>
  <c r="Y211" i="2" s="1" a="1"/>
  <c r="Y211" i="2" s="1"/>
  <c r="Z209" i="2"/>
  <c r="Z210" i="2" s="1" a="1"/>
  <c r="Z210" i="2" s="1"/>
  <c r="Z211" i="2" s="1" a="1"/>
  <c r="Z211" i="2" s="1"/>
  <c r="Z212" i="2" s="1" a="1"/>
  <c r="Z212" i="2" s="1"/>
  <c r="AA209" i="2"/>
  <c r="AA210" i="2" s="1" a="1"/>
  <c r="AA210" i="2" s="1"/>
  <c r="AB209" i="2"/>
  <c r="AC209" i="2"/>
  <c r="AC210" i="2" s="1" a="1"/>
  <c r="AC210" i="2" s="1"/>
  <c r="AD209" i="2"/>
  <c r="AD210" i="2" s="1" a="1"/>
  <c r="AD210" i="2" s="1"/>
  <c r="AD211" i="2" s="1" a="1"/>
  <c r="AD211" i="2" s="1"/>
  <c r="AE209" i="2"/>
  <c r="AE210" i="2" s="1" a="1"/>
  <c r="AE210" i="2" s="1"/>
  <c r="AF209" i="2"/>
  <c r="AG209" i="2"/>
  <c r="AG210" i="2" s="1" a="1"/>
  <c r="AG210" i="2" s="1"/>
  <c r="AH209" i="2"/>
  <c r="AH210" i="2" s="1" a="1"/>
  <c r="AH210" i="2" s="1"/>
  <c r="AI209" i="2"/>
  <c r="AI210" i="2" s="1" a="1"/>
  <c r="AI210" i="2" s="1"/>
  <c r="AI211" i="2" s="1" a="1"/>
  <c r="AI211" i="2" s="1"/>
  <c r="AJ209" i="2"/>
  <c r="AK209" i="2"/>
  <c r="AK210" i="2" s="1" a="1"/>
  <c r="AK210" i="2" s="1"/>
  <c r="AK211" i="2" s="1" a="1"/>
  <c r="AK211" i="2" s="1"/>
  <c r="AK212" i="2" s="1" a="1"/>
  <c r="AK212" i="2" s="1"/>
  <c r="AL209" i="2"/>
  <c r="AL210" i="2" s="1" a="1"/>
  <c r="AL210" i="2" s="1"/>
  <c r="AL211" i="2" s="1" a="1"/>
  <c r="AL211" i="2" s="1"/>
  <c r="AM209" i="2"/>
  <c r="AM210" i="2" s="1" a="1"/>
  <c r="AM210" i="2" s="1"/>
  <c r="AM211" i="2" s="1" a="1"/>
  <c r="AM211" i="2" s="1"/>
  <c r="AN209" i="2"/>
  <c r="AO209" i="2"/>
  <c r="AO210" i="2" s="1" a="1"/>
  <c r="AO210" i="2" s="1"/>
  <c r="AP209" i="2"/>
  <c r="AP210" i="2" s="1" a="1"/>
  <c r="AP210" i="2" s="1"/>
  <c r="AQ209" i="2"/>
  <c r="AQ210" i="2" s="1" a="1"/>
  <c r="AQ210" i="2" s="1"/>
  <c r="AQ211" i="2" s="1" a="1"/>
  <c r="AQ211" i="2" s="1"/>
  <c r="AR209" i="2"/>
  <c r="AS209" i="2"/>
  <c r="AS210" i="2" s="1" a="1"/>
  <c r="AS210" i="2" s="1"/>
  <c r="AS211" i="2" s="1" a="1"/>
  <c r="AS211" i="2" s="1"/>
  <c r="AT209" i="2"/>
  <c r="AT210" i="2" s="1" a="1"/>
  <c r="AT210" i="2" s="1"/>
  <c r="AT211" i="2" s="1" a="1"/>
  <c r="AT211" i="2" s="1"/>
  <c r="AU209" i="2"/>
  <c r="AU210" i="2" s="1" a="1"/>
  <c r="AU210" i="2" s="1"/>
  <c r="AU211" i="2" s="1" a="1"/>
  <c r="AU211" i="2" s="1"/>
  <c r="AU212" i="2" s="1" a="1"/>
  <c r="AU212" i="2" s="1"/>
  <c r="AU213" i="2" s="1" a="1"/>
  <c r="AU213" i="2" s="1"/>
  <c r="AV209" i="2"/>
  <c r="AW209" i="2"/>
  <c r="AW210" i="2" s="1" a="1"/>
  <c r="AW210" i="2" s="1"/>
  <c r="AW211" i="2" s="1" a="1"/>
  <c r="AW211" i="2" s="1"/>
  <c r="AX209" i="2"/>
  <c r="AX210" i="2" s="1" a="1"/>
  <c r="AX210" i="2" s="1"/>
  <c r="AY209" i="2"/>
  <c r="AY210" i="2" s="1" a="1"/>
  <c r="AY210" i="2" s="1"/>
  <c r="AY211" i="2" s="1" a="1"/>
  <c r="AY211" i="2" s="1"/>
  <c r="AZ209" i="2"/>
  <c r="BA209" i="2"/>
  <c r="BB209" i="2"/>
  <c r="BB210" i="2" s="1" a="1"/>
  <c r="BB210" i="2" s="1"/>
  <c r="BB211" i="2" s="1" a="1"/>
  <c r="BB211" i="2" s="1"/>
  <c r="BC209" i="2"/>
  <c r="BC210" i="2" s="1" a="1"/>
  <c r="BC210" i="2" s="1"/>
  <c r="BC211" i="2" s="1" a="1"/>
  <c r="BC211" i="2" s="1"/>
  <c r="BD209" i="2"/>
  <c r="BE209" i="2"/>
  <c r="BE210" i="2" s="1" a="1"/>
  <c r="BE210" i="2" s="1"/>
  <c r="BF209" i="2"/>
  <c r="BF210" i="2" s="1" a="1"/>
  <c r="BF210" i="2" s="1"/>
  <c r="BG209" i="2"/>
  <c r="BG210" i="2" s="1" a="1"/>
  <c r="BG210" i="2" s="1"/>
  <c r="BG211" i="2" s="1" a="1"/>
  <c r="BG211" i="2" s="1"/>
  <c r="BH209" i="2"/>
  <c r="BI209" i="2"/>
  <c r="BI210" i="2" s="1" a="1"/>
  <c r="BI210" i="2" s="1"/>
  <c r="BJ209" i="2"/>
  <c r="BJ210" i="2" s="1" a="1"/>
  <c r="BJ210" i="2" s="1"/>
  <c r="BJ211" i="2" s="1" a="1"/>
  <c r="BJ211" i="2" s="1"/>
  <c r="BK209" i="2"/>
  <c r="BK210" i="2" s="1" a="1"/>
  <c r="BK210" i="2" s="1"/>
  <c r="BK211" i="2" s="1" a="1"/>
  <c r="BK211" i="2" s="1"/>
  <c r="BL209" i="2"/>
  <c r="BM209" i="2"/>
  <c r="BM210" i="2" s="1" a="1"/>
  <c r="BM210" i="2" s="1"/>
  <c r="BN209" i="2"/>
  <c r="BN210" i="2" s="1" a="1"/>
  <c r="BN210" i="2" s="1"/>
  <c r="BN211" i="2" s="1" a="1"/>
  <c r="BN211" i="2" s="1"/>
  <c r="BO209" i="2"/>
  <c r="BO210" i="2" s="1" a="1"/>
  <c r="BO210" i="2" s="1"/>
  <c r="BO211" i="2" s="1" a="1"/>
  <c r="BO211" i="2" s="1"/>
  <c r="BP209" i="2"/>
  <c r="BQ209" i="2"/>
  <c r="BQ210" i="2" s="1" a="1"/>
  <c r="BQ210" i="2" s="1"/>
  <c r="BR209" i="2"/>
  <c r="BR210" i="2" s="1" a="1"/>
  <c r="BR210" i="2" s="1"/>
  <c r="BS209" i="2"/>
  <c r="BS210" i="2" s="1" a="1"/>
  <c r="BS210" i="2" s="1"/>
  <c r="BT209" i="2"/>
  <c r="BU209" i="2"/>
  <c r="BU210" i="2" s="1" a="1"/>
  <c r="BU210" i="2" s="1"/>
  <c r="BV209" i="2"/>
  <c r="BV210" i="2" s="1" a="1"/>
  <c r="BV210" i="2" s="1"/>
  <c r="BW209" i="2"/>
  <c r="BW210" i="2" s="1" a="1"/>
  <c r="BW210" i="2" s="1"/>
  <c r="BX209" i="2"/>
  <c r="BY209" i="2"/>
  <c r="BY210" i="2" s="1" a="1"/>
  <c r="BY210" i="2" s="1"/>
  <c r="BZ209" i="2"/>
  <c r="BZ210" i="2" s="1" a="1"/>
  <c r="BZ210" i="2" s="1"/>
  <c r="BZ211" i="2" s="1" a="1"/>
  <c r="BZ211" i="2" s="1"/>
  <c r="BZ212" i="2" s="1" a="1"/>
  <c r="BZ212" i="2" s="1"/>
  <c r="CA209" i="2"/>
  <c r="CA210" i="2" s="1" a="1"/>
  <c r="CA210" i="2" s="1"/>
  <c r="CA211" i="2" s="1" a="1"/>
  <c r="CA211" i="2" s="1"/>
  <c r="CB209" i="2"/>
  <c r="CC209" i="2"/>
  <c r="CC210" i="2" s="1" a="1"/>
  <c r="CC210" i="2" s="1"/>
  <c r="CD209" i="2"/>
  <c r="CD210" i="2" s="1" a="1"/>
  <c r="CD210" i="2" s="1"/>
  <c r="CD211" i="2" s="1" a="1"/>
  <c r="CD211" i="2" s="1"/>
  <c r="CE209" i="2"/>
  <c r="CE210" i="2" s="1" a="1"/>
  <c r="CE210" i="2" s="1"/>
  <c r="CE211" i="2" s="1" a="1"/>
  <c r="CE211" i="2" s="1"/>
  <c r="CE212" i="2" s="1" a="1"/>
  <c r="CE212" i="2" s="1"/>
  <c r="CF209" i="2"/>
  <c r="CG209" i="2"/>
  <c r="CG210" i="2" s="1" a="1"/>
  <c r="CG210" i="2" s="1"/>
  <c r="CG211" i="2" s="1" a="1"/>
  <c r="CG211" i="2" s="1"/>
  <c r="CH209" i="2"/>
  <c r="CH210" i="2" s="1" a="1"/>
  <c r="CH210" i="2" s="1"/>
  <c r="CH211" i="2" s="1" a="1"/>
  <c r="CH211" i="2" s="1"/>
  <c r="CH212" i="2" s="1" a="1"/>
  <c r="CH212" i="2" s="1"/>
  <c r="CH213" i="2" s="1" a="1"/>
  <c r="CH213" i="2" s="1"/>
  <c r="CI209" i="2"/>
  <c r="CI210" i="2" s="1" a="1"/>
  <c r="CI210" i="2" s="1"/>
  <c r="CJ209" i="2"/>
  <c r="CK209" i="2"/>
  <c r="CK210" i="2" s="1" a="1"/>
  <c r="CK210" i="2" s="1"/>
  <c r="CK211" i="2" s="1" a="1"/>
  <c r="CK211" i="2" s="1"/>
  <c r="CL209" i="2"/>
  <c r="CL210" i="2" s="1" a="1"/>
  <c r="CL210" i="2" s="1"/>
  <c r="CM209" i="2"/>
  <c r="CM210" i="2" s="1" a="1"/>
  <c r="CM210" i="2" s="1"/>
  <c r="CM211" i="2" s="1" a="1"/>
  <c r="CM211" i="2" s="1"/>
  <c r="CN209" i="2"/>
  <c r="CO209" i="2"/>
  <c r="CO210" i="2" s="1" a="1"/>
  <c r="CO210" i="2" s="1"/>
  <c r="CO211" i="2" s="1" a="1"/>
  <c r="CO211" i="2" s="1"/>
  <c r="CP209" i="2"/>
  <c r="CP210" i="2" s="1" a="1"/>
  <c r="CP210" i="2" s="1"/>
  <c r="CP211" i="2" s="1" a="1"/>
  <c r="CP211" i="2" s="1"/>
  <c r="CP212" i="2" s="1" a="1"/>
  <c r="CP212" i="2" s="1"/>
  <c r="CP213" i="2" s="1" a="1"/>
  <c r="CP213" i="2" s="1"/>
  <c r="CQ209" i="2"/>
  <c r="CQ210" i="2" s="1" a="1"/>
  <c r="CQ210" i="2" s="1"/>
  <c r="CQ211" i="2" s="1" a="1"/>
  <c r="CQ211" i="2" s="1"/>
  <c r="CR209" i="2"/>
  <c r="CS209" i="2"/>
  <c r="CS210" i="2" s="1" a="1"/>
  <c r="CS210" i="2" s="1"/>
  <c r="CS211" i="2" s="1" a="1"/>
  <c r="CS211" i="2" s="1"/>
  <c r="CS212" i="2" s="1" a="1"/>
  <c r="CS212" i="2" s="1"/>
  <c r="CS213" i="2" s="1" a="1"/>
  <c r="CS213" i="2" s="1"/>
  <c r="CT209" i="2"/>
  <c r="CT210" i="2" s="1" a="1"/>
  <c r="CT210" i="2" s="1"/>
  <c r="CT211" i="2" s="1" a="1"/>
  <c r="CT211" i="2" s="1"/>
  <c r="CU209" i="2"/>
  <c r="CU210" i="2" s="1" a="1"/>
  <c r="CU210" i="2" s="1"/>
  <c r="CU211" i="2" s="1" a="1"/>
  <c r="CU211" i="2" s="1"/>
  <c r="CV209" i="2"/>
  <c r="CW209" i="2"/>
  <c r="CW210" i="2" s="1" a="1"/>
  <c r="CW210" i="2" s="1"/>
  <c r="CW211" i="2" s="1" a="1"/>
  <c r="CW211" i="2" s="1"/>
  <c r="CX209" i="2"/>
  <c r="CX210" i="2" s="1" a="1"/>
  <c r="CX210" i="2" s="1"/>
  <c r="CX211" i="2" s="1" a="1"/>
  <c r="CX211" i="2" s="1"/>
  <c r="CY209" i="2"/>
  <c r="CY210" i="2" s="1" a="1"/>
  <c r="CY210" i="2" s="1"/>
  <c r="CY211" i="2" s="1" a="1"/>
  <c r="CY211" i="2" s="1"/>
  <c r="CZ209" i="2"/>
  <c r="DA209" i="2"/>
  <c r="DA210" i="2" s="1" a="1"/>
  <c r="DA210" i="2" s="1"/>
  <c r="DA211" i="2" s="1" a="1"/>
  <c r="DA211" i="2" s="1"/>
  <c r="DB209" i="2"/>
  <c r="DB210" i="2" s="1" a="1"/>
  <c r="DB210" i="2" s="1"/>
  <c r="DB211" i="2" s="1" a="1"/>
  <c r="DB211" i="2" s="1"/>
  <c r="DC209" i="2"/>
  <c r="DC210" i="2" s="1" a="1"/>
  <c r="DC210" i="2" s="1"/>
  <c r="DC211" i="2" s="1" a="1"/>
  <c r="DC211" i="2" s="1"/>
  <c r="DI209" i="2"/>
  <c r="U210" i="2" a="1"/>
  <c r="U210" i="2" s="1"/>
  <c r="U211" i="2" s="1" a="1"/>
  <c r="U211" i="2" s="1"/>
  <c r="V210" i="2" a="1"/>
  <c r="V210" i="2" s="1"/>
  <c r="W210" i="2" a="1"/>
  <c r="W210" i="2" s="1"/>
  <c r="DI210" i="2" a="1"/>
  <c r="DI210" i="2" s="1"/>
  <c r="DI211" i="2" s="1" a="1"/>
  <c r="DI211" i="2" s="1"/>
  <c r="AG212" i="2" a="1"/>
  <c r="AG212" i="2" s="1"/>
  <c r="AJ212" i="2" a="1"/>
  <c r="AJ212" i="2" s="1"/>
  <c r="AL212" i="2" a="1"/>
  <c r="AL212" i="2" s="1"/>
  <c r="AM212" i="2" a="1"/>
  <c r="AM212" i="2" s="1"/>
  <c r="AO212" i="2" a="1"/>
  <c r="AO212" i="2" s="1"/>
  <c r="AP212" i="2" a="1"/>
  <c r="AP212" i="2" s="1"/>
  <c r="AT212" i="2" a="1"/>
  <c r="AT212" i="2" s="1"/>
  <c r="AT213" i="2" s="1" a="1"/>
  <c r="AT213" i="2" s="1"/>
  <c r="BA212" i="2" a="1"/>
  <c r="BA212" i="2" s="1"/>
  <c r="BB212" i="2" a="1"/>
  <c r="BB212" i="2" s="1"/>
  <c r="BC212" i="2" a="1"/>
  <c r="BC212" i="2" s="1"/>
  <c r="BJ212" i="2" a="1"/>
  <c r="BJ212" i="2" s="1"/>
  <c r="BK212" i="2" a="1"/>
  <c r="BK212" i="2" s="1"/>
  <c r="BM212" i="2" a="1"/>
  <c r="BM212" i="2" s="1"/>
  <c r="CG212" i="2" a="1"/>
  <c r="CG212" i="2" s="1"/>
  <c r="CL212" i="2" a="1"/>
  <c r="CL212" i="2" s="1"/>
  <c r="CM212" i="2" a="1"/>
  <c r="CM212" i="2" s="1"/>
  <c r="CO212" i="2" a="1"/>
  <c r="CO212" i="2" s="1"/>
  <c r="CT212" i="2" a="1"/>
  <c r="CT212" i="2" s="1"/>
  <c r="CW212" i="2" a="1"/>
  <c r="CW212" i="2" s="1"/>
  <c r="AG213" i="2" a="1"/>
  <c r="AG213" i="2" s="1"/>
  <c r="AJ213" i="2" a="1"/>
  <c r="AJ213" i="2" s="1"/>
  <c r="AL213" i="2" a="1"/>
  <c r="AL213" i="2" s="1"/>
  <c r="AM213" i="2" a="1"/>
  <c r="AM213" i="2" s="1"/>
  <c r="AO213" i="2" a="1"/>
  <c r="AO213" i="2" s="1"/>
  <c r="AP213" i="2" a="1"/>
  <c r="AP213" i="2" s="1"/>
  <c r="BA213" i="2" a="1"/>
  <c r="BA213" i="2" s="1"/>
  <c r="BB213" i="2" a="1"/>
  <c r="BB213" i="2" s="1"/>
  <c r="BC213" i="2" a="1"/>
  <c r="BC213" i="2" s="1"/>
  <c r="BJ213" i="2" a="1"/>
  <c r="BJ213" i="2" s="1"/>
  <c r="BK213" i="2" a="1"/>
  <c r="BK213" i="2" s="1"/>
  <c r="BM213" i="2" a="1"/>
  <c r="BM213" i="2" s="1"/>
  <c r="CG213" i="2" a="1"/>
  <c r="CG213" i="2" s="1"/>
  <c r="CL213" i="2" a="1"/>
  <c r="CL213" i="2" s="1"/>
  <c r="CM213" i="2" a="1"/>
  <c r="CM213" i="2" s="1"/>
  <c r="CO213" i="2" a="1"/>
  <c r="CO213" i="2" s="1"/>
  <c r="CT213" i="2" a="1"/>
  <c r="CT213" i="2" s="1"/>
  <c r="CW213" i="2" a="1"/>
  <c r="CW213" i="2" s="1"/>
  <c r="V214" i="2" a="1"/>
  <c r="V214" i="2" s="1"/>
  <c r="AD214" i="2" a="1"/>
  <c r="AD214" i="2" s="1"/>
  <c r="AE214" i="2" a="1"/>
  <c r="AE214" i="2" s="1"/>
  <c r="AF214" i="2" a="1"/>
  <c r="AF214" i="2" s="1"/>
  <c r="AG214" i="2" a="1"/>
  <c r="AG214" i="2" s="1"/>
  <c r="AH214" i="2" a="1"/>
  <c r="AH214" i="2" s="1"/>
  <c r="AI214" i="2" a="1"/>
  <c r="AI214" i="2" s="1"/>
  <c r="AJ214" i="2" a="1"/>
  <c r="AJ214" i="2" s="1"/>
  <c r="AK214" i="2" a="1"/>
  <c r="AK214" i="2" s="1"/>
  <c r="AL214" i="2" a="1"/>
  <c r="AL214" i="2" s="1"/>
  <c r="AM214" i="2" a="1"/>
  <c r="AM214" i="2" s="1"/>
  <c r="AN214" i="2" a="1"/>
  <c r="AN214" i="2" s="1"/>
  <c r="AO214" i="2" a="1"/>
  <c r="AO214" i="2" s="1"/>
  <c r="AP214" i="2" a="1"/>
  <c r="AP214" i="2" s="1"/>
  <c r="AS214" i="2" a="1"/>
  <c r="AS214" i="2" s="1"/>
  <c r="AT214" i="2" a="1"/>
  <c r="AT214" i="2" s="1"/>
  <c r="AU214" i="2" a="1"/>
  <c r="AU214" i="2" s="1"/>
  <c r="AW214" i="2" a="1"/>
  <c r="AW214" i="2" s="1"/>
  <c r="AX214" i="2" a="1"/>
  <c r="AX214" i="2" s="1"/>
  <c r="AY214" i="2" a="1"/>
  <c r="AY214" i="2" s="1"/>
  <c r="AZ214" i="2" a="1"/>
  <c r="AZ214" i="2" s="1"/>
  <c r="BA214" i="2" a="1"/>
  <c r="BA214" i="2" s="1"/>
  <c r="BB214" i="2" a="1"/>
  <c r="BB214" i="2" s="1"/>
  <c r="BC214" i="2" a="1"/>
  <c r="BC214" i="2" s="1"/>
  <c r="BD214" i="2" a="1"/>
  <c r="BD214" i="2" s="1"/>
  <c r="BE214" i="2" a="1"/>
  <c r="BE214" i="2" s="1"/>
  <c r="BF214" i="2" a="1"/>
  <c r="BF214" i="2" s="1"/>
  <c r="BG214" i="2" a="1"/>
  <c r="BG214" i="2" s="1"/>
  <c r="BI214" i="2" a="1"/>
  <c r="BI214" i="2" s="1"/>
  <c r="BJ214" i="2" a="1"/>
  <c r="BJ214" i="2" s="1"/>
  <c r="BK214" i="2" a="1"/>
  <c r="BK214" i="2" s="1"/>
  <c r="BM214" i="2" a="1"/>
  <c r="BM214" i="2" s="1"/>
  <c r="CA214" i="2" a="1"/>
  <c r="CA214" i="2" s="1"/>
  <c r="CG214" i="2" a="1"/>
  <c r="CG214" i="2" s="1"/>
  <c r="CH214" i="2" a="1"/>
  <c r="CH214" i="2" s="1"/>
  <c r="CI214" i="2" a="1"/>
  <c r="CI214" i="2" s="1"/>
  <c r="CL214" i="2" a="1"/>
  <c r="CL214" i="2" s="1"/>
  <c r="CM214" i="2" a="1"/>
  <c r="CM214" i="2" s="1"/>
  <c r="CO214" i="2" a="1"/>
  <c r="CO214" i="2" s="1"/>
  <c r="CP214" i="2" a="1"/>
  <c r="CP214" i="2" s="1"/>
  <c r="CQ214" i="2" a="1"/>
  <c r="CQ214" i="2" s="1"/>
  <c r="CR214" i="2" a="1"/>
  <c r="CR214" i="2" s="1"/>
  <c r="CS214" i="2" a="1"/>
  <c r="CS214" i="2" s="1"/>
  <c r="CT214" i="2" a="1"/>
  <c r="CT214" i="2" s="1"/>
  <c r="CU214" i="2" a="1"/>
  <c r="CU214" i="2" s="1"/>
  <c r="CV214" i="2" a="1"/>
  <c r="CV214" i="2" s="1"/>
  <c r="CW214" i="2" a="1"/>
  <c r="CW214" i="2" s="1"/>
  <c r="V215" i="2" a="1"/>
  <c r="V215" i="2" s="1"/>
  <c r="AD215" i="2" a="1"/>
  <c r="AD215" i="2" s="1"/>
  <c r="AE215" i="2" a="1"/>
  <c r="AE215" i="2" s="1"/>
  <c r="AF215" i="2" a="1"/>
  <c r="AF215" i="2" s="1"/>
  <c r="AG215" i="2" a="1"/>
  <c r="AG215" i="2" s="1"/>
  <c r="AH215" i="2" a="1"/>
  <c r="AH215" i="2" s="1"/>
  <c r="AI215" i="2" a="1"/>
  <c r="AI215" i="2" s="1"/>
  <c r="AJ215" i="2" a="1"/>
  <c r="AJ215" i="2" s="1"/>
  <c r="AK215" i="2" a="1"/>
  <c r="AK215" i="2" s="1"/>
  <c r="AL215" i="2" a="1"/>
  <c r="AL215" i="2" s="1"/>
  <c r="AM215" i="2" a="1"/>
  <c r="AM215" i="2" s="1"/>
  <c r="AN215" i="2" a="1"/>
  <c r="AN215" i="2" s="1"/>
  <c r="AO215" i="2" a="1"/>
  <c r="AO215" i="2" s="1"/>
  <c r="AP215" i="2" a="1"/>
  <c r="AP215" i="2" s="1"/>
  <c r="AS215" i="2" a="1"/>
  <c r="AS215" i="2" s="1"/>
  <c r="AT215" i="2" a="1"/>
  <c r="AT215" i="2" s="1"/>
  <c r="AU215" i="2" a="1"/>
  <c r="AU215" i="2" s="1"/>
  <c r="AW215" i="2" a="1"/>
  <c r="AW215" i="2" s="1"/>
  <c r="AX215" i="2" a="1"/>
  <c r="AX215" i="2" s="1"/>
  <c r="AY215" i="2" a="1"/>
  <c r="AY215" i="2" s="1"/>
  <c r="AZ215" i="2" a="1"/>
  <c r="AZ215" i="2" s="1"/>
  <c r="BA215" i="2" a="1"/>
  <c r="BA215" i="2" s="1"/>
  <c r="BB215" i="2" a="1"/>
  <c r="BB215" i="2" s="1"/>
  <c r="BC215" i="2" a="1"/>
  <c r="BC215" i="2" s="1"/>
  <c r="BD215" i="2" a="1"/>
  <c r="BD215" i="2" s="1"/>
  <c r="BE215" i="2" a="1"/>
  <c r="BE215" i="2" s="1"/>
  <c r="BF215" i="2" a="1"/>
  <c r="BF215" i="2" s="1"/>
  <c r="BG215" i="2" a="1"/>
  <c r="BG215" i="2" s="1"/>
  <c r="BI215" i="2" a="1"/>
  <c r="BI215" i="2" s="1"/>
  <c r="BJ215" i="2" a="1"/>
  <c r="BJ215" i="2" s="1"/>
  <c r="BK215" i="2" a="1"/>
  <c r="BK215" i="2" s="1"/>
  <c r="BM215" i="2" a="1"/>
  <c r="BM215" i="2" s="1"/>
  <c r="CA215" i="2" a="1"/>
  <c r="CA215" i="2" s="1"/>
  <c r="CG215" i="2" a="1"/>
  <c r="CG215" i="2" s="1"/>
  <c r="CH215" i="2" a="1"/>
  <c r="CH215" i="2" s="1"/>
  <c r="CI215" i="2" a="1"/>
  <c r="CI215" i="2" s="1"/>
  <c r="CL215" i="2" a="1"/>
  <c r="CL215" i="2" s="1"/>
  <c r="CM215" i="2" a="1"/>
  <c r="CM215" i="2" s="1"/>
  <c r="CO215" i="2" a="1"/>
  <c r="CO215" i="2" s="1"/>
  <c r="CP215" i="2" a="1"/>
  <c r="CP215" i="2" s="1"/>
  <c r="CQ215" i="2" a="1"/>
  <c r="CQ215" i="2" s="1"/>
  <c r="CR215" i="2" a="1"/>
  <c r="CR215" i="2" s="1"/>
  <c r="CS215" i="2" a="1"/>
  <c r="CS215" i="2" s="1"/>
  <c r="CT215" i="2" a="1"/>
  <c r="CT215" i="2" s="1"/>
  <c r="CU215" i="2" a="1"/>
  <c r="CU215" i="2" s="1"/>
  <c r="CV215" i="2" a="1"/>
  <c r="CV215" i="2" s="1"/>
  <c r="CW215" i="2" a="1"/>
  <c r="CW215" i="2" s="1"/>
  <c r="U216" i="2" a="1"/>
  <c r="U216" i="2" s="1"/>
  <c r="V216" i="2" a="1"/>
  <c r="V216" i="2" s="1"/>
  <c r="W216" i="2" a="1"/>
  <c r="W216" i="2" s="1"/>
  <c r="X216" i="2" a="1"/>
  <c r="X216" i="2" s="1"/>
  <c r="Y216" i="2" a="1"/>
  <c r="Y216" i="2" s="1"/>
  <c r="AA216" i="2" a="1"/>
  <c r="AA216" i="2" s="1"/>
  <c r="AB216" i="2" a="1"/>
  <c r="AB216" i="2" s="1"/>
  <c r="AC216" i="2" a="1"/>
  <c r="AC216" i="2" s="1"/>
  <c r="AD216" i="2" a="1"/>
  <c r="AD216" i="2" s="1"/>
  <c r="AE216" i="2" a="1"/>
  <c r="AE216" i="2" s="1"/>
  <c r="AF216" i="2" a="1"/>
  <c r="AF216" i="2" s="1"/>
  <c r="AG216" i="2" a="1"/>
  <c r="AG216" i="2" s="1"/>
  <c r="AH216" i="2" a="1"/>
  <c r="AH216" i="2" s="1"/>
  <c r="AI216" i="2" a="1"/>
  <c r="AI216" i="2" s="1"/>
  <c r="AJ216" i="2" a="1"/>
  <c r="AJ216" i="2" s="1"/>
  <c r="AK216" i="2" a="1"/>
  <c r="AK216" i="2" s="1"/>
  <c r="AL216" i="2" a="1"/>
  <c r="AL216" i="2" s="1"/>
  <c r="AM216" i="2" a="1"/>
  <c r="AM216" i="2" s="1"/>
  <c r="AN216" i="2" a="1"/>
  <c r="AN216" i="2" s="1"/>
  <c r="AO216" i="2" a="1"/>
  <c r="AO216" i="2" s="1"/>
  <c r="AP216" i="2" a="1"/>
  <c r="AP216" i="2" s="1"/>
  <c r="AQ216" i="2" a="1"/>
  <c r="AQ216" i="2" s="1"/>
  <c r="AR216" i="2" a="1"/>
  <c r="AR216" i="2" s="1"/>
  <c r="AS216" i="2" a="1"/>
  <c r="AS216" i="2" s="1"/>
  <c r="AT216" i="2" a="1"/>
  <c r="AT216" i="2" s="1"/>
  <c r="AU216" i="2" a="1"/>
  <c r="AU216" i="2" s="1"/>
  <c r="AW216" i="2" a="1"/>
  <c r="AW216" i="2" s="1"/>
  <c r="AX216" i="2" a="1"/>
  <c r="AX216" i="2" s="1"/>
  <c r="AY216" i="2" a="1"/>
  <c r="AY216" i="2" s="1"/>
  <c r="AZ216" i="2" a="1"/>
  <c r="AZ216" i="2" s="1"/>
  <c r="BA216" i="2" a="1"/>
  <c r="BA216" i="2" s="1"/>
  <c r="BB216" i="2" a="1"/>
  <c r="BB216" i="2" s="1"/>
  <c r="BC216" i="2" a="1"/>
  <c r="BC216" i="2" s="1"/>
  <c r="BD216" i="2" a="1"/>
  <c r="BD216" i="2" s="1"/>
  <c r="BE216" i="2" a="1"/>
  <c r="BE216" i="2" s="1"/>
  <c r="BF216" i="2" a="1"/>
  <c r="BF216" i="2" s="1"/>
  <c r="BG216" i="2" a="1"/>
  <c r="BG216" i="2" s="1"/>
  <c r="BH216" i="2" a="1"/>
  <c r="BH216" i="2" s="1"/>
  <c r="BI216" i="2" a="1"/>
  <c r="BI216" i="2" s="1"/>
  <c r="BJ216" i="2" a="1"/>
  <c r="BJ216" i="2" s="1"/>
  <c r="BK216" i="2" a="1"/>
  <c r="BK216" i="2" s="1"/>
  <c r="BM216" i="2" a="1"/>
  <c r="BM216" i="2" s="1"/>
  <c r="BN216" i="2" a="1"/>
  <c r="BN216" i="2" s="1"/>
  <c r="BO216" i="2" a="1"/>
  <c r="BO216" i="2" s="1"/>
  <c r="BV216" i="2" a="1"/>
  <c r="BV216" i="2" s="1"/>
  <c r="BW216" i="2" a="1"/>
  <c r="BW216" i="2" s="1"/>
  <c r="BY216" i="2" a="1"/>
  <c r="BY216" i="2" s="1"/>
  <c r="BZ216" i="2" a="1"/>
  <c r="BZ216" i="2" s="1"/>
  <c r="CA216" i="2" a="1"/>
  <c r="CA216" i="2" s="1"/>
  <c r="CD216" i="2" a="1"/>
  <c r="CD216" i="2" s="1"/>
  <c r="CF216" i="2" a="1"/>
  <c r="CF216" i="2" s="1"/>
  <c r="CG216" i="2" a="1"/>
  <c r="CG216" i="2" s="1"/>
  <c r="CH216" i="2" a="1"/>
  <c r="CH216" i="2" s="1"/>
  <c r="CI216" i="2" a="1"/>
  <c r="CI216" i="2" s="1"/>
  <c r="CJ216" i="2" a="1"/>
  <c r="CJ216" i="2" s="1"/>
  <c r="CK216" i="2" a="1"/>
  <c r="CK216" i="2" s="1"/>
  <c r="CL216" i="2" a="1"/>
  <c r="CL216" i="2" s="1"/>
  <c r="CM216" i="2" a="1"/>
  <c r="CM216" i="2" s="1"/>
  <c r="CN216" i="2" a="1"/>
  <c r="CN216" i="2" s="1"/>
  <c r="CO216" i="2" a="1"/>
  <c r="CO216" i="2" s="1"/>
  <c r="CP216" i="2" a="1"/>
  <c r="CP216" i="2" s="1"/>
  <c r="CQ216" i="2" a="1"/>
  <c r="CQ216" i="2" s="1"/>
  <c r="CR216" i="2" a="1"/>
  <c r="CR216" i="2" s="1"/>
  <c r="CS216" i="2" a="1"/>
  <c r="CS216" i="2" s="1"/>
  <c r="CT216" i="2" a="1"/>
  <c r="CT216" i="2" s="1"/>
  <c r="CU216" i="2" a="1"/>
  <c r="CU216" i="2" s="1"/>
  <c r="CV216" i="2" a="1"/>
  <c r="CV216" i="2" s="1"/>
  <c r="CW216" i="2" a="1"/>
  <c r="CW216" i="2" s="1"/>
  <c r="CX216" i="2" a="1"/>
  <c r="CX216" i="2" s="1"/>
  <c r="CY216" i="2" a="1"/>
  <c r="CY216" i="2" s="1"/>
  <c r="CZ216" i="2" a="1"/>
  <c r="CZ216" i="2" s="1"/>
  <c r="DA216" i="2" a="1"/>
  <c r="DA216" i="2" s="1"/>
  <c r="DB216" i="2" a="1"/>
  <c r="DB216" i="2" s="1"/>
  <c r="DC216" i="2" a="1"/>
  <c r="DC216" i="2" s="1"/>
  <c r="DI216" i="2" a="1"/>
  <c r="DI216" i="2" s="1"/>
  <c r="U217" i="2" a="1"/>
  <c r="U217" i="2" s="1"/>
  <c r="V217" i="2" a="1"/>
  <c r="V217" i="2" s="1"/>
  <c r="W217" i="2" a="1"/>
  <c r="W217" i="2" s="1"/>
  <c r="X217" i="2" a="1"/>
  <c r="X217" i="2" s="1"/>
  <c r="Y217" i="2" a="1"/>
  <c r="Y217" i="2" s="1"/>
  <c r="AA217" i="2" a="1"/>
  <c r="AA217" i="2" s="1"/>
  <c r="AB217" i="2" a="1"/>
  <c r="AB217" i="2" s="1"/>
  <c r="AC217" i="2" a="1"/>
  <c r="AC217" i="2" s="1"/>
  <c r="AD217" i="2" a="1"/>
  <c r="AD217" i="2" s="1"/>
  <c r="AE217" i="2" a="1"/>
  <c r="AE217" i="2" s="1"/>
  <c r="AF217" i="2" a="1"/>
  <c r="AF217" i="2" s="1"/>
  <c r="AG217" i="2" a="1"/>
  <c r="AG217" i="2" s="1"/>
  <c r="AH217" i="2" a="1"/>
  <c r="AH217" i="2" s="1"/>
  <c r="AI217" i="2" a="1"/>
  <c r="AI217" i="2" s="1"/>
  <c r="AJ217" i="2" a="1"/>
  <c r="AJ217" i="2" s="1"/>
  <c r="AK217" i="2" a="1"/>
  <c r="AK217" i="2" s="1"/>
  <c r="AL217" i="2" a="1"/>
  <c r="AL217" i="2" s="1"/>
  <c r="AM217" i="2" a="1"/>
  <c r="AM217" i="2" s="1"/>
  <c r="AN217" i="2" a="1"/>
  <c r="AN217" i="2" s="1"/>
  <c r="AO217" i="2" a="1"/>
  <c r="AO217" i="2" s="1"/>
  <c r="AP217" i="2" a="1"/>
  <c r="AP217" i="2" s="1"/>
  <c r="AQ217" i="2" a="1"/>
  <c r="AQ217" i="2" s="1"/>
  <c r="AR217" i="2" a="1"/>
  <c r="AR217" i="2" s="1"/>
  <c r="AS217" i="2" a="1"/>
  <c r="AS217" i="2" s="1"/>
  <c r="AT217" i="2" a="1"/>
  <c r="AT217" i="2" s="1"/>
  <c r="AU217" i="2" a="1"/>
  <c r="AU217" i="2" s="1"/>
  <c r="AW217" i="2" a="1"/>
  <c r="AW217" i="2" s="1"/>
  <c r="AX217" i="2" a="1"/>
  <c r="AX217" i="2" s="1"/>
  <c r="AY217" i="2" a="1"/>
  <c r="AY217" i="2" s="1"/>
  <c r="AZ217" i="2" a="1"/>
  <c r="AZ217" i="2" s="1"/>
  <c r="BA217" i="2" a="1"/>
  <c r="BA217" i="2" s="1"/>
  <c r="BB217" i="2" a="1"/>
  <c r="BB217" i="2" s="1"/>
  <c r="BC217" i="2" a="1"/>
  <c r="BC217" i="2" s="1"/>
  <c r="BD217" i="2" a="1"/>
  <c r="BD217" i="2" s="1"/>
  <c r="BE217" i="2" a="1"/>
  <c r="BE217" i="2" s="1"/>
  <c r="BF217" i="2" a="1"/>
  <c r="BF217" i="2" s="1"/>
  <c r="BG217" i="2" a="1"/>
  <c r="BG217" i="2" s="1"/>
  <c r="BH217" i="2" a="1"/>
  <c r="BH217" i="2" s="1"/>
  <c r="BI217" i="2" a="1"/>
  <c r="BI217" i="2" s="1"/>
  <c r="BJ217" i="2" a="1"/>
  <c r="BJ217" i="2" s="1"/>
  <c r="BK217" i="2" a="1"/>
  <c r="BK217" i="2" s="1"/>
  <c r="BM217" i="2" a="1"/>
  <c r="BM217" i="2" s="1"/>
  <c r="BN217" i="2" a="1"/>
  <c r="BN217" i="2" s="1"/>
  <c r="BO217" i="2" a="1"/>
  <c r="BO217" i="2" s="1"/>
  <c r="BV217" i="2" a="1"/>
  <c r="BV217" i="2" s="1"/>
  <c r="BW217" i="2" a="1"/>
  <c r="BW217" i="2" s="1"/>
  <c r="BY217" i="2" a="1"/>
  <c r="BY217" i="2" s="1"/>
  <c r="BZ217" i="2" a="1"/>
  <c r="BZ217" i="2" s="1"/>
  <c r="CA217" i="2" a="1"/>
  <c r="CA217" i="2" s="1"/>
  <c r="CD217" i="2" a="1"/>
  <c r="CD217" i="2" s="1"/>
  <c r="CF217" i="2" a="1"/>
  <c r="CF217" i="2" s="1"/>
  <c r="CG217" i="2" a="1"/>
  <c r="CG217" i="2" s="1"/>
  <c r="CH217" i="2" a="1"/>
  <c r="CH217" i="2" s="1"/>
  <c r="CI217" i="2" a="1"/>
  <c r="CI217" i="2" s="1"/>
  <c r="CJ217" i="2" a="1"/>
  <c r="CJ217" i="2" s="1"/>
  <c r="CK217" i="2" a="1"/>
  <c r="CK217" i="2" s="1"/>
  <c r="CL217" i="2" a="1"/>
  <c r="CL217" i="2" s="1"/>
  <c r="CM217" i="2" a="1"/>
  <c r="CM217" i="2" s="1"/>
  <c r="CN217" i="2" a="1"/>
  <c r="CN217" i="2" s="1"/>
  <c r="CO217" i="2" a="1"/>
  <c r="CO217" i="2" s="1"/>
  <c r="CP217" i="2" a="1"/>
  <c r="CP217" i="2" s="1"/>
  <c r="CQ217" i="2" a="1"/>
  <c r="CQ217" i="2" s="1"/>
  <c r="CR217" i="2" a="1"/>
  <c r="CR217" i="2" s="1"/>
  <c r="CS217" i="2" a="1"/>
  <c r="CS217" i="2" s="1"/>
  <c r="CT217" i="2" a="1"/>
  <c r="CT217" i="2" s="1"/>
  <c r="CU217" i="2" a="1"/>
  <c r="CU217" i="2" s="1"/>
  <c r="CV217" i="2" a="1"/>
  <c r="CV217" i="2" s="1"/>
  <c r="CW217" i="2" a="1"/>
  <c r="CW217" i="2" s="1"/>
  <c r="CX217" i="2" a="1"/>
  <c r="CX217" i="2" s="1"/>
  <c r="CY217" i="2" a="1"/>
  <c r="CY217" i="2" s="1"/>
  <c r="CZ217" i="2" a="1"/>
  <c r="CZ217" i="2" s="1"/>
  <c r="DA217" i="2" a="1"/>
  <c r="DA217" i="2" s="1"/>
  <c r="DB217" i="2" a="1"/>
  <c r="DB217" i="2" s="1"/>
  <c r="DC217" i="2" a="1"/>
  <c r="DC217" i="2" s="1"/>
  <c r="DI217" i="2" a="1"/>
  <c r="DI217" i="2" s="1"/>
  <c r="U218" i="2" a="1"/>
  <c r="U218" i="2" s="1"/>
  <c r="V218" i="2" a="1"/>
  <c r="V218" i="2" s="1"/>
  <c r="W218" i="2" a="1"/>
  <c r="W218" i="2" s="1"/>
  <c r="X218" i="2" a="1"/>
  <c r="X218" i="2" s="1"/>
  <c r="Y218" i="2" a="1"/>
  <c r="Y218" i="2" s="1"/>
  <c r="Z218" i="2" a="1"/>
  <c r="Z218" i="2" s="1"/>
  <c r="AA218" i="2" a="1"/>
  <c r="AA218" i="2" s="1"/>
  <c r="AB218" i="2" a="1"/>
  <c r="AB218" i="2" s="1"/>
  <c r="AC218" i="2" a="1"/>
  <c r="AC218" i="2" s="1"/>
  <c r="AD218" i="2" a="1"/>
  <c r="AD218" i="2" s="1"/>
  <c r="AE218" i="2" a="1"/>
  <c r="AE218" i="2" s="1"/>
  <c r="AF218" i="2" a="1"/>
  <c r="AF218" i="2" s="1"/>
  <c r="AG218" i="2" a="1"/>
  <c r="AG218" i="2" s="1"/>
  <c r="AH218" i="2" a="1"/>
  <c r="AH218" i="2" s="1"/>
  <c r="AI218" i="2" a="1"/>
  <c r="AI218" i="2" s="1"/>
  <c r="AJ218" i="2" a="1"/>
  <c r="AJ218" i="2" s="1"/>
  <c r="AK218" i="2" a="1"/>
  <c r="AK218" i="2" s="1"/>
  <c r="AL218" i="2" a="1"/>
  <c r="AL218" i="2" s="1"/>
  <c r="AM218" i="2" a="1"/>
  <c r="AM218" i="2" s="1"/>
  <c r="AN218" i="2" a="1"/>
  <c r="AN218" i="2" s="1"/>
  <c r="AO218" i="2" a="1"/>
  <c r="AO218" i="2" s="1"/>
  <c r="AP218" i="2" a="1"/>
  <c r="AP218" i="2" s="1"/>
  <c r="AQ218" i="2" a="1"/>
  <c r="AQ218" i="2" s="1"/>
  <c r="AR218" i="2" a="1"/>
  <c r="AR218" i="2" s="1"/>
  <c r="AS218" i="2" a="1"/>
  <c r="AS218" i="2" s="1"/>
  <c r="AT218" i="2" a="1"/>
  <c r="AT218" i="2" s="1"/>
  <c r="AU218" i="2" a="1"/>
  <c r="AU218" i="2" s="1"/>
  <c r="AV218" i="2" a="1"/>
  <c r="AV218" i="2" s="1"/>
  <c r="AW218" i="2" a="1"/>
  <c r="AW218" i="2" s="1"/>
  <c r="AX218" i="2" a="1"/>
  <c r="AX218" i="2" s="1"/>
  <c r="AY218" i="2" a="1"/>
  <c r="AY218" i="2" s="1"/>
  <c r="AZ218" i="2" a="1"/>
  <c r="AZ218" i="2" s="1"/>
  <c r="BA218" i="2" a="1"/>
  <c r="BA218" i="2" s="1"/>
  <c r="BB218" i="2" a="1"/>
  <c r="BB218" i="2" s="1"/>
  <c r="BC218" i="2" a="1"/>
  <c r="BC218" i="2" s="1"/>
  <c r="BD218" i="2" a="1"/>
  <c r="BD218" i="2" s="1"/>
  <c r="BE218" i="2" a="1"/>
  <c r="BE218" i="2" s="1"/>
  <c r="BF218" i="2" a="1"/>
  <c r="BF218" i="2" s="1"/>
  <c r="BG218" i="2" a="1"/>
  <c r="BG218" i="2" s="1"/>
  <c r="BH218" i="2" a="1"/>
  <c r="BH218" i="2" s="1"/>
  <c r="BI218" i="2" a="1"/>
  <c r="BI218" i="2" s="1"/>
  <c r="BJ218" i="2" a="1"/>
  <c r="BJ218" i="2" s="1"/>
  <c r="BK218" i="2" a="1"/>
  <c r="BK218" i="2" s="1"/>
  <c r="BL218" i="2" a="1"/>
  <c r="BL218" i="2" s="1"/>
  <c r="BM218" i="2" a="1"/>
  <c r="BM218" i="2" s="1"/>
  <c r="BN218" i="2" a="1"/>
  <c r="BN218" i="2" s="1"/>
  <c r="BO218" i="2" a="1"/>
  <c r="BO218" i="2" s="1"/>
  <c r="BQ218" i="2" a="1"/>
  <c r="BQ218" i="2" s="1"/>
  <c r="BR218" i="2" a="1"/>
  <c r="BR218" i="2" s="1"/>
  <c r="BS218" i="2" a="1"/>
  <c r="BS218" i="2" s="1"/>
  <c r="BU218" i="2" a="1"/>
  <c r="BU218" i="2" s="1"/>
  <c r="BV218" i="2" a="1"/>
  <c r="BV218" i="2" s="1"/>
  <c r="BW218" i="2" a="1"/>
  <c r="BW218" i="2" s="1"/>
  <c r="BY218" i="2" a="1"/>
  <c r="BY218" i="2" s="1"/>
  <c r="BZ218" i="2" a="1"/>
  <c r="BZ218" i="2" s="1"/>
  <c r="CA218" i="2" a="1"/>
  <c r="CA218" i="2" s="1"/>
  <c r="CB218" i="2" a="1"/>
  <c r="CB218" i="2" s="1"/>
  <c r="CC218" i="2" a="1"/>
  <c r="CC218" i="2" s="1"/>
  <c r="CD218" i="2" a="1"/>
  <c r="CD218" i="2" s="1"/>
  <c r="CE218" i="2" a="1"/>
  <c r="CE218" i="2" s="1"/>
  <c r="CF218" i="2" a="1"/>
  <c r="CF218" i="2" s="1"/>
  <c r="CG218" i="2" a="1"/>
  <c r="CG218" i="2" s="1"/>
  <c r="CH218" i="2" a="1"/>
  <c r="CH218" i="2" s="1"/>
  <c r="CI218" i="2" a="1"/>
  <c r="CI218" i="2" s="1"/>
  <c r="CJ218" i="2" a="1"/>
  <c r="CJ218" i="2" s="1"/>
  <c r="CK218" i="2" a="1"/>
  <c r="CK218" i="2" s="1"/>
  <c r="CL218" i="2" a="1"/>
  <c r="CL218" i="2" s="1"/>
  <c r="CM218" i="2" a="1"/>
  <c r="CM218" i="2" s="1"/>
  <c r="CN218" i="2" a="1"/>
  <c r="CN218" i="2" s="1"/>
  <c r="CO218" i="2" a="1"/>
  <c r="CO218" i="2" s="1"/>
  <c r="CP218" i="2" a="1"/>
  <c r="CP218" i="2" s="1"/>
  <c r="CQ218" i="2" a="1"/>
  <c r="CQ218" i="2" s="1"/>
  <c r="CR218" i="2" a="1"/>
  <c r="CR218" i="2" s="1"/>
  <c r="CS218" i="2" a="1"/>
  <c r="CS218" i="2" s="1"/>
  <c r="CT218" i="2" a="1"/>
  <c r="CT218" i="2" s="1"/>
  <c r="CU218" i="2" a="1"/>
  <c r="CU218" i="2" s="1"/>
  <c r="CV218" i="2" a="1"/>
  <c r="CV218" i="2" s="1"/>
  <c r="CW218" i="2" a="1"/>
  <c r="CW218" i="2" s="1"/>
  <c r="CX218" i="2" a="1"/>
  <c r="CX218" i="2" s="1"/>
  <c r="CY218" i="2" a="1"/>
  <c r="CY218" i="2" s="1"/>
  <c r="CZ218" i="2" a="1"/>
  <c r="CZ218" i="2" s="1"/>
  <c r="DA218" i="2" a="1"/>
  <c r="DA218" i="2" s="1"/>
  <c r="DB218" i="2" a="1"/>
  <c r="DB218" i="2" s="1"/>
  <c r="DC218" i="2" a="1"/>
  <c r="DC218" i="2" s="1"/>
  <c r="DI218" i="2" a="1"/>
  <c r="DI218" i="2" s="1"/>
  <c r="U219" i="2" a="1"/>
  <c r="U219" i="2" s="1"/>
  <c r="V219" i="2" a="1"/>
  <c r="V219" i="2" s="1"/>
  <c r="W219" i="2" a="1"/>
  <c r="W219" i="2" s="1"/>
  <c r="X219" i="2" a="1"/>
  <c r="X219" i="2" s="1"/>
  <c r="Y219" i="2" a="1"/>
  <c r="Y219" i="2" s="1"/>
  <c r="Z219" i="2" a="1"/>
  <c r="Z219" i="2" s="1"/>
  <c r="AA219" i="2" a="1"/>
  <c r="AA219" i="2" s="1"/>
  <c r="AB219" i="2" a="1"/>
  <c r="AB219" i="2" s="1"/>
  <c r="AC219" i="2" a="1"/>
  <c r="AC219" i="2" s="1"/>
  <c r="AD219" i="2" a="1"/>
  <c r="AD219" i="2" s="1"/>
  <c r="AE219" i="2" a="1"/>
  <c r="AE219" i="2" s="1"/>
  <c r="AF219" i="2" a="1"/>
  <c r="AF219" i="2" s="1"/>
  <c r="AG219" i="2" a="1"/>
  <c r="AG219" i="2" s="1"/>
  <c r="AH219" i="2" a="1"/>
  <c r="AH219" i="2" s="1"/>
  <c r="AI219" i="2" a="1"/>
  <c r="AI219" i="2" s="1"/>
  <c r="AJ219" i="2" a="1"/>
  <c r="AJ219" i="2" s="1"/>
  <c r="AK219" i="2" a="1"/>
  <c r="AK219" i="2" s="1"/>
  <c r="AL219" i="2" a="1"/>
  <c r="AL219" i="2" s="1"/>
  <c r="AM219" i="2" a="1"/>
  <c r="AM219" i="2" s="1"/>
  <c r="AN219" i="2" a="1"/>
  <c r="AN219" i="2" s="1"/>
  <c r="AO219" i="2" a="1"/>
  <c r="AO219" i="2" s="1"/>
  <c r="AP219" i="2" a="1"/>
  <c r="AP219" i="2" s="1"/>
  <c r="AQ219" i="2" a="1"/>
  <c r="AQ219" i="2" s="1"/>
  <c r="AR219" i="2" a="1"/>
  <c r="AR219" i="2" s="1"/>
  <c r="AS219" i="2" a="1"/>
  <c r="AS219" i="2" s="1"/>
  <c r="AT219" i="2" a="1"/>
  <c r="AT219" i="2" s="1"/>
  <c r="AU219" i="2" a="1"/>
  <c r="AU219" i="2" s="1"/>
  <c r="AV219" i="2" a="1"/>
  <c r="AV219" i="2" s="1"/>
  <c r="AW219" i="2" a="1"/>
  <c r="AW219" i="2" s="1"/>
  <c r="AX219" i="2" a="1"/>
  <c r="AX219" i="2" s="1"/>
  <c r="AY219" i="2" a="1"/>
  <c r="AY219" i="2" s="1"/>
  <c r="AZ219" i="2" a="1"/>
  <c r="AZ219" i="2" s="1"/>
  <c r="BA219" i="2" a="1"/>
  <c r="BA219" i="2" s="1"/>
  <c r="BB219" i="2" a="1"/>
  <c r="BB219" i="2" s="1"/>
  <c r="BC219" i="2" a="1"/>
  <c r="BC219" i="2" s="1"/>
  <c r="BD219" i="2" a="1"/>
  <c r="BD219" i="2" s="1"/>
  <c r="BE219" i="2" a="1"/>
  <c r="BE219" i="2" s="1"/>
  <c r="BF219" i="2" a="1"/>
  <c r="BF219" i="2" s="1"/>
  <c r="BG219" i="2" a="1"/>
  <c r="BG219" i="2" s="1"/>
  <c r="BH219" i="2" a="1"/>
  <c r="BH219" i="2" s="1"/>
  <c r="BI219" i="2" a="1"/>
  <c r="BI219" i="2" s="1"/>
  <c r="BJ219" i="2" a="1"/>
  <c r="BJ219" i="2" s="1"/>
  <c r="BK219" i="2" a="1"/>
  <c r="BK219" i="2" s="1"/>
  <c r="BL219" i="2" a="1"/>
  <c r="BL219" i="2" s="1"/>
  <c r="BM219" i="2" a="1"/>
  <c r="BM219" i="2" s="1"/>
  <c r="BN219" i="2" a="1"/>
  <c r="BN219" i="2" s="1"/>
  <c r="BO219" i="2" a="1"/>
  <c r="BO219" i="2" s="1"/>
  <c r="BQ219" i="2" a="1"/>
  <c r="BQ219" i="2" s="1"/>
  <c r="BR219" i="2" a="1"/>
  <c r="BR219" i="2" s="1"/>
  <c r="BS219" i="2" a="1"/>
  <c r="BS219" i="2" s="1"/>
  <c r="BU219" i="2" a="1"/>
  <c r="BU219" i="2" s="1"/>
  <c r="BV219" i="2" a="1"/>
  <c r="BV219" i="2" s="1"/>
  <c r="BW219" i="2" a="1"/>
  <c r="BW219" i="2" s="1"/>
  <c r="BY219" i="2" a="1"/>
  <c r="BY219" i="2" s="1"/>
  <c r="BZ219" i="2" a="1"/>
  <c r="BZ219" i="2" s="1"/>
  <c r="CA219" i="2" a="1"/>
  <c r="CA219" i="2" s="1"/>
  <c r="CB219" i="2" a="1"/>
  <c r="CB219" i="2" s="1"/>
  <c r="CC219" i="2" a="1"/>
  <c r="CC219" i="2" s="1"/>
  <c r="CD219" i="2" a="1"/>
  <c r="CD219" i="2" s="1"/>
  <c r="CE219" i="2" a="1"/>
  <c r="CE219" i="2" s="1"/>
  <c r="CF219" i="2" a="1"/>
  <c r="CF219" i="2" s="1"/>
  <c r="CG219" i="2" a="1"/>
  <c r="CG219" i="2" s="1"/>
  <c r="CH219" i="2" a="1"/>
  <c r="CH219" i="2" s="1"/>
  <c r="CI219" i="2" a="1"/>
  <c r="CI219" i="2" s="1"/>
  <c r="CJ219" i="2" a="1"/>
  <c r="CJ219" i="2" s="1"/>
  <c r="CK219" i="2" a="1"/>
  <c r="CK219" i="2" s="1"/>
  <c r="CL219" i="2" a="1"/>
  <c r="CL219" i="2" s="1"/>
  <c r="CM219" i="2" a="1"/>
  <c r="CM219" i="2" s="1"/>
  <c r="CN219" i="2" a="1"/>
  <c r="CN219" i="2" s="1"/>
  <c r="CO219" i="2" a="1"/>
  <c r="CO219" i="2" s="1"/>
  <c r="CP219" i="2" a="1"/>
  <c r="CP219" i="2" s="1"/>
  <c r="CQ219" i="2" a="1"/>
  <c r="CQ219" i="2" s="1"/>
  <c r="CR219" i="2" a="1"/>
  <c r="CR219" i="2" s="1"/>
  <c r="CS219" i="2" a="1"/>
  <c r="CS219" i="2" s="1"/>
  <c r="CT219" i="2" a="1"/>
  <c r="CT219" i="2" s="1"/>
  <c r="CU219" i="2" a="1"/>
  <c r="CU219" i="2" s="1"/>
  <c r="CV219" i="2" a="1"/>
  <c r="CV219" i="2" s="1"/>
  <c r="CW219" i="2" a="1"/>
  <c r="CW219" i="2" s="1"/>
  <c r="CX219" i="2" a="1"/>
  <c r="CX219" i="2" s="1"/>
  <c r="CY219" i="2" a="1"/>
  <c r="CY219" i="2" s="1"/>
  <c r="CZ219" i="2" a="1"/>
  <c r="CZ219" i="2" s="1"/>
  <c r="DA219" i="2" a="1"/>
  <c r="DA219" i="2" s="1"/>
  <c r="DB219" i="2" a="1"/>
  <c r="DB219" i="2" s="1"/>
  <c r="DC219" i="2" a="1"/>
  <c r="DC219" i="2" s="1"/>
  <c r="DI219" i="2" a="1"/>
  <c r="DI219" i="2" s="1"/>
  <c r="M209" i="2"/>
  <c r="N209" i="2"/>
  <c r="O209" i="2"/>
  <c r="O210" i="2" s="1" a="1"/>
  <c r="O210" i="2" s="1"/>
  <c r="O211" i="2" s="1" a="1"/>
  <c r="O211" i="2" s="1"/>
  <c r="P209" i="2"/>
  <c r="P210" i="2" s="1" a="1"/>
  <c r="P210" i="2" s="1"/>
  <c r="Q209" i="2"/>
  <c r="Q210" i="2" s="1" a="1"/>
  <c r="Q210" i="2" s="1"/>
  <c r="Q211" i="2" s="1" a="1"/>
  <c r="Q211" i="2" s="1"/>
  <c r="R209" i="2"/>
  <c r="R210" i="2" s="1" a="1"/>
  <c r="R210" i="2" s="1"/>
  <c r="R211" i="2" s="1" a="1"/>
  <c r="R211" i="2" s="1"/>
  <c r="S209" i="2"/>
  <c r="S210" i="2" s="1" a="1"/>
  <c r="S210" i="2" s="1"/>
  <c r="T209" i="2"/>
  <c r="T210" i="2" s="1" a="1"/>
  <c r="T210" i="2" s="1"/>
  <c r="M210" i="2" a="1"/>
  <c r="M210" i="2" s="1"/>
  <c r="N210" i="2" a="1"/>
  <c r="N210" i="2" s="1"/>
  <c r="O212" i="2" a="1"/>
  <c r="O212" i="2" s="1"/>
  <c r="Q212" i="2" a="1"/>
  <c r="Q212" i="2" s="1"/>
  <c r="O213" i="2" a="1"/>
  <c r="O213" i="2" s="1"/>
  <c r="Q213" i="2" a="1"/>
  <c r="Q213" i="2" s="1"/>
  <c r="M214" i="2" a="1"/>
  <c r="M214" i="2" s="1"/>
  <c r="O214" i="2" a="1"/>
  <c r="O214" i="2" s="1"/>
  <c r="P214" i="2" a="1"/>
  <c r="P214" i="2" s="1"/>
  <c r="Q214" i="2" a="1"/>
  <c r="Q214" i="2" s="1"/>
  <c r="R214" i="2" a="1"/>
  <c r="R214" i="2" s="1"/>
  <c r="S214" i="2" a="1"/>
  <c r="S214" i="2" s="1"/>
  <c r="T214" i="2" a="1"/>
  <c r="T214" i="2" s="1"/>
  <c r="M215" i="2" a="1"/>
  <c r="M215" i="2" s="1"/>
  <c r="O215" i="2" a="1"/>
  <c r="O215" i="2" s="1"/>
  <c r="P215" i="2" a="1"/>
  <c r="P215" i="2" s="1"/>
  <c r="Q215" i="2" a="1"/>
  <c r="Q215" i="2" s="1"/>
  <c r="R215" i="2" a="1"/>
  <c r="R215" i="2" s="1"/>
  <c r="S215" i="2" a="1"/>
  <c r="S215" i="2" s="1"/>
  <c r="T215" i="2" a="1"/>
  <c r="T215" i="2" s="1"/>
  <c r="M216" i="2" a="1"/>
  <c r="M216" i="2" s="1"/>
  <c r="N216" i="2" a="1"/>
  <c r="N216" i="2" s="1"/>
  <c r="O216" i="2" a="1"/>
  <c r="O216" i="2" s="1"/>
  <c r="P216" i="2" a="1"/>
  <c r="P216" i="2" s="1"/>
  <c r="Q216" i="2" a="1"/>
  <c r="Q216" i="2" s="1"/>
  <c r="R216" i="2" a="1"/>
  <c r="R216" i="2" s="1"/>
  <c r="S216" i="2" a="1"/>
  <c r="S216" i="2" s="1"/>
  <c r="T216" i="2" a="1"/>
  <c r="T216" i="2" s="1"/>
  <c r="M217" i="2" a="1"/>
  <c r="M217" i="2" s="1"/>
  <c r="N217" i="2" a="1"/>
  <c r="N217" i="2" s="1"/>
  <c r="O217" i="2" a="1"/>
  <c r="O217" i="2" s="1"/>
  <c r="P217" i="2" a="1"/>
  <c r="P217" i="2" s="1"/>
  <c r="Q217" i="2" a="1"/>
  <c r="Q217" i="2" s="1"/>
  <c r="R217" i="2" a="1"/>
  <c r="R217" i="2" s="1"/>
  <c r="S217" i="2" a="1"/>
  <c r="S217" i="2" s="1"/>
  <c r="T217" i="2" a="1"/>
  <c r="T217" i="2" s="1"/>
  <c r="M218" i="2" a="1"/>
  <c r="M218" i="2" s="1"/>
  <c r="N218" i="2" a="1"/>
  <c r="N218" i="2" s="1"/>
  <c r="O218" i="2" a="1"/>
  <c r="O218" i="2" s="1"/>
  <c r="P218" i="2" a="1"/>
  <c r="P218" i="2" s="1"/>
  <c r="Q218" i="2" a="1"/>
  <c r="Q218" i="2" s="1"/>
  <c r="R218" i="2" a="1"/>
  <c r="R218" i="2" s="1"/>
  <c r="S218" i="2" a="1"/>
  <c r="S218" i="2" s="1"/>
  <c r="T218" i="2" a="1"/>
  <c r="T218" i="2" s="1"/>
  <c r="M219" i="2" a="1"/>
  <c r="M219" i="2" s="1"/>
  <c r="N219" i="2" a="1"/>
  <c r="N219" i="2" s="1"/>
  <c r="O219" i="2" a="1"/>
  <c r="O219" i="2" s="1"/>
  <c r="P219" i="2" a="1"/>
  <c r="P219" i="2" s="1"/>
  <c r="Q219" i="2" a="1"/>
  <c r="Q219" i="2" s="1"/>
  <c r="R219" i="2" a="1"/>
  <c r="R219" i="2" s="1"/>
  <c r="S219" i="2" a="1"/>
  <c r="S219" i="2" s="1"/>
  <c r="T219" i="2" a="1"/>
  <c r="T219" i="2" s="1"/>
  <c r="C209" i="2"/>
  <c r="C210" i="2" s="1" a="1"/>
  <c r="C210" i="2" s="1"/>
  <c r="C211" i="2" s="1" a="1"/>
  <c r="C211" i="2" s="1"/>
  <c r="D209" i="2"/>
  <c r="D210" i="2" s="1" a="1"/>
  <c r="D210" i="2" s="1"/>
  <c r="E209" i="2"/>
  <c r="E210" i="2" s="1" a="1"/>
  <c r="E210" i="2" s="1"/>
  <c r="E211" i="2" s="1" a="1"/>
  <c r="E211" i="2" s="1"/>
  <c r="F209" i="2"/>
  <c r="F210" i="2" s="1" a="1"/>
  <c r="F210" i="2" s="1"/>
  <c r="G209" i="2"/>
  <c r="G210" i="2" s="1" a="1"/>
  <c r="G210" i="2" s="1"/>
  <c r="H209" i="2"/>
  <c r="H210" i="2" s="1" a="1"/>
  <c r="H210" i="2" s="1"/>
  <c r="I209" i="2"/>
  <c r="I210" i="2" s="1" a="1"/>
  <c r="I210" i="2" s="1"/>
  <c r="I211" i="2" s="1" a="1"/>
  <c r="I211" i="2" s="1"/>
  <c r="J209" i="2"/>
  <c r="J210" i="2" s="1" a="1"/>
  <c r="J210" i="2" s="1"/>
  <c r="K209" i="2"/>
  <c r="K210" i="2" s="1" a="1"/>
  <c r="K210" i="2" s="1"/>
  <c r="L209" i="2"/>
  <c r="L210" i="2" s="1" a="1"/>
  <c r="L210" i="2" s="1"/>
  <c r="L211" i="2" s="1" a="1"/>
  <c r="L211" i="2" s="1"/>
  <c r="J212" i="2" a="1"/>
  <c r="J212" i="2" s="1"/>
  <c r="L212" i="2" a="1"/>
  <c r="L212" i="2" s="1"/>
  <c r="J213" i="2" a="1"/>
  <c r="J213" i="2" s="1"/>
  <c r="L213" i="2" a="1"/>
  <c r="L213" i="2" s="1"/>
  <c r="J214" i="2" a="1"/>
  <c r="J214" i="2" s="1"/>
  <c r="K214" i="2" a="1"/>
  <c r="K214" i="2" s="1"/>
  <c r="L214" i="2" a="1"/>
  <c r="L214" i="2" s="1"/>
  <c r="J215" i="2" a="1"/>
  <c r="J215" i="2" s="1"/>
  <c r="K215" i="2" a="1"/>
  <c r="K215" i="2" s="1"/>
  <c r="L215" i="2" a="1"/>
  <c r="L215" i="2" s="1"/>
  <c r="H216" i="2" a="1"/>
  <c r="H216" i="2" s="1"/>
  <c r="J216" i="2" a="1"/>
  <c r="J216" i="2" s="1"/>
  <c r="K216" i="2" a="1"/>
  <c r="K216" i="2" s="1"/>
  <c r="L216" i="2" a="1"/>
  <c r="L216" i="2" s="1"/>
  <c r="H217" i="2" a="1"/>
  <c r="H217" i="2" s="1"/>
  <c r="J217" i="2" a="1"/>
  <c r="J217" i="2" s="1"/>
  <c r="K217" i="2" a="1"/>
  <c r="K217" i="2" s="1"/>
  <c r="L217" i="2" a="1"/>
  <c r="L217" i="2" s="1"/>
  <c r="C218" i="2" a="1"/>
  <c r="C218" i="2" s="1"/>
  <c r="F218" i="2" a="1"/>
  <c r="F218" i="2" s="1"/>
  <c r="G218" i="2" a="1"/>
  <c r="G218" i="2" s="1"/>
  <c r="H218" i="2" a="1"/>
  <c r="H218" i="2" s="1"/>
  <c r="J218" i="2" a="1"/>
  <c r="J218" i="2" s="1"/>
  <c r="K218" i="2" a="1"/>
  <c r="K218" i="2" s="1"/>
  <c r="L218" i="2" a="1"/>
  <c r="L218" i="2" s="1"/>
  <c r="C219" i="2" a="1"/>
  <c r="C219" i="2" s="1"/>
  <c r="F219" i="2" a="1"/>
  <c r="F219" i="2" s="1"/>
  <c r="G219" i="2" a="1"/>
  <c r="G219" i="2" s="1"/>
  <c r="H219" i="2" a="1"/>
  <c r="H219" i="2" s="1"/>
  <c r="J219" i="2" a="1"/>
  <c r="J219" i="2" s="1"/>
  <c r="K219" i="2" a="1"/>
  <c r="K219" i="2" s="1"/>
  <c r="L219" i="2" a="1"/>
  <c r="L219" i="2" s="1"/>
  <c r="B219" i="2" a="1"/>
  <c r="B219" i="2" s="1"/>
  <c r="B218" i="2" a="1"/>
  <c r="B218" i="2" s="1"/>
  <c r="B217" i="2" a="1"/>
  <c r="B217" i="2" s="1"/>
  <c r="B216" i="2" a="1"/>
  <c r="B216" i="2" s="1"/>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108" i="2"/>
  <c r="B109" i="2"/>
  <c r="B110" i="2"/>
  <c r="B111" i="2"/>
  <c r="B112" i="2"/>
  <c r="B113" i="2"/>
  <c r="B114" i="2"/>
  <c r="B115" i="2"/>
  <c r="B116" i="2"/>
  <c r="B117" i="2"/>
  <c r="B118" i="2"/>
  <c r="B119" i="2"/>
  <c r="B120" i="2"/>
  <c r="B121" i="2"/>
  <c r="B122" i="2"/>
  <c r="B123" i="2"/>
  <c r="B124" i="2"/>
  <c r="B125" i="2"/>
  <c r="B126" i="2"/>
  <c r="B127" i="2"/>
  <c r="B128" i="2"/>
  <c r="B129" i="2"/>
  <c r="B130" i="2"/>
  <c r="B131" i="2"/>
  <c r="B107" i="2"/>
  <c r="B209"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106" i="2"/>
  <c r="X30" i="1"/>
  <c r="J9" i="1"/>
  <c r="K9" i="1" s="1"/>
  <c r="J10" i="1"/>
  <c r="K10" i="1" s="1"/>
  <c r="J11" i="1"/>
  <c r="K11" i="1" s="1"/>
  <c r="J12" i="1"/>
  <c r="K12" i="1" s="1"/>
  <c r="J13" i="1"/>
  <c r="K13" i="1" s="1"/>
  <c r="J14" i="1"/>
  <c r="K14" i="1" s="1"/>
  <c r="J15" i="1"/>
  <c r="K15" i="1" s="1"/>
  <c r="J16" i="1"/>
  <c r="K16" i="1" s="1"/>
  <c r="X26" i="1"/>
  <c r="X25" i="1"/>
  <c r="X29" i="1"/>
  <c r="X6" i="1"/>
  <c r="X18" i="1"/>
  <c r="X19" i="1"/>
  <c r="X27" i="1"/>
  <c r="X15" i="1"/>
  <c r="X14" i="1"/>
  <c r="X13" i="1"/>
  <c r="X10" i="1"/>
  <c r="X11" i="1"/>
  <c r="X17" i="1"/>
  <c r="X20" i="1"/>
  <c r="X7" i="1"/>
  <c r="X8" i="1"/>
  <c r="X9" i="1"/>
  <c r="X12" i="1"/>
  <c r="X16" i="1"/>
  <c r="X24" i="1"/>
  <c r="X23" i="1"/>
  <c r="X22" i="1"/>
  <c r="X21" i="1"/>
  <c r="CC211" i="2" l="1" a="1"/>
  <c r="CC211" i="2" s="1"/>
  <c r="ES212" i="2" a="1"/>
  <c r="ES212" i="2" s="1"/>
  <c r="ER212" i="2" a="1"/>
  <c r="ER212" i="2" s="1"/>
  <c r="EQ212" i="2" a="1"/>
  <c r="EQ212" i="2" s="1"/>
  <c r="EL213" i="2" a="1"/>
  <c r="EL213" i="2" s="1"/>
  <c r="EI212" i="2" a="1"/>
  <c r="EI212" i="2" s="1"/>
  <c r="EN211" i="2" a="1"/>
  <c r="EN211" i="2" s="1"/>
  <c r="EJ211" i="2" a="1"/>
  <c r="EJ211" i="2" s="1"/>
  <c r="EJ212" i="2" s="1" a="1"/>
  <c r="EJ212" i="2" s="1"/>
  <c r="AB107" i="2"/>
  <c r="AF107" i="2" s="1"/>
  <c r="AB198" i="2"/>
  <c r="AF198" i="2" s="1"/>
  <c r="AB194" i="2"/>
  <c r="AF194" i="2" s="1"/>
  <c r="AB190" i="2"/>
  <c r="AF190" i="2" s="1"/>
  <c r="AB186" i="2"/>
  <c r="AF186" i="2" s="1"/>
  <c r="AB182" i="2"/>
  <c r="AF182" i="2" s="1"/>
  <c r="AB178" i="2"/>
  <c r="AF178" i="2" s="1"/>
  <c r="AB174" i="2"/>
  <c r="AF174" i="2" s="1"/>
  <c r="AB170" i="2"/>
  <c r="AF170" i="2" s="1"/>
  <c r="AB166" i="2"/>
  <c r="AF166" i="2" s="1"/>
  <c r="AB162" i="2"/>
  <c r="AF162" i="2" s="1"/>
  <c r="AB158" i="2"/>
  <c r="AF158" i="2" s="1"/>
  <c r="AB154" i="2"/>
  <c r="AF154" i="2" s="1"/>
  <c r="AB150" i="2"/>
  <c r="AF150" i="2" s="1"/>
  <c r="AB146" i="2"/>
  <c r="AF146" i="2" s="1"/>
  <c r="AB142" i="2"/>
  <c r="AF142" i="2" s="1"/>
  <c r="AB138" i="2"/>
  <c r="AF138" i="2" s="1"/>
  <c r="AB134" i="2"/>
  <c r="AF134" i="2" s="1"/>
  <c r="AB130" i="2"/>
  <c r="AF130" i="2" s="1"/>
  <c r="AB126" i="2"/>
  <c r="AF126" i="2" s="1"/>
  <c r="AB122" i="2"/>
  <c r="AF122" i="2" s="1"/>
  <c r="AB118" i="2"/>
  <c r="AF118" i="2" s="1"/>
  <c r="AB114" i="2"/>
  <c r="AF114" i="2" s="1"/>
  <c r="AB110" i="2"/>
  <c r="AF110" i="2" s="1"/>
  <c r="AB106" i="2"/>
  <c r="AF106" i="2" s="1"/>
  <c r="AB197" i="2"/>
  <c r="AF197" i="2" s="1"/>
  <c r="AB193" i="2"/>
  <c r="AF193" i="2" s="1"/>
  <c r="AB189" i="2"/>
  <c r="AF189" i="2" s="1"/>
  <c r="AB185" i="2"/>
  <c r="AF185" i="2" s="1"/>
  <c r="AB181" i="2"/>
  <c r="AF181" i="2" s="1"/>
  <c r="AB177" i="2"/>
  <c r="AF177" i="2" s="1"/>
  <c r="AB173" i="2"/>
  <c r="AF173" i="2" s="1"/>
  <c r="AB169" i="2"/>
  <c r="AF169" i="2" s="1"/>
  <c r="AB165" i="2"/>
  <c r="AF165" i="2" s="1"/>
  <c r="AB161" i="2"/>
  <c r="AF161" i="2" s="1"/>
  <c r="AB157" i="2"/>
  <c r="AF157" i="2" s="1"/>
  <c r="AB153" i="2"/>
  <c r="AF153" i="2" s="1"/>
  <c r="AB149" i="2"/>
  <c r="AF149" i="2" s="1"/>
  <c r="AB145" i="2"/>
  <c r="AF145" i="2" s="1"/>
  <c r="AB141" i="2"/>
  <c r="AF141" i="2" s="1"/>
  <c r="AB137" i="2"/>
  <c r="AF137" i="2" s="1"/>
  <c r="AB133" i="2"/>
  <c r="AF133" i="2" s="1"/>
  <c r="AB129" i="2"/>
  <c r="AF129" i="2" s="1"/>
  <c r="AB125" i="2"/>
  <c r="AF125" i="2" s="1"/>
  <c r="AB121" i="2"/>
  <c r="AF121" i="2" s="1"/>
  <c r="AB117" i="2"/>
  <c r="AF117" i="2" s="1"/>
  <c r="AB113" i="2"/>
  <c r="AF113" i="2" s="1"/>
  <c r="AB109" i="2"/>
  <c r="AF109" i="2" s="1"/>
  <c r="AB200" i="2"/>
  <c r="AF200" i="2" s="1"/>
  <c r="AB196" i="2"/>
  <c r="AF196" i="2" s="1"/>
  <c r="AB192" i="2"/>
  <c r="AF192" i="2" s="1"/>
  <c r="AB188" i="2"/>
  <c r="AF188" i="2" s="1"/>
  <c r="AB184" i="2"/>
  <c r="AF184" i="2" s="1"/>
  <c r="AB180" i="2"/>
  <c r="AF180" i="2" s="1"/>
  <c r="AB176" i="2"/>
  <c r="AF176" i="2" s="1"/>
  <c r="AB172" i="2"/>
  <c r="AF172" i="2" s="1"/>
  <c r="AB168" i="2"/>
  <c r="AF168" i="2" s="1"/>
  <c r="AB164" i="2"/>
  <c r="AF164" i="2" s="1"/>
  <c r="AB160" i="2"/>
  <c r="AF160" i="2" s="1"/>
  <c r="AB156" i="2"/>
  <c r="AF156" i="2" s="1"/>
  <c r="AB152" i="2"/>
  <c r="AF152" i="2" s="1"/>
  <c r="AB148" i="2"/>
  <c r="AF148" i="2" s="1"/>
  <c r="AB144" i="2"/>
  <c r="AF144" i="2" s="1"/>
  <c r="AB140" i="2"/>
  <c r="AF140" i="2" s="1"/>
  <c r="AB136" i="2"/>
  <c r="AF136" i="2" s="1"/>
  <c r="AB132" i="2"/>
  <c r="AF132" i="2" s="1"/>
  <c r="AB128" i="2"/>
  <c r="AF128" i="2" s="1"/>
  <c r="AB124" i="2"/>
  <c r="AF124" i="2" s="1"/>
  <c r="AB120" i="2"/>
  <c r="AF120" i="2" s="1"/>
  <c r="AB116" i="2"/>
  <c r="AF116" i="2" s="1"/>
  <c r="AB112" i="2"/>
  <c r="AF112" i="2" s="1"/>
  <c r="AB108" i="2"/>
  <c r="AF108" i="2" s="1"/>
  <c r="AB199" i="2"/>
  <c r="AF199" i="2" s="1"/>
  <c r="AB195" i="2"/>
  <c r="AF195" i="2" s="1"/>
  <c r="AB191" i="2"/>
  <c r="AF191" i="2" s="1"/>
  <c r="AB187" i="2"/>
  <c r="AF187" i="2" s="1"/>
  <c r="AB183" i="2"/>
  <c r="AF183" i="2" s="1"/>
  <c r="AB179" i="2"/>
  <c r="AF179" i="2" s="1"/>
  <c r="AB175" i="2"/>
  <c r="AF175" i="2" s="1"/>
  <c r="AB171" i="2"/>
  <c r="AF171" i="2" s="1"/>
  <c r="AB167" i="2"/>
  <c r="AF167" i="2" s="1"/>
  <c r="AB163" i="2"/>
  <c r="AF163" i="2" s="1"/>
  <c r="AB159" i="2"/>
  <c r="AF159" i="2" s="1"/>
  <c r="AB155" i="2"/>
  <c r="AF155" i="2" s="1"/>
  <c r="AB151" i="2"/>
  <c r="AF151" i="2" s="1"/>
  <c r="AB147" i="2"/>
  <c r="AF147" i="2" s="1"/>
  <c r="AB143" i="2"/>
  <c r="AF143" i="2" s="1"/>
  <c r="AB139" i="2"/>
  <c r="AF139" i="2" s="1"/>
  <c r="AB135" i="2"/>
  <c r="AF135" i="2" s="1"/>
  <c r="AB131" i="2"/>
  <c r="AF131" i="2" s="1"/>
  <c r="AB127" i="2"/>
  <c r="AF127" i="2" s="1"/>
  <c r="AB123" i="2"/>
  <c r="AF123" i="2" s="1"/>
  <c r="AB119" i="2"/>
  <c r="AF119" i="2" s="1"/>
  <c r="AB115" i="2"/>
  <c r="AF115" i="2" s="1"/>
  <c r="AB111" i="2"/>
  <c r="AF111" i="2" s="1"/>
  <c r="DW211" i="2" a="1"/>
  <c r="DW211" i="2" s="1"/>
  <c r="DW212" i="2" s="1" a="1"/>
  <c r="DW212" i="2" s="1"/>
  <c r="DW213" i="2" s="1" a="1"/>
  <c r="DW213" i="2" s="1"/>
  <c r="CK212" i="2" a="1"/>
  <c r="CK212" i="2" s="1"/>
  <c r="CK213" i="2" s="1" a="1"/>
  <c r="CK213" i="2" s="1"/>
  <c r="BU211" i="2" a="1"/>
  <c r="BU211" i="2" s="1"/>
  <c r="BU212" i="2" s="1" a="1"/>
  <c r="BU212" i="2" s="1"/>
  <c r="BU213" i="2" s="1" a="1"/>
  <c r="BU213" i="2" s="1"/>
  <c r="BU214" i="2" s="1" a="1"/>
  <c r="BU214" i="2" s="1"/>
  <c r="EO211" i="2" a="1"/>
  <c r="EO211" i="2" s="1"/>
  <c r="EO212" i="2" s="1" a="1"/>
  <c r="EO212" i="2" s="1"/>
  <c r="EK211" i="2" a="1"/>
  <c r="EK211" i="2" s="1"/>
  <c r="EK212" i="2" s="1" a="1"/>
  <c r="EK212" i="2" s="1"/>
  <c r="AQ212" i="2" a="1"/>
  <c r="AQ212" i="2" s="1"/>
  <c r="AX211" i="2" a="1"/>
  <c r="AX211" i="2" s="1"/>
  <c r="AX212" i="2" s="1" a="1"/>
  <c r="AX212" i="2" s="1"/>
  <c r="AX213" i="2" s="1" a="1"/>
  <c r="AX213" i="2" s="1"/>
  <c r="AY212" i="2" a="1"/>
  <c r="AY212" i="2" s="1"/>
  <c r="AY213" i="2" s="1" a="1"/>
  <c r="AY213" i="2" s="1"/>
  <c r="BM211" i="2" a="1"/>
  <c r="BM211" i="2" s="1"/>
  <c r="BN212" i="2" a="1"/>
  <c r="BN212" i="2" s="1"/>
  <c r="BN213" i="2" s="1" a="1"/>
  <c r="BN213" i="2" s="1"/>
  <c r="BN214" i="2" s="1" a="1"/>
  <c r="BN214" i="2" s="1"/>
  <c r="BN215" i="2" s="1" a="1"/>
  <c r="BN215" i="2" s="1"/>
  <c r="DV211" i="2" a="1"/>
  <c r="DV211" i="2" s="1"/>
  <c r="DV212" i="2" s="1" a="1"/>
  <c r="DV212" i="2" s="1"/>
  <c r="EF212" i="2" a="1"/>
  <c r="EF212" i="2" s="1"/>
  <c r="EF213" i="2" s="1" a="1"/>
  <c r="EF213" i="2" s="1"/>
  <c r="DX212" i="2" a="1"/>
  <c r="DX212" i="2" s="1"/>
  <c r="DX213" i="2" s="1" a="1"/>
  <c r="DX213" i="2" s="1"/>
  <c r="EC212" i="2" a="1"/>
  <c r="EC212" i="2" s="1"/>
  <c r="EH210" i="2" a="1"/>
  <c r="EH210" i="2" s="1"/>
  <c r="EH211" i="2" s="1" a="1"/>
  <c r="EH211" i="2" s="1"/>
  <c r="DZ210" i="2" a="1"/>
  <c r="DZ210" i="2" s="1"/>
  <c r="AE211" i="2" a="1"/>
  <c r="AE211" i="2" s="1"/>
  <c r="AE212" i="2" s="1" a="1"/>
  <c r="AE212" i="2" s="1"/>
  <c r="BG212" i="2" a="1"/>
  <c r="BG212" i="2" s="1"/>
  <c r="BV211" i="2" a="1"/>
  <c r="BV211" i="2" s="1"/>
  <c r="BV212" i="2" s="1" a="1"/>
  <c r="BV212" i="2" s="1"/>
  <c r="BV213" i="2" s="1" a="1"/>
  <c r="BV213" i="2" s="1"/>
  <c r="BE211" i="2" a="1"/>
  <c r="BE211" i="2" s="1"/>
  <c r="BE212" i="2" s="1" a="1"/>
  <c r="BE212" i="2" s="1"/>
  <c r="BE213" i="2" s="1" a="1"/>
  <c r="BE213" i="2" s="1"/>
  <c r="AG211" i="2" a="1"/>
  <c r="AG211" i="2" s="1"/>
  <c r="BG213" i="2" a="1"/>
  <c r="BG213" i="2" s="1"/>
  <c r="DL211" i="2" a="1"/>
  <c r="DL211" i="2" s="1"/>
  <c r="DL212" i="2" s="1" a="1"/>
  <c r="DL212" i="2" s="1"/>
  <c r="BR211" i="2" a="1"/>
  <c r="BR211" i="2" s="1"/>
  <c r="BR212" i="2" s="1" a="1"/>
  <c r="BR212" i="2" s="1"/>
  <c r="BF211" i="2" a="1"/>
  <c r="BF211" i="2" s="1"/>
  <c r="V211" i="2" a="1"/>
  <c r="V211" i="2" s="1"/>
  <c r="V212" i="2" s="1" a="1"/>
  <c r="V212" i="2" s="1"/>
  <c r="V213" i="2" s="1" a="1"/>
  <c r="V213" i="2" s="1"/>
  <c r="AC211" i="2" a="1"/>
  <c r="AC211" i="2" s="1"/>
  <c r="AC212" i="2" s="1" a="1"/>
  <c r="AC212" i="2" s="1"/>
  <c r="AP211" i="2" a="1"/>
  <c r="AP211" i="2" s="1"/>
  <c r="AH211" i="2" a="1"/>
  <c r="AH211" i="2" s="1"/>
  <c r="AH212" i="2" s="1" a="1"/>
  <c r="AH212" i="2" s="1"/>
  <c r="AH213" i="2" s="1" a="1"/>
  <c r="AH213" i="2" s="1"/>
  <c r="BY211" i="2" a="1"/>
  <c r="BY211" i="2" s="1"/>
  <c r="BY212" i="2" s="1" a="1"/>
  <c r="BY212" i="2" s="1"/>
  <c r="BY213" i="2" s="1" a="1"/>
  <c r="BY213" i="2" s="1"/>
  <c r="CA212" i="2" a="1"/>
  <c r="CA212" i="2" s="1"/>
  <c r="AI212" i="2" a="1"/>
  <c r="AI212" i="2" s="1"/>
  <c r="AI213" i="2" s="1" a="1"/>
  <c r="AI213" i="2" s="1"/>
  <c r="U212" i="2" a="1"/>
  <c r="U212" i="2" s="1"/>
  <c r="U213" i="2" s="1" a="1"/>
  <c r="U213" i="2" s="1"/>
  <c r="U214" i="2" s="1" a="1"/>
  <c r="U214" i="2" s="1"/>
  <c r="U215" i="2" s="1" a="1"/>
  <c r="U215" i="2" s="1"/>
  <c r="AO211" i="2" a="1"/>
  <c r="AO211" i="2" s="1"/>
  <c r="BA210" i="2" a="1"/>
  <c r="BA210" i="2" s="1"/>
  <c r="BA211" i="2" s="1" a="1"/>
  <c r="BA211" i="2" s="1"/>
  <c r="BW211" i="2" a="1"/>
  <c r="BW211" i="2" s="1"/>
  <c r="BW212" i="2" s="1" a="1"/>
  <c r="BW212" i="2" s="1"/>
  <c r="BW213" i="2" s="1" a="1"/>
  <c r="BW213" i="2" s="1"/>
  <c r="BW214" i="2" s="1" a="1"/>
  <c r="BW214" i="2" s="1"/>
  <c r="BW215" i="2" s="1" a="1"/>
  <c r="BW215" i="2" s="1"/>
  <c r="CD212" i="2" a="1"/>
  <c r="CD212" i="2" s="1"/>
  <c r="CD213" i="2" s="1" a="1"/>
  <c r="CD213" i="2" s="1"/>
  <c r="CD214" i="2" s="1" a="1"/>
  <c r="CD214" i="2" s="1"/>
  <c r="BO212" i="2" a="1"/>
  <c r="BO212" i="2" s="1"/>
  <c r="BO213" i="2" s="1" a="1"/>
  <c r="BO213" i="2" s="1"/>
  <c r="BO214" i="2" s="1" a="1"/>
  <c r="BO214" i="2" s="1"/>
  <c r="AD212" i="2" a="1"/>
  <c r="AD212" i="2" s="1"/>
  <c r="AD213" i="2" s="1" a="1"/>
  <c r="AD213" i="2" s="1"/>
  <c r="CL211" i="2" a="1"/>
  <c r="CL211" i="2" s="1"/>
  <c r="BQ211" i="2" a="1"/>
  <c r="BQ211" i="2" s="1"/>
  <c r="BQ212" i="2" s="1" a="1"/>
  <c r="BQ212" i="2" s="1"/>
  <c r="BI211" i="2" a="1"/>
  <c r="BI211" i="2" s="1"/>
  <c r="DP211" i="2" a="1"/>
  <c r="DP211" i="2" s="1"/>
  <c r="DP212" i="2" s="1" a="1"/>
  <c r="DP212" i="2" s="1"/>
  <c r="DP213" i="2" s="1" a="1"/>
  <c r="DP213" i="2" s="1"/>
  <c r="DT212" i="2" a="1"/>
  <c r="DT212" i="2" s="1"/>
  <c r="DT213" i="2" s="1" a="1"/>
  <c r="DT213" i="2" s="1"/>
  <c r="BF212" i="2" a="1"/>
  <c r="BF212" i="2" s="1"/>
  <c r="BF213" i="2" s="1" a="1"/>
  <c r="BF213" i="2" s="1"/>
  <c r="DS211" i="2" a="1"/>
  <c r="DS211" i="2" s="1"/>
  <c r="DS212" i="2" s="1" a="1"/>
  <c r="DS212" i="2" s="1"/>
  <c r="DK211" i="2" a="1"/>
  <c r="DK211" i="2" s="1"/>
  <c r="DK212" i="2" s="1" a="1"/>
  <c r="DK212" i="2" s="1"/>
  <c r="DK213" i="2" s="1" a="1"/>
  <c r="DK213" i="2" s="1"/>
  <c r="DK214" i="2" s="1" a="1"/>
  <c r="DK214" i="2" s="1"/>
  <c r="BZ213" i="2" a="1"/>
  <c r="BZ213" i="2" s="1"/>
  <c r="BZ214" i="2" s="1" a="1"/>
  <c r="BZ214" i="2" s="1"/>
  <c r="BZ215" i="2" s="1" a="1"/>
  <c r="BZ215" i="2" s="1"/>
  <c r="AS212" i="2" a="1"/>
  <c r="AS212" i="2" s="1"/>
  <c r="AS213" i="2" s="1" a="1"/>
  <c r="AS213" i="2" s="1"/>
  <c r="AK213" i="2" a="1"/>
  <c r="AK213" i="2" s="1"/>
  <c r="CC212" i="2" a="1"/>
  <c r="CC212" i="2" s="1"/>
  <c r="CC213" i="2" s="1" a="1"/>
  <c r="CC213" i="2" s="1"/>
  <c r="CC214" i="2" s="1" a="1"/>
  <c r="CC214" i="2" s="1"/>
  <c r="AW212" i="2" a="1"/>
  <c r="AW212" i="2" s="1"/>
  <c r="AW213" i="2" s="1" a="1"/>
  <c r="AW213" i="2" s="1"/>
  <c r="Y212" i="2" a="1"/>
  <c r="Y212" i="2" s="1"/>
  <c r="AA211" i="2" a="1"/>
  <c r="AA211" i="2" s="1"/>
  <c r="AA212" i="2" s="1" a="1"/>
  <c r="AA212" i="2" s="1"/>
  <c r="CA213" i="2" a="1"/>
  <c r="CA213" i="2" s="1"/>
  <c r="ET211" i="2" a="1"/>
  <c r="ET211" i="2" s="1"/>
  <c r="DO212" i="2" a="1"/>
  <c r="DO212" i="2" s="1"/>
  <c r="DO213" i="2" s="1" a="1"/>
  <c r="DO213" i="2" s="1"/>
  <c r="DR211" i="2" a="1"/>
  <c r="DR211" i="2" s="1"/>
  <c r="DR212" i="2" s="1" a="1"/>
  <c r="DR212" i="2" s="1"/>
  <c r="DJ211" i="2" a="1"/>
  <c r="DJ211" i="2" s="1"/>
  <c r="DJ212" i="2" s="1" a="1"/>
  <c r="DJ212" i="2" s="1"/>
  <c r="DU210" i="2" a="1"/>
  <c r="DU210" i="2" s="1"/>
  <c r="DU211" i="2" s="1" a="1"/>
  <c r="DU211" i="2" s="1"/>
  <c r="DM210" i="2" a="1"/>
  <c r="DM210" i="2" s="1"/>
  <c r="DM211" i="2" s="1" a="1"/>
  <c r="DM211" i="2" s="1"/>
  <c r="DN211" i="2" a="1"/>
  <c r="DN211" i="2" s="1"/>
  <c r="DN212" i="2" s="1" a="1"/>
  <c r="DN212" i="2" s="1"/>
  <c r="DQ210" i="2" a="1"/>
  <c r="DQ210" i="2" s="1"/>
  <c r="DG211" i="2" a="1"/>
  <c r="DG211" i="2" s="1"/>
  <c r="DG212" i="2" s="1" a="1"/>
  <c r="DG212" i="2" s="1"/>
  <c r="DF211" i="2" a="1"/>
  <c r="DF211" i="2" s="1"/>
  <c r="DE211" i="2" a="1"/>
  <c r="DE211" i="2" s="1"/>
  <c r="DE212" i="2" s="1" a="1"/>
  <c r="DE212" i="2" s="1"/>
  <c r="DD211" i="2" a="1"/>
  <c r="DD211" i="2" s="1"/>
  <c r="DD212" i="2" s="1" a="1"/>
  <c r="DD212" i="2" s="1"/>
  <c r="DH211" i="2" a="1"/>
  <c r="DH211" i="2" s="1"/>
  <c r="DI212" i="2" a="1"/>
  <c r="DI212" i="2" s="1"/>
  <c r="DB212" i="2" a="1"/>
  <c r="DB212" i="2" s="1"/>
  <c r="DC212" i="2" a="1"/>
  <c r="DC212" i="2" s="1"/>
  <c r="DA212" i="2" a="1"/>
  <c r="DA212" i="2" s="1"/>
  <c r="CX212" i="2" a="1"/>
  <c r="CX212" i="2" s="1"/>
  <c r="CY212" i="2" a="1"/>
  <c r="CY212" i="2" s="1"/>
  <c r="CQ212" i="2" a="1"/>
  <c r="CQ212" i="2" s="1"/>
  <c r="CQ213" i="2" s="1" a="1"/>
  <c r="CQ213" i="2" s="1"/>
  <c r="CK214" i="2" a="1"/>
  <c r="CK214" i="2" s="1"/>
  <c r="CK215" i="2" s="1" a="1"/>
  <c r="CK215" i="2" s="1"/>
  <c r="CE213" i="2" a="1"/>
  <c r="CE213" i="2" s="1"/>
  <c r="BI212" i="2" a="1"/>
  <c r="BI212" i="2" s="1"/>
  <c r="BI213" i="2" s="1" a="1"/>
  <c r="BI213" i="2" s="1"/>
  <c r="W211" i="2" a="1"/>
  <c r="W211" i="2" s="1"/>
  <c r="W212" i="2" s="1" a="1"/>
  <c r="W212" i="2" s="1"/>
  <c r="CV210" i="2" a="1"/>
  <c r="CV210" i="2" s="1"/>
  <c r="CV211" i="2" s="1" a="1"/>
  <c r="CV211" i="2" s="1"/>
  <c r="CV212" i="2" s="1" a="1"/>
  <c r="CV212" i="2" s="1"/>
  <c r="CN210" i="2" a="1"/>
  <c r="CN210" i="2" s="1"/>
  <c r="CN211" i="2" s="1" a="1"/>
  <c r="CN211" i="2" s="1"/>
  <c r="CF210" i="2" a="1"/>
  <c r="CF210" i="2" s="1"/>
  <c r="CF211" i="2" s="1" a="1"/>
  <c r="CF211" i="2" s="1"/>
  <c r="BX210" i="2" a="1"/>
  <c r="BX210" i="2" s="1"/>
  <c r="BP210" i="2" a="1"/>
  <c r="BP210" i="2" s="1"/>
  <c r="BP211" i="2" s="1" a="1"/>
  <c r="BP211" i="2" s="1"/>
  <c r="BD210" i="2" a="1"/>
  <c r="BD210" i="2" s="1"/>
  <c r="BD211" i="2" s="1" a="1"/>
  <c r="BD211" i="2" s="1"/>
  <c r="BD212" i="2" s="1" a="1"/>
  <c r="BD212" i="2" s="1"/>
  <c r="AV210" i="2" a="1"/>
  <c r="AV210" i="2" s="1"/>
  <c r="AV211" i="2" s="1" a="1"/>
  <c r="AV211" i="2" s="1"/>
  <c r="AN210" i="2" a="1"/>
  <c r="AN210" i="2" s="1"/>
  <c r="AN211" i="2" s="1" a="1"/>
  <c r="AN211" i="2" s="1"/>
  <c r="AF210" i="2" a="1"/>
  <c r="AF210" i="2" s="1"/>
  <c r="AF211" i="2" s="1" a="1"/>
  <c r="AF211" i="2" s="1"/>
  <c r="AB210" i="2" a="1"/>
  <c r="AB210" i="2" s="1"/>
  <c r="AB211" i="2" s="1" a="1"/>
  <c r="AB211" i="2" s="1"/>
  <c r="CI211" i="2" a="1"/>
  <c r="CI211" i="2" s="1"/>
  <c r="CI212" i="2" s="1" a="1"/>
  <c r="CI212" i="2" s="1"/>
  <c r="CI213" i="2" s="1" a="1"/>
  <c r="CI213" i="2" s="1"/>
  <c r="BS211" i="2" a="1"/>
  <c r="BS211" i="2" s="1"/>
  <c r="BS212" i="2" s="1" a="1"/>
  <c r="BS212" i="2" s="1"/>
  <c r="BS213" i="2" s="1" a="1"/>
  <c r="BS213" i="2" s="1"/>
  <c r="CZ210" i="2" a="1"/>
  <c r="CZ210" i="2" s="1"/>
  <c r="CR210" i="2" a="1"/>
  <c r="CR210" i="2" s="1"/>
  <c r="CR211" i="2" s="1" a="1"/>
  <c r="CR211" i="2" s="1"/>
  <c r="CJ210" i="2" a="1"/>
  <c r="CJ210" i="2" s="1"/>
  <c r="CJ211" i="2" s="1" a="1"/>
  <c r="CJ211" i="2" s="1"/>
  <c r="CB210" i="2" a="1"/>
  <c r="CB210" i="2" s="1"/>
  <c r="CB211" i="2" s="1" a="1"/>
  <c r="CB211" i="2" s="1"/>
  <c r="BT210" i="2" a="1"/>
  <c r="BT210" i="2" s="1"/>
  <c r="BT211" i="2" s="1" a="1"/>
  <c r="BT211" i="2" s="1"/>
  <c r="BL210" i="2" a="1"/>
  <c r="BL210" i="2" s="1"/>
  <c r="BL211" i="2" s="1" a="1"/>
  <c r="BL211" i="2" s="1"/>
  <c r="BH210" i="2" a="1"/>
  <c r="BH210" i="2" s="1"/>
  <c r="BH211" i="2" s="1" a="1"/>
  <c r="BH211" i="2" s="1"/>
  <c r="AZ210" i="2" a="1"/>
  <c r="AZ210" i="2" s="1"/>
  <c r="AZ211" i="2" s="1" a="1"/>
  <c r="AZ211" i="2" s="1"/>
  <c r="AR210" i="2" a="1"/>
  <c r="AR210" i="2" s="1"/>
  <c r="AR211" i="2" s="1" a="1"/>
  <c r="AR211" i="2" s="1"/>
  <c r="AJ210" i="2" a="1"/>
  <c r="AJ210" i="2" s="1"/>
  <c r="AJ211" i="2" s="1" a="1"/>
  <c r="AJ211" i="2" s="1"/>
  <c r="X210" i="2" a="1"/>
  <c r="X210" i="2" s="1"/>
  <c r="X211" i="2" s="1" a="1"/>
  <c r="X211" i="2" s="1"/>
  <c r="CE217" i="2" a="1"/>
  <c r="CE217" i="2" s="1"/>
  <c r="Z213" i="2" a="1"/>
  <c r="Z213" i="2" s="1"/>
  <c r="Z214" i="2" s="1" a="1"/>
  <c r="Z214" i="2" s="1"/>
  <c r="CU212" i="2" a="1"/>
  <c r="CU212" i="2" s="1"/>
  <c r="CU213" i="2" s="1" a="1"/>
  <c r="CU213" i="2" s="1"/>
  <c r="S211" i="2" a="1"/>
  <c r="S211" i="2" s="1"/>
  <c r="S212" i="2" s="1" a="1"/>
  <c r="S212" i="2" s="1"/>
  <c r="S213" i="2" s="1" a="1"/>
  <c r="S213" i="2" s="1"/>
  <c r="M211" i="2" a="1"/>
  <c r="M211" i="2" s="1"/>
  <c r="T211" i="2" a="1"/>
  <c r="T211" i="2" s="1"/>
  <c r="T212" i="2" s="1" a="1"/>
  <c r="T212" i="2" s="1"/>
  <c r="N211" i="2" a="1"/>
  <c r="N211" i="2" s="1"/>
  <c r="R212" i="2" a="1"/>
  <c r="R212" i="2" s="1"/>
  <c r="R213" i="2" s="1" a="1"/>
  <c r="R213" i="2" s="1"/>
  <c r="P211" i="2" a="1"/>
  <c r="P211" i="2" s="1"/>
  <c r="P212" i="2" s="1" a="1"/>
  <c r="P212" i="2" s="1"/>
  <c r="H211" i="2" a="1"/>
  <c r="H211" i="2" s="1"/>
  <c r="H212" i="2" s="1" a="1"/>
  <c r="H212" i="2" s="1"/>
  <c r="D211" i="2" a="1"/>
  <c r="D211" i="2" s="1"/>
  <c r="D212" i="2" s="1" a="1"/>
  <c r="D212" i="2" s="1"/>
  <c r="K211" i="2" a="1"/>
  <c r="K211" i="2" s="1"/>
  <c r="G211" i="2" a="1"/>
  <c r="G211" i="2" s="1"/>
  <c r="I212" i="2" a="1"/>
  <c r="I212" i="2" s="1"/>
  <c r="E212" i="2" a="1"/>
  <c r="E212" i="2" s="1"/>
  <c r="E213" i="2" s="1" a="1"/>
  <c r="E213" i="2" s="1"/>
  <c r="C212" i="2" a="1"/>
  <c r="C212" i="2" s="1"/>
  <c r="C213" i="2" s="1" a="1"/>
  <c r="C213" i="2" s="1"/>
  <c r="J211" i="2" a="1"/>
  <c r="J211" i="2" s="1"/>
  <c r="F211" i="2" a="1"/>
  <c r="F211" i="2" s="1"/>
  <c r="B210" i="2" a="1"/>
  <c r="B210" i="2" s="1"/>
  <c r="AQ213" i="2" l="1" a="1"/>
  <c r="AQ213" i="2" s="1"/>
  <c r="BR213" i="2" a="1"/>
  <c r="BR213" i="2" s="1"/>
  <c r="EQ213" i="2" a="1"/>
  <c r="EQ213" i="2" s="1"/>
  <c r="EN212" i="2" a="1"/>
  <c r="EN212" i="2" s="1"/>
  <c r="EN213" i="2" s="1" a="1"/>
  <c r="EN213" i="2" s="1"/>
  <c r="EI213" i="2" a="1"/>
  <c r="EI213" i="2" s="1"/>
  <c r="ES213" i="2" a="1"/>
  <c r="ES213" i="2" s="1"/>
  <c r="ER213" i="2" a="1"/>
  <c r="ER213" i="2" s="1"/>
  <c r="ER214" i="2" s="1" a="1"/>
  <c r="ER214" i="2" s="1"/>
  <c r="EL214" i="2" a="1"/>
  <c r="EL214" i="2" s="1"/>
  <c r="EL215" i="2" s="1" a="1"/>
  <c r="EL215" i="2" s="1"/>
  <c r="EO213" i="2" a="1"/>
  <c r="EO213" i="2" s="1"/>
  <c r="EK213" i="2" a="1"/>
  <c r="EK213" i="2" s="1"/>
  <c r="EK214" i="2" s="1" a="1"/>
  <c r="EK214" i="2" s="1"/>
  <c r="EJ213" i="2" a="1"/>
  <c r="EJ213" i="2" s="1"/>
  <c r="AI112" i="2"/>
  <c r="AJ106" i="2" a="1"/>
  <c r="AJ106" i="2" s="1"/>
  <c r="AJ107" i="2" s="1" a="1"/>
  <c r="AJ107" i="2" s="1"/>
  <c r="AI109" i="2"/>
  <c r="AI106" i="2"/>
  <c r="DL213" i="2" a="1"/>
  <c r="DL213" i="2" s="1"/>
  <c r="BO215" i="2" a="1"/>
  <c r="BO215" i="2" s="1"/>
  <c r="Y213" i="2" a="1"/>
  <c r="Y213" i="2" s="1"/>
  <c r="Y214" i="2" s="1" a="1"/>
  <c r="Y214" i="2" s="1"/>
  <c r="DV213" i="2" a="1"/>
  <c r="DV213" i="2" s="1"/>
  <c r="EF214" i="2" a="1"/>
  <c r="EF214" i="2" s="1"/>
  <c r="EF215" i="2" s="1" a="1"/>
  <c r="EF215" i="2" s="1"/>
  <c r="DV214" i="2" a="1"/>
  <c r="DV214" i="2" s="1"/>
  <c r="DV215" i="2" a="1"/>
  <c r="DV215" i="2" s="1"/>
  <c r="DV216" i="2" s="1" a="1"/>
  <c r="DV216" i="2" s="1"/>
  <c r="DZ211" i="2" a="1"/>
  <c r="DZ211" i="2" s="1"/>
  <c r="DZ212" i="2" s="1" a="1"/>
  <c r="DZ212" i="2" s="1"/>
  <c r="EC213" i="2" a="1"/>
  <c r="EC213" i="2" s="1"/>
  <c r="DX214" i="2" a="1"/>
  <c r="DX214" i="2" s="1"/>
  <c r="DX215" i="2" s="1" a="1"/>
  <c r="DX215" i="2" s="1"/>
  <c r="AE213" i="2" a="1"/>
  <c r="AE213" i="2" s="1"/>
  <c r="AC213" i="2" a="1"/>
  <c r="AC213" i="2" s="1"/>
  <c r="AC214" i="2" s="1" a="1"/>
  <c r="AC214" i="2" s="1"/>
  <c r="AC215" i="2" s="1" a="1"/>
  <c r="AC215" i="2" s="1"/>
  <c r="BY214" i="2" a="1"/>
  <c r="BY214" i="2" s="1"/>
  <c r="BY215" i="2" s="1" a="1"/>
  <c r="BY215" i="2" s="1"/>
  <c r="AB212" i="2" a="1"/>
  <c r="AB212" i="2" s="1"/>
  <c r="AN212" i="2" a="1"/>
  <c r="AN212" i="2" s="1"/>
  <c r="DJ213" i="2" a="1"/>
  <c r="DJ213" i="2" s="1"/>
  <c r="DP214" i="2" a="1"/>
  <c r="DP214" i="2" s="1"/>
  <c r="DP215" i="2" s="1" a="1"/>
  <c r="DP215" i="2" s="1"/>
  <c r="DR213" i="2" a="1"/>
  <c r="DR213" i="2" s="1"/>
  <c r="F212" i="2" a="1"/>
  <c r="F212" i="2" s="1"/>
  <c r="F213" i="2" s="1" a="1"/>
  <c r="F213" i="2" s="1"/>
  <c r="F214" i="2" s="1" a="1"/>
  <c r="F214" i="2" s="1"/>
  <c r="F215" i="2" s="1" a="1"/>
  <c r="F215" i="2" s="1"/>
  <c r="AF212" i="2" a="1"/>
  <c r="AF212" i="2" s="1"/>
  <c r="AV212" i="2" a="1"/>
  <c r="AV212" i="2" s="1"/>
  <c r="AV213" i="2" s="1" a="1"/>
  <c r="AV213" i="2" s="1"/>
  <c r="BP212" i="2" a="1"/>
  <c r="BP212" i="2" s="1"/>
  <c r="BP213" i="2" s="1" a="1"/>
  <c r="BP213" i="2" s="1"/>
  <c r="DM212" i="2" a="1"/>
  <c r="DM212" i="2" s="1"/>
  <c r="DM213" i="2" s="1" a="1"/>
  <c r="DM213" i="2" s="1"/>
  <c r="DM214" i="2" s="1" a="1"/>
  <c r="DM214" i="2" s="1"/>
  <c r="AA213" i="2" a="1"/>
  <c r="AA213" i="2" s="1"/>
  <c r="AA214" i="2" s="1" a="1"/>
  <c r="AA214" i="2" s="1"/>
  <c r="P213" i="2" a="1"/>
  <c r="P213" i="2" s="1"/>
  <c r="CB212" i="2" a="1"/>
  <c r="CB212" i="2" s="1"/>
  <c r="CB213" i="2" s="1" a="1"/>
  <c r="CB213" i="2" s="1"/>
  <c r="CB214" i="2" s="1" a="1"/>
  <c r="CB214" i="2" s="1"/>
  <c r="DU212" i="2" a="1"/>
  <c r="DU212" i="2" s="1"/>
  <c r="DU213" i="2" s="1" a="1"/>
  <c r="DU213" i="2" s="1"/>
  <c r="DR214" i="2" a="1"/>
  <c r="DR214" i="2" s="1"/>
  <c r="DR215" i="2" s="1" a="1"/>
  <c r="DR215" i="2" s="1"/>
  <c r="DT214" i="2" a="1"/>
  <c r="DT214" i="2" s="1"/>
  <c r="DT215" i="2" s="1" a="1"/>
  <c r="DT215" i="2" s="1"/>
  <c r="DS213" i="2" a="1"/>
  <c r="DS213" i="2" s="1"/>
  <c r="DS214" i="2" s="1" a="1"/>
  <c r="DS214" i="2" s="1"/>
  <c r="DN213" i="2" a="1"/>
  <c r="DN213" i="2" s="1"/>
  <c r="DQ211" i="2" a="1"/>
  <c r="DQ211" i="2" s="1"/>
  <c r="DJ214" i="2" a="1"/>
  <c r="DJ214" i="2" s="1"/>
  <c r="DJ215" i="2" s="1" a="1"/>
  <c r="DJ215" i="2" s="1"/>
  <c r="DL214" i="2" a="1"/>
  <c r="DL214" i="2" s="1"/>
  <c r="DL215" i="2" s="1" a="1"/>
  <c r="DL215" i="2" s="1"/>
  <c r="DK215" i="2" a="1"/>
  <c r="DK215" i="2" s="1"/>
  <c r="DO214" i="2" a="1"/>
  <c r="DO214" i="2" s="1"/>
  <c r="DO215" i="2" s="1" a="1"/>
  <c r="DO215" i="2" s="1"/>
  <c r="DD213" i="2" a="1"/>
  <c r="DD213" i="2" s="1"/>
  <c r="DD214" i="2" s="1" a="1"/>
  <c r="DD214" i="2" s="1"/>
  <c r="DH212" i="2" a="1"/>
  <c r="DH212" i="2" s="1"/>
  <c r="DG213" i="2" a="1"/>
  <c r="DG213" i="2" s="1"/>
  <c r="DG214" i="2" s="1" a="1"/>
  <c r="DG214" i="2" s="1"/>
  <c r="DF212" i="2" a="1"/>
  <c r="DF212" i="2" s="1"/>
  <c r="DE213" i="2" a="1"/>
  <c r="DE213" i="2" s="1"/>
  <c r="DE214" i="2" s="1" a="1"/>
  <c r="DE214" i="2" s="1"/>
  <c r="DI213" i="2" a="1"/>
  <c r="DI213" i="2" s="1"/>
  <c r="DB213" i="2" a="1"/>
  <c r="DB213" i="2" s="1"/>
  <c r="DB214" i="2" s="1" a="1"/>
  <c r="DB214" i="2" s="1"/>
  <c r="DC213" i="2" a="1"/>
  <c r="DC213" i="2" s="1"/>
  <c r="DC214" i="2" s="1" a="1"/>
  <c r="DC214" i="2" s="1"/>
  <c r="CZ211" i="2" a="1"/>
  <c r="CZ211" i="2" s="1"/>
  <c r="DA213" i="2" a="1"/>
  <c r="DA213" i="2" s="1"/>
  <c r="DA214" i="2" s="1" a="1"/>
  <c r="DA214" i="2" s="1"/>
  <c r="CX213" i="2" a="1"/>
  <c r="CX213" i="2" s="1"/>
  <c r="CX214" i="2" s="1" a="1"/>
  <c r="CX214" i="2" s="1"/>
  <c r="CY213" i="2" a="1"/>
  <c r="CY213" i="2" s="1"/>
  <c r="CY214" i="2" s="1" a="1"/>
  <c r="CY214" i="2" s="1"/>
  <c r="CR212" i="2" a="1"/>
  <c r="CR212" i="2" s="1"/>
  <c r="CR213" i="2" s="1" a="1"/>
  <c r="CR213" i="2" s="1"/>
  <c r="CE214" i="2" a="1"/>
  <c r="CE214" i="2" s="1"/>
  <c r="CE215" i="2" s="1" a="1"/>
  <c r="CE215" i="2" s="1"/>
  <c r="CE216" i="2" s="1" a="1"/>
  <c r="CE216" i="2" s="1"/>
  <c r="X212" i="2" a="1"/>
  <c r="X212" i="2" s="1"/>
  <c r="BU215" i="2" a="1"/>
  <c r="BU215" i="2" s="1"/>
  <c r="AZ212" i="2" a="1"/>
  <c r="AZ212" i="2" s="1"/>
  <c r="BH212" i="2" a="1"/>
  <c r="BH212" i="2" s="1"/>
  <c r="BL212" i="2" a="1"/>
  <c r="BL212" i="2" s="1"/>
  <c r="BT212" i="2" a="1"/>
  <c r="BT212" i="2" s="1"/>
  <c r="CJ212" i="2" a="1"/>
  <c r="CJ212" i="2" s="1"/>
  <c r="BQ213" i="2" a="1"/>
  <c r="BQ213" i="2" s="1"/>
  <c r="BQ214" i="2" s="1" a="1"/>
  <c r="BQ214" i="2" s="1"/>
  <c r="CV213" i="2" a="1"/>
  <c r="CV213" i="2" s="1"/>
  <c r="BV214" i="2" a="1"/>
  <c r="BV214" i="2" s="1"/>
  <c r="BV215" i="2" s="1" a="1"/>
  <c r="BV215" i="2" s="1"/>
  <c r="BR214" i="2" a="1"/>
  <c r="BR214" i="2" s="1"/>
  <c r="BR215" i="2" s="1" a="1"/>
  <c r="BR215" i="2" s="1"/>
  <c r="Z215" i="2" a="1"/>
  <c r="Z215" i="2" s="1"/>
  <c r="Z216" i="2" s="1" a="1"/>
  <c r="Z216" i="2" s="1"/>
  <c r="AR212" i="2" a="1"/>
  <c r="AR212" i="2" s="1"/>
  <c r="AZ213" i="2" a="1"/>
  <c r="AZ213" i="2" s="1"/>
  <c r="AB213" i="2" a="1"/>
  <c r="AB213" i="2" s="1"/>
  <c r="AF213" i="2" a="1"/>
  <c r="AF213" i="2" s="1"/>
  <c r="AN213" i="2" a="1"/>
  <c r="AN213" i="2" s="1"/>
  <c r="BD213" i="2" a="1"/>
  <c r="BD213" i="2" s="1"/>
  <c r="CF212" i="2" a="1"/>
  <c r="CF212" i="2" s="1"/>
  <c r="CN212" i="2" a="1"/>
  <c r="CN212" i="2" s="1"/>
  <c r="CN213" i="2" s="1" a="1"/>
  <c r="CN213" i="2" s="1"/>
  <c r="W213" i="2" a="1"/>
  <c r="W213" i="2" s="1"/>
  <c r="BS214" i="2" a="1"/>
  <c r="BS214" i="2" s="1"/>
  <c r="BS215" i="2" s="1" a="1"/>
  <c r="BS215" i="2" s="1"/>
  <c r="CC215" i="2" a="1"/>
  <c r="CC215" i="2" s="1"/>
  <c r="CC216" i="2" s="1" a="1"/>
  <c r="CC216" i="2" s="1"/>
  <c r="CC217" i="2" s="1" a="1"/>
  <c r="CC217" i="2" s="1"/>
  <c r="BU216" i="2" a="1"/>
  <c r="BU216" i="2" s="1"/>
  <c r="BU217" i="2" s="1" a="1"/>
  <c r="BU217" i="2" s="1"/>
  <c r="CD215" i="2" a="1"/>
  <c r="CD215" i="2" s="1"/>
  <c r="BX211" i="2" a="1"/>
  <c r="BX211" i="2" s="1"/>
  <c r="N212" i="2" a="1"/>
  <c r="N212" i="2" s="1"/>
  <c r="M212" i="2" a="1"/>
  <c r="M212" i="2" s="1"/>
  <c r="M213" i="2" s="1" a="1"/>
  <c r="M213" i="2" s="1"/>
  <c r="T213" i="2" a="1"/>
  <c r="T213" i="2" s="1"/>
  <c r="D213" i="2" a="1"/>
  <c r="D213" i="2" s="1"/>
  <c r="H213" i="2" a="1"/>
  <c r="H213" i="2" s="1"/>
  <c r="H214" i="2" s="1" a="1"/>
  <c r="H214" i="2" s="1"/>
  <c r="H215" i="2" s="1" a="1"/>
  <c r="H215" i="2" s="1"/>
  <c r="I213" i="2" a="1"/>
  <c r="I213" i="2" s="1"/>
  <c r="C214" i="2" a="1"/>
  <c r="C214" i="2" s="1"/>
  <c r="C215" i="2" s="1" a="1"/>
  <c r="C215" i="2" s="1"/>
  <c r="G212" i="2" a="1"/>
  <c r="G212" i="2" s="1"/>
  <c r="G213" i="2" s="1" a="1"/>
  <c r="G213" i="2" s="1"/>
  <c r="E214" i="2" a="1"/>
  <c r="E214" i="2" s="1"/>
  <c r="E215" i="2" s="1" a="1"/>
  <c r="E215" i="2" s="1"/>
  <c r="K212" i="2" a="1"/>
  <c r="K212" i="2" s="1"/>
  <c r="K213" i="2" s="1" a="1"/>
  <c r="K213" i="2" s="1"/>
  <c r="B211" i="2" a="1"/>
  <c r="B211" i="2" s="1"/>
  <c r="AR213" i="2" l="1" a="1"/>
  <c r="AR213" i="2" s="1"/>
  <c r="AR214" i="2" s="1" a="1"/>
  <c r="AR214" i="2" s="1"/>
  <c r="AQ214" i="2" a="1"/>
  <c r="AQ214" i="2" s="1"/>
  <c r="AQ215" i="2" s="1" a="1"/>
  <c r="AQ215" i="2" s="1"/>
  <c r="EO214" i="2" a="1"/>
  <c r="EO214" i="2" s="1"/>
  <c r="EQ214" i="2" a="1"/>
  <c r="EQ214" i="2" s="1"/>
  <c r="EQ215" i="2" s="1" a="1"/>
  <c r="EQ215" i="2" s="1"/>
  <c r="EK215" i="2" a="1"/>
  <c r="EK215" i="2" s="1"/>
  <c r="EN214" i="2" a="1"/>
  <c r="EN214" i="2" s="1"/>
  <c r="EN215" i="2" s="1" a="1"/>
  <c r="EN215" i="2" s="1"/>
  <c r="EO215" i="2" a="1"/>
  <c r="EO215" i="2" s="1"/>
  <c r="EI214" i="2" a="1"/>
  <c r="EI214" i="2" s="1"/>
  <c r="EI215" i="2" s="1" a="1"/>
  <c r="EI215" i="2" s="1"/>
  <c r="ES214" i="2" a="1"/>
  <c r="ES214" i="2" s="1"/>
  <c r="ES215" i="2" s="1" a="1"/>
  <c r="ES215" i="2" s="1"/>
  <c r="ER215" i="2" a="1"/>
  <c r="ER215" i="2" s="1"/>
  <c r="EJ214" i="2" a="1"/>
  <c r="EJ214" i="2" s="1"/>
  <c r="EJ215" i="2" s="1" a="1"/>
  <c r="EJ215" i="2" s="1"/>
  <c r="AJ108" i="2" a="1"/>
  <c r="AJ108" i="2" s="1"/>
  <c r="AJ109" i="2" s="1" a="1"/>
  <c r="AJ109" i="2" s="1"/>
  <c r="Z217" i="2" a="1"/>
  <c r="Z217" i="2" s="1"/>
  <c r="Y215" i="2" a="1"/>
  <c r="Y215" i="2" s="1"/>
  <c r="W214" i="2" a="1"/>
  <c r="W214" i="2" s="1"/>
  <c r="W215" i="2" s="1" a="1"/>
  <c r="W215" i="2" s="1"/>
  <c r="EC214" i="2" a="1"/>
  <c r="EC214" i="2" s="1"/>
  <c r="DV217" i="2" a="1"/>
  <c r="DV217" i="2" s="1"/>
  <c r="DZ213" i="2" a="1"/>
  <c r="DZ213" i="2" s="1"/>
  <c r="EF216" i="2" a="1"/>
  <c r="EF216" i="2" s="1"/>
  <c r="DZ214" i="2" a="1"/>
  <c r="DZ214" i="2" s="1"/>
  <c r="DZ215" i="2" s="1" a="1"/>
  <c r="DZ215" i="2" s="1"/>
  <c r="AA215" i="2" a="1"/>
  <c r="AA215" i="2" s="1"/>
  <c r="BR216" i="2" a="1"/>
  <c r="BR216" i="2" s="1"/>
  <c r="D162" i="2"/>
  <c r="H162" i="2" s="1"/>
  <c r="DT216" i="2" a="1"/>
  <c r="DT216" i="2" s="1"/>
  <c r="DT217" i="2" s="1" a="1"/>
  <c r="DT217" i="2" s="1"/>
  <c r="B212" i="2" a="1"/>
  <c r="B212" i="2" s="1"/>
  <c r="DQ212" i="2" a="1"/>
  <c r="DQ212" i="2" s="1"/>
  <c r="DS215" i="2" a="1"/>
  <c r="DS215" i="2" s="1"/>
  <c r="DN214" i="2" a="1"/>
  <c r="DN214" i="2" s="1"/>
  <c r="DN215" i="2" s="1" a="1"/>
  <c r="DN215" i="2" s="1"/>
  <c r="DM215" i="2" a="1"/>
  <c r="DM215" i="2" s="1"/>
  <c r="DF213" i="2" a="1"/>
  <c r="DF213" i="2" s="1"/>
  <c r="DG215" i="2" a="1"/>
  <c r="DG215" i="2" s="1"/>
  <c r="DE215" i="2" a="1"/>
  <c r="DE215" i="2" s="1"/>
  <c r="DD215" i="2" a="1"/>
  <c r="DD215" i="2" s="1"/>
  <c r="DH213" i="2" a="1"/>
  <c r="DH213" i="2" s="1"/>
  <c r="DH214" i="2" s="1" a="1"/>
  <c r="DH214" i="2" s="1"/>
  <c r="DI214" i="2" a="1"/>
  <c r="DI214" i="2" s="1"/>
  <c r="DI215" i="2" s="1" a="1"/>
  <c r="DI215" i="2" s="1"/>
  <c r="DB215" i="2" a="1"/>
  <c r="DB215" i="2" s="1"/>
  <c r="DC215" i="2" a="1"/>
  <c r="DC215" i="2" s="1"/>
  <c r="CZ212" i="2" a="1"/>
  <c r="CZ212" i="2" s="1"/>
  <c r="DA215" i="2" a="1"/>
  <c r="DA215" i="2" s="1"/>
  <c r="CX215" i="2" a="1"/>
  <c r="CX215" i="2" s="1"/>
  <c r="CY215" i="2" a="1"/>
  <c r="CY215" i="2" s="1"/>
  <c r="BS216" i="2" a="1"/>
  <c r="BS216" i="2" s="1"/>
  <c r="BS217" i="2" s="1" a="1"/>
  <c r="BS217" i="2" s="1"/>
  <c r="D135" i="2"/>
  <c r="H135" i="2" s="1"/>
  <c r="BQ215" i="2" a="1"/>
  <c r="BQ215" i="2" s="1"/>
  <c r="BQ216" i="2" s="1" a="1"/>
  <c r="BQ216" i="2" s="1"/>
  <c r="BQ217" i="2" s="1" a="1"/>
  <c r="BQ217" i="2" s="1"/>
  <c r="CJ213" i="2" a="1"/>
  <c r="CJ213" i="2" s="1"/>
  <c r="CB215" i="2" a="1"/>
  <c r="CB215" i="2" s="1"/>
  <c r="CB216" i="2" s="1" a="1"/>
  <c r="CB216" i="2" s="1"/>
  <c r="CB217" i="2" s="1" a="1"/>
  <c r="CB217" i="2" s="1"/>
  <c r="BH213" i="2" a="1"/>
  <c r="BH213" i="2" s="1"/>
  <c r="BH214" i="2" s="1" a="1"/>
  <c r="BH214" i="2" s="1"/>
  <c r="CN214" i="2" a="1"/>
  <c r="CN214" i="2" s="1"/>
  <c r="CN215" i="2" s="1" a="1"/>
  <c r="CN215" i="2" s="1"/>
  <c r="AB214" i="2" a="1"/>
  <c r="AB214" i="2" s="1"/>
  <c r="AB215" i="2" s="1" a="1"/>
  <c r="AB215" i="2" s="1"/>
  <c r="BX212" i="2" a="1"/>
  <c r="BX212" i="2" s="1"/>
  <c r="BX213" i="2" s="1" a="1"/>
  <c r="BX213" i="2" s="1"/>
  <c r="CF213" i="2" a="1"/>
  <c r="CF213" i="2" s="1"/>
  <c r="CF214" i="2" s="1" a="1"/>
  <c r="CF214" i="2" s="1"/>
  <c r="BR217" i="2" a="1"/>
  <c r="BR217" i="2" s="1"/>
  <c r="BP214" i="2" a="1"/>
  <c r="BP214" i="2" s="1"/>
  <c r="AV214" i="2" a="1"/>
  <c r="AV214" i="2" s="1"/>
  <c r="AV215" i="2" s="1" a="1"/>
  <c r="AV215" i="2" s="1"/>
  <c r="BL213" i="2" a="1"/>
  <c r="BL213" i="2" s="1"/>
  <c r="BL214" i="2" s="1" a="1"/>
  <c r="BL214" i="2" s="1"/>
  <c r="BT213" i="2" a="1"/>
  <c r="BT213" i="2" s="1"/>
  <c r="X213" i="2" a="1"/>
  <c r="X213" i="2" s="1"/>
  <c r="X214" i="2" s="1" a="1"/>
  <c r="X214" i="2" s="1"/>
  <c r="X215" i="2" s="1" a="1"/>
  <c r="X215" i="2" s="1"/>
  <c r="N213" i="2" a="1"/>
  <c r="N213" i="2" s="1"/>
  <c r="N214" i="2" s="1" a="1"/>
  <c r="N214" i="2" s="1"/>
  <c r="C216" i="2" a="1"/>
  <c r="C216" i="2" s="1"/>
  <c r="C217" i="2" s="1" a="1"/>
  <c r="C217" i="2" s="1"/>
  <c r="I214" i="2" a="1"/>
  <c r="I214" i="2" s="1"/>
  <c r="D214" i="2" a="1"/>
  <c r="D214" i="2" s="1"/>
  <c r="E216" i="2" a="1"/>
  <c r="E216" i="2" s="1"/>
  <c r="G214" i="2" a="1"/>
  <c r="G214" i="2" s="1"/>
  <c r="G215" i="2" s="1" a="1"/>
  <c r="G215" i="2" s="1"/>
  <c r="F216" i="2" a="1"/>
  <c r="F216" i="2" s="1"/>
  <c r="F217" i="2" s="1" a="1"/>
  <c r="F217" i="2" s="1"/>
  <c r="D107" i="2"/>
  <c r="H107" i="2" s="1"/>
  <c r="D140" i="2"/>
  <c r="H140" i="2" s="1"/>
  <c r="D156" i="2"/>
  <c r="H156" i="2" s="1"/>
  <c r="D138" i="2"/>
  <c r="H138" i="2" s="1"/>
  <c r="D137" i="2"/>
  <c r="H137" i="2" s="1"/>
  <c r="D189" i="2"/>
  <c r="H189" i="2" s="1"/>
  <c r="D161" i="2"/>
  <c r="H161" i="2" s="1"/>
  <c r="D118" i="2"/>
  <c r="H118" i="2" s="1"/>
  <c r="D175" i="2"/>
  <c r="H175" i="2" s="1"/>
  <c r="D168" i="2"/>
  <c r="H168" i="2" s="1"/>
  <c r="D167" i="2"/>
  <c r="H167" i="2" s="1"/>
  <c r="D145" i="2"/>
  <c r="H145" i="2" s="1"/>
  <c r="D200" i="2"/>
  <c r="H200" i="2" s="1"/>
  <c r="D151" i="2"/>
  <c r="H151" i="2" s="1"/>
  <c r="D141" i="2"/>
  <c r="H141" i="2" s="1"/>
  <c r="D127" i="2"/>
  <c r="H127" i="2" s="1"/>
  <c r="D169" i="2"/>
  <c r="H169" i="2" s="1"/>
  <c r="D125" i="2"/>
  <c r="H125" i="2" s="1"/>
  <c r="D172" i="2"/>
  <c r="H172" i="2" s="1"/>
  <c r="D199" i="2"/>
  <c r="H199" i="2" s="1"/>
  <c r="D133" i="2"/>
  <c r="H133" i="2" s="1"/>
  <c r="D123" i="2"/>
  <c r="H123" i="2" s="1"/>
  <c r="D130" i="2"/>
  <c r="H130" i="2" s="1"/>
  <c r="D131" i="2"/>
  <c r="H131" i="2" s="1"/>
  <c r="D195" i="2"/>
  <c r="H195" i="2" s="1"/>
  <c r="D177" i="2"/>
  <c r="H177" i="2" s="1"/>
  <c r="D134" i="2"/>
  <c r="H134" i="2" s="1"/>
  <c r="D174" i="2"/>
  <c r="H174" i="2" s="1"/>
  <c r="D122" i="2"/>
  <c r="H122" i="2" s="1"/>
  <c r="D157" i="2"/>
  <c r="H157" i="2" s="1"/>
  <c r="D183" i="2"/>
  <c r="H183" i="2" s="1"/>
  <c r="D192" i="2"/>
  <c r="H192" i="2" s="1"/>
  <c r="D150" i="2"/>
  <c r="H150" i="2" s="1"/>
  <c r="D159" i="2"/>
  <c r="H159" i="2" s="1"/>
  <c r="D126" i="2"/>
  <c r="H126" i="2" s="1"/>
  <c r="D128" i="2"/>
  <c r="H128" i="2" s="1"/>
  <c r="D152" i="2"/>
  <c r="H152" i="2" s="1"/>
  <c r="D184" i="2"/>
  <c r="H184" i="2" s="1"/>
  <c r="D146" i="2"/>
  <c r="H146" i="2" s="1"/>
  <c r="D155" i="2"/>
  <c r="H155" i="2" s="1"/>
  <c r="D163" i="2"/>
  <c r="H163" i="2" s="1"/>
  <c r="D198" i="2"/>
  <c r="H198" i="2" s="1"/>
  <c r="D132" i="2"/>
  <c r="H132" i="2" s="1"/>
  <c r="D114" i="2"/>
  <c r="H114" i="2" s="1"/>
  <c r="D171" i="2"/>
  <c r="H171" i="2" s="1"/>
  <c r="D109" i="2"/>
  <c r="H109" i="2" s="1"/>
  <c r="D121" i="2"/>
  <c r="H121" i="2" s="1"/>
  <c r="D164" i="2"/>
  <c r="H164" i="2" s="1"/>
  <c r="D185" i="2"/>
  <c r="H185" i="2" s="1"/>
  <c r="D108" i="2"/>
  <c r="H108" i="2" s="1"/>
  <c r="D144" i="2"/>
  <c r="H144" i="2" s="1"/>
  <c r="D173" i="2"/>
  <c r="H173" i="2" s="1"/>
  <c r="D136" i="2"/>
  <c r="H136" i="2" s="1"/>
  <c r="D187" i="2"/>
  <c r="H187" i="2" s="1"/>
  <c r="D142" i="2"/>
  <c r="H142" i="2" s="1"/>
  <c r="D112" i="2"/>
  <c r="H112" i="2" s="1"/>
  <c r="D160" i="2"/>
  <c r="H160" i="2" s="1"/>
  <c r="D186" i="2"/>
  <c r="H186" i="2" s="1"/>
  <c r="D178" i="2"/>
  <c r="H178" i="2" s="1"/>
  <c r="D148" i="2"/>
  <c r="H148" i="2" s="1"/>
  <c r="D117" i="2"/>
  <c r="H117" i="2" s="1"/>
  <c r="D120" i="2"/>
  <c r="H120" i="2" s="1"/>
  <c r="D149" i="2"/>
  <c r="H149" i="2" s="1"/>
  <c r="D111" i="2"/>
  <c r="H111" i="2" s="1"/>
  <c r="D115" i="2"/>
  <c r="H115" i="2" s="1"/>
  <c r="D179" i="2"/>
  <c r="H179" i="2" s="1"/>
  <c r="D188" i="2"/>
  <c r="H188" i="2" s="1"/>
  <c r="D153" i="2"/>
  <c r="H153" i="2" s="1"/>
  <c r="D181" i="2"/>
  <c r="H181" i="2" s="1"/>
  <c r="D180" i="2"/>
  <c r="H180" i="2" s="1"/>
  <c r="D191" i="2"/>
  <c r="H191" i="2" s="1"/>
  <c r="D154" i="2"/>
  <c r="H154" i="2" s="1"/>
  <c r="D193" i="2"/>
  <c r="H193" i="2" s="1"/>
  <c r="D143" i="2"/>
  <c r="H143" i="2" s="1"/>
  <c r="D113" i="2"/>
  <c r="H113" i="2" s="1"/>
  <c r="D190" i="2"/>
  <c r="H190" i="2" s="1"/>
  <c r="D197" i="2"/>
  <c r="H197" i="2" s="1"/>
  <c r="D129" i="2"/>
  <c r="H129" i="2" s="1"/>
  <c r="D158" i="2"/>
  <c r="H158" i="2" s="1"/>
  <c r="D194" i="2"/>
  <c r="H194" i="2" s="1"/>
  <c r="D139" i="2"/>
  <c r="H139" i="2" s="1"/>
  <c r="D182" i="2"/>
  <c r="H182" i="2" s="1"/>
  <c r="D147" i="2"/>
  <c r="H147" i="2" s="1"/>
  <c r="D106" i="2"/>
  <c r="H106" i="2" s="1"/>
  <c r="D166" i="2"/>
  <c r="H166" i="2" s="1"/>
  <c r="D124" i="2"/>
  <c r="H124" i="2" s="1"/>
  <c r="D196" i="2"/>
  <c r="H196" i="2" s="1"/>
  <c r="D165" i="2"/>
  <c r="H165" i="2" s="1"/>
  <c r="D119" i="2"/>
  <c r="H119" i="2" s="1"/>
  <c r="D116" i="2"/>
  <c r="H116" i="2" s="1"/>
  <c r="D176" i="2"/>
  <c r="H176" i="2" s="1"/>
  <c r="D110" i="2"/>
  <c r="H110" i="2" s="1"/>
  <c r="D170" i="2"/>
  <c r="H170" i="2" s="1"/>
  <c r="AR215" i="2" l="1" a="1"/>
  <c r="AR215" i="2" s="1"/>
  <c r="EO216" i="2" a="1"/>
  <c r="EO216" i="2" s="1"/>
  <c r="EO217" i="2" s="1" a="1"/>
  <c r="EO217" i="2" s="1"/>
  <c r="EI216" i="2" a="1"/>
  <c r="EI216" i="2" s="1"/>
  <c r="EI217" i="2" s="1" a="1"/>
  <c r="EI217" i="2" s="1"/>
  <c r="EI218" i="2" s="1" a="1"/>
  <c r="EI218" i="2" s="1"/>
  <c r="EQ216" i="2" a="1"/>
  <c r="EQ216" i="2" s="1"/>
  <c r="EQ217" i="2" s="1" a="1"/>
  <c r="EQ217" i="2" s="1"/>
  <c r="AJ110" i="2" a="1"/>
  <c r="AJ110" i="2" s="1"/>
  <c r="DZ216" i="2" a="1"/>
  <c r="DZ216" i="2" s="1"/>
  <c r="DZ217" i="2" s="1" a="1"/>
  <c r="DZ217" i="2" s="1"/>
  <c r="EF217" i="2" a="1"/>
  <c r="EF217" i="2" s="1"/>
  <c r="EF218" i="2" s="1" a="1"/>
  <c r="EF218" i="2" s="1"/>
  <c r="EF219" i="2" s="1" a="1"/>
  <c r="EF219" i="2" s="1"/>
  <c r="EC215" i="2" a="1"/>
  <c r="EC215" i="2" s="1"/>
  <c r="DV218" i="2" a="1"/>
  <c r="DV218" i="2" s="1"/>
  <c r="DV219" i="2" s="1" a="1"/>
  <c r="DV219" i="2" s="1"/>
  <c r="B213" i="2" a="1"/>
  <c r="B213" i="2" s="1"/>
  <c r="DQ213" i="2" a="1"/>
  <c r="DQ213" i="2" s="1"/>
  <c r="DH215" i="2" a="1"/>
  <c r="DH215" i="2" s="1"/>
  <c r="DF214" i="2" a="1"/>
  <c r="DF214" i="2" s="1"/>
  <c r="DF215" i="2" s="1" a="1"/>
  <c r="DF215" i="2" s="1"/>
  <c r="CZ213" i="2" a="1"/>
  <c r="CZ213" i="2" s="1"/>
  <c r="CZ214" i="2" s="1" a="1"/>
  <c r="CZ214" i="2" s="1"/>
  <c r="BH215" i="2" a="1"/>
  <c r="BH215" i="2" s="1"/>
  <c r="CF215" i="2" a="1"/>
  <c r="CF215" i="2" s="1"/>
  <c r="CJ214" i="2" a="1"/>
  <c r="CJ214" i="2" s="1"/>
  <c r="CJ215" i="2" s="1" a="1"/>
  <c r="CJ215" i="2" s="1"/>
  <c r="BX214" i="2" a="1"/>
  <c r="BX214" i="2" s="1"/>
  <c r="BX215" i="2" s="1" a="1"/>
  <c r="BX215" i="2" s="1"/>
  <c r="BP215" i="2" a="1"/>
  <c r="BP215" i="2" s="1"/>
  <c r="BL215" i="2" a="1"/>
  <c r="BL215" i="2" s="1"/>
  <c r="BL216" i="2" s="1" a="1"/>
  <c r="BL216" i="2" s="1"/>
  <c r="BT214" i="2" a="1"/>
  <c r="BT214" i="2" s="1"/>
  <c r="BT215" i="2" s="1" a="1"/>
  <c r="BT215" i="2" s="1"/>
  <c r="AV216" i="2" a="1"/>
  <c r="AV216" i="2" s="1"/>
  <c r="AV217" i="2" s="1" a="1"/>
  <c r="AV217" i="2" s="1"/>
  <c r="N215" i="2" a="1"/>
  <c r="N215" i="2" s="1"/>
  <c r="I215" i="2" a="1"/>
  <c r="I215" i="2" s="1"/>
  <c r="G216" i="2" a="1"/>
  <c r="G216" i="2" s="1"/>
  <c r="G217" i="2" s="1" a="1"/>
  <c r="G217" i="2" s="1"/>
  <c r="D215" i="2" a="1"/>
  <c r="D215" i="2" s="1"/>
  <c r="D216" i="2" s="1" a="1"/>
  <c r="D216" i="2" s="1"/>
  <c r="D217" i="2" s="1" a="1"/>
  <c r="D217" i="2" s="1"/>
  <c r="E217" i="2" a="1"/>
  <c r="E217" i="2" s="1"/>
  <c r="E218" i="2" s="1" a="1"/>
  <c r="E218" i="2" s="1"/>
  <c r="E219" i="2" s="1" a="1"/>
  <c r="E219" i="2" s="1"/>
  <c r="EI219" i="2" l="1" a="1"/>
  <c r="EI219" i="2" s="1"/>
  <c r="AJ111" i="2" a="1"/>
  <c r="AJ111" i="2" s="1"/>
  <c r="EC216" i="2" a="1"/>
  <c r="EC216" i="2" s="1"/>
  <c r="EC217" i="2" s="1" a="1"/>
  <c r="EC217" i="2" s="1"/>
  <c r="EC218" i="2" s="1" a="1"/>
  <c r="EC218" i="2" s="1"/>
  <c r="B214" i="2" a="1"/>
  <c r="B214" i="2" s="1"/>
  <c r="B215" i="2" s="1" a="1"/>
  <c r="B215" i="2" s="1"/>
  <c r="DQ214" i="2" a="1"/>
  <c r="DQ214" i="2" s="1"/>
  <c r="DQ215" i="2" s="1" a="1"/>
  <c r="DQ215" i="2" s="1"/>
  <c r="CZ215" i="2" a="1"/>
  <c r="CZ215" i="2" s="1"/>
  <c r="BL217" i="2" a="1"/>
  <c r="BL217" i="2" s="1"/>
  <c r="BX216" i="2" a="1"/>
  <c r="BX216" i="2" s="1"/>
  <c r="BX217" i="2" s="1" a="1"/>
  <c r="BX217" i="2" s="1"/>
  <c r="BX218" i="2" s="1" a="1"/>
  <c r="BX218" i="2" s="1"/>
  <c r="BX219" i="2" s="1" a="1"/>
  <c r="BX219" i="2" s="1"/>
  <c r="BP216" i="2" a="1"/>
  <c r="BP216" i="2" s="1"/>
  <c r="BP217" i="2" s="1" a="1"/>
  <c r="BP217" i="2" s="1"/>
  <c r="BP218" i="2" s="1" a="1"/>
  <c r="BP218" i="2" s="1"/>
  <c r="BT216" i="2" a="1"/>
  <c r="BT216" i="2" s="1"/>
  <c r="I216" i="2" a="1"/>
  <c r="I216" i="2" s="1"/>
  <c r="I217" i="2" s="1" a="1"/>
  <c r="I217" i="2" s="1"/>
  <c r="I218" i="2" s="1" a="1"/>
  <c r="I218" i="2" s="1"/>
  <c r="D218" i="2" a="1"/>
  <c r="D218" i="2" s="1"/>
  <c r="D219" i="2" s="1" a="1"/>
  <c r="D219" i="2" s="1"/>
  <c r="AJ112" i="2" l="1" a="1"/>
  <c r="AJ112" i="2" s="1"/>
  <c r="EC219" i="2" a="1"/>
  <c r="EC219" i="2" s="1"/>
  <c r="BT217" i="2" a="1"/>
  <c r="BT217" i="2" s="1"/>
  <c r="BT218" i="2" s="1" a="1"/>
  <c r="BT218" i="2" s="1"/>
  <c r="BT219" i="2" s="1" a="1"/>
  <c r="BT219" i="2" s="1"/>
  <c r="BP219" i="2" a="1"/>
  <c r="BP219" i="2" s="1"/>
  <c r="I219" i="2" a="1"/>
  <c r="I219" i="2" s="1"/>
  <c r="AJ113" i="2" l="1" a="1"/>
  <c r="AJ113" i="2" s="1"/>
  <c r="AJ114" i="2" s="1" a="1"/>
  <c r="AJ114" i="2" s="1"/>
  <c r="F134" i="2"/>
  <c r="J134" i="2" s="1"/>
  <c r="L134" i="2" s="1"/>
  <c r="M134" i="2" s="1"/>
  <c r="F148" i="2"/>
  <c r="J148" i="2" s="1"/>
  <c r="L148" i="2" s="1"/>
  <c r="M148" i="2" s="1"/>
  <c r="F200" i="2"/>
  <c r="J200" i="2" s="1"/>
  <c r="L200" i="2" s="1"/>
  <c r="M200" i="2" s="1"/>
  <c r="F176" i="2"/>
  <c r="J176" i="2" s="1"/>
  <c r="L176" i="2" s="1"/>
  <c r="M176" i="2" s="1"/>
  <c r="F196" i="2"/>
  <c r="J196" i="2" s="1"/>
  <c r="L196" i="2" s="1"/>
  <c r="M196" i="2" s="1"/>
  <c r="F163" i="2"/>
  <c r="J163" i="2" s="1"/>
  <c r="L163" i="2" s="1"/>
  <c r="M163" i="2" s="1"/>
  <c r="F117" i="2"/>
  <c r="J117" i="2" s="1"/>
  <c r="L117" i="2" s="1"/>
  <c r="M117" i="2" s="1"/>
  <c r="F133" i="2"/>
  <c r="J133" i="2" s="1"/>
  <c r="L133" i="2" s="1"/>
  <c r="M133" i="2" s="1"/>
  <c r="F107" i="2"/>
  <c r="J107" i="2" s="1"/>
  <c r="L107" i="2" s="1"/>
  <c r="M107" i="2" s="1"/>
  <c r="F174" i="2"/>
  <c r="J174" i="2" s="1"/>
  <c r="L174" i="2" s="1"/>
  <c r="M174" i="2" s="1"/>
  <c r="F154" i="2"/>
  <c r="J154" i="2" s="1"/>
  <c r="L154" i="2" s="1"/>
  <c r="M154" i="2" s="1"/>
  <c r="F191" i="2"/>
  <c r="J191" i="2" s="1"/>
  <c r="L191" i="2" s="1"/>
  <c r="M191" i="2" s="1"/>
  <c r="F109" i="2"/>
  <c r="J109" i="2" s="1"/>
  <c r="L109" i="2" s="1"/>
  <c r="M109" i="2" s="1"/>
  <c r="F186" i="2"/>
  <c r="J186" i="2" s="1"/>
  <c r="L186" i="2" s="1"/>
  <c r="M186" i="2" s="1"/>
  <c r="F136" i="2"/>
  <c r="J136" i="2" s="1"/>
  <c r="L136" i="2" s="1"/>
  <c r="M136" i="2" s="1"/>
  <c r="F125" i="2"/>
  <c r="J125" i="2" s="1"/>
  <c r="L125" i="2" s="1"/>
  <c r="M125" i="2" s="1"/>
  <c r="F162" i="2"/>
  <c r="J162" i="2" s="1"/>
  <c r="L162" i="2" s="1"/>
  <c r="M162" i="2" s="1"/>
  <c r="F156" i="2"/>
  <c r="J156" i="2" s="1"/>
  <c r="L156" i="2" s="1"/>
  <c r="M156" i="2" s="1"/>
  <c r="F147" i="2"/>
  <c r="J147" i="2" s="1"/>
  <c r="L147" i="2" s="1"/>
  <c r="M147" i="2" s="1"/>
  <c r="F190" i="2"/>
  <c r="J190" i="2" s="1"/>
  <c r="L190" i="2" s="1"/>
  <c r="M190" i="2" s="1"/>
  <c r="F106" i="2"/>
  <c r="J106" i="2" s="1"/>
  <c r="L106" i="2" s="1"/>
  <c r="M106" i="2" s="1"/>
  <c r="F137" i="2"/>
  <c r="J137" i="2" s="1"/>
  <c r="L137" i="2" s="1"/>
  <c r="M137" i="2" s="1"/>
  <c r="F160" i="2"/>
  <c r="J160" i="2" s="1"/>
  <c r="L160" i="2" s="1"/>
  <c r="M160" i="2" s="1"/>
  <c r="F157" i="2"/>
  <c r="J157" i="2" s="1"/>
  <c r="L157" i="2" s="1"/>
  <c r="M157" i="2" s="1"/>
  <c r="F119" i="2"/>
  <c r="J119" i="2" s="1"/>
  <c r="L119" i="2" s="1"/>
  <c r="M119" i="2" s="1"/>
  <c r="F165" i="2"/>
  <c r="J165" i="2" s="1"/>
  <c r="L165" i="2" s="1"/>
  <c r="M165" i="2" s="1"/>
  <c r="F110" i="2"/>
  <c r="J110" i="2" s="1"/>
  <c r="L110" i="2" s="1"/>
  <c r="M110" i="2" s="1"/>
  <c r="F172" i="2"/>
  <c r="J172" i="2" s="1"/>
  <c r="L172" i="2" s="1"/>
  <c r="M172" i="2" s="1"/>
  <c r="F187" i="2"/>
  <c r="J187" i="2" s="1"/>
  <c r="L187" i="2" s="1"/>
  <c r="M187" i="2" s="1"/>
  <c r="F126" i="2"/>
  <c r="J126" i="2" s="1"/>
  <c r="L126" i="2" s="1"/>
  <c r="M126" i="2" s="1"/>
  <c r="F139" i="2"/>
  <c r="J139" i="2" s="1"/>
  <c r="L139" i="2" s="1"/>
  <c r="M139" i="2" s="1"/>
  <c r="F164" i="2"/>
  <c r="J164" i="2" s="1"/>
  <c r="L164" i="2" s="1"/>
  <c r="M164" i="2" s="1"/>
  <c r="F128" i="2"/>
  <c r="J128" i="2" s="1"/>
  <c r="L128" i="2" s="1"/>
  <c r="M128" i="2" s="1"/>
  <c r="F129" i="2"/>
  <c r="J129" i="2" s="1"/>
  <c r="L129" i="2" s="1"/>
  <c r="M129" i="2" s="1"/>
  <c r="F170" i="2"/>
  <c r="J170" i="2" s="1"/>
  <c r="L170" i="2" s="1"/>
  <c r="M170" i="2" s="1"/>
  <c r="F132" i="2"/>
  <c r="J132" i="2" s="1"/>
  <c r="L132" i="2" s="1"/>
  <c r="M132" i="2" s="1"/>
  <c r="F178" i="2"/>
  <c r="J178" i="2" s="1"/>
  <c r="L178" i="2" s="1"/>
  <c r="M178" i="2" s="1"/>
  <c r="F193" i="2"/>
  <c r="J193" i="2" s="1"/>
  <c r="L193" i="2" s="1"/>
  <c r="M193" i="2" s="1"/>
  <c r="F138" i="2"/>
  <c r="J138" i="2" s="1"/>
  <c r="L138" i="2" s="1"/>
  <c r="M138" i="2" s="1"/>
  <c r="F118" i="2"/>
  <c r="J118" i="2" s="1"/>
  <c r="L118" i="2" s="1"/>
  <c r="M118" i="2" s="1"/>
  <c r="F121" i="2"/>
  <c r="J121" i="2" s="1"/>
  <c r="L121" i="2" s="1"/>
  <c r="M121" i="2" s="1"/>
  <c r="F113" i="2"/>
  <c r="J113" i="2" s="1"/>
  <c r="L113" i="2" s="1"/>
  <c r="M113" i="2" s="1"/>
  <c r="F173" i="2"/>
  <c r="J173" i="2" s="1"/>
  <c r="L173" i="2" s="1"/>
  <c r="M173" i="2" s="1"/>
  <c r="F112" i="2"/>
  <c r="J112" i="2" s="1"/>
  <c r="L112" i="2" s="1"/>
  <c r="M112" i="2" s="1"/>
  <c r="F141" i="2"/>
  <c r="J141" i="2" s="1"/>
  <c r="L141" i="2" s="1"/>
  <c r="M141" i="2" s="1"/>
  <c r="F143" i="2"/>
  <c r="J143" i="2" s="1"/>
  <c r="L143" i="2" s="1"/>
  <c r="M143" i="2" s="1"/>
  <c r="F123" i="2"/>
  <c r="J123" i="2" s="1"/>
  <c r="L123" i="2" s="1"/>
  <c r="M123" i="2" s="1"/>
  <c r="F135" i="2"/>
  <c r="J135" i="2" s="1"/>
  <c r="L135" i="2" s="1"/>
  <c r="M135" i="2" s="1"/>
  <c r="F188" i="2"/>
  <c r="J188" i="2" s="1"/>
  <c r="L188" i="2" s="1"/>
  <c r="M188" i="2" s="1"/>
  <c r="F194" i="2"/>
  <c r="J194" i="2" s="1"/>
  <c r="L194" i="2" s="1"/>
  <c r="M194" i="2" s="1"/>
  <c r="F140" i="2"/>
  <c r="J140" i="2" s="1"/>
  <c r="L140" i="2" s="1"/>
  <c r="M140" i="2" s="1"/>
  <c r="F120" i="2"/>
  <c r="J120" i="2" s="1"/>
  <c r="L120" i="2" s="1"/>
  <c r="M120" i="2" s="1"/>
  <c r="F145" i="2"/>
  <c r="J145" i="2" s="1"/>
  <c r="L145" i="2" s="1"/>
  <c r="M145" i="2" s="1"/>
  <c r="F199" i="2"/>
  <c r="J199" i="2" s="1"/>
  <c r="L199" i="2" s="1"/>
  <c r="M199" i="2" s="1"/>
  <c r="F144" i="2"/>
  <c r="J144" i="2" s="1"/>
  <c r="L144" i="2" s="1"/>
  <c r="M144" i="2" s="1"/>
  <c r="F108" i="2"/>
  <c r="J108" i="2" s="1"/>
  <c r="L108" i="2" s="1"/>
  <c r="M108" i="2" s="1"/>
  <c r="F131" i="2"/>
  <c r="J131" i="2" s="1"/>
  <c r="L131" i="2" s="1"/>
  <c r="M131" i="2" s="1"/>
  <c r="F183" i="2"/>
  <c r="J183" i="2" s="1"/>
  <c r="L183" i="2" s="1"/>
  <c r="M183" i="2" s="1"/>
  <c r="F114" i="2"/>
  <c r="J114" i="2" s="1"/>
  <c r="L114" i="2" s="1"/>
  <c r="M114" i="2" s="1"/>
  <c r="F171" i="2"/>
  <c r="J171" i="2" s="1"/>
  <c r="L171" i="2" s="1"/>
  <c r="M171" i="2" s="1"/>
  <c r="F181" i="2"/>
  <c r="J181" i="2" s="1"/>
  <c r="L181" i="2" s="1"/>
  <c r="M181" i="2" s="1"/>
  <c r="F185" i="2"/>
  <c r="J185" i="2" s="1"/>
  <c r="L185" i="2" s="1"/>
  <c r="M185" i="2" s="1"/>
  <c r="F153" i="2"/>
  <c r="J153" i="2" s="1"/>
  <c r="L153" i="2" s="1"/>
  <c r="M153" i="2" s="1"/>
  <c r="F127" i="2"/>
  <c r="J127" i="2" s="1"/>
  <c r="L127" i="2" s="1"/>
  <c r="M127" i="2" s="1"/>
  <c r="F159" i="2"/>
  <c r="J159" i="2" s="1"/>
  <c r="L159" i="2" s="1"/>
  <c r="M159" i="2" s="1"/>
  <c r="F115" i="2"/>
  <c r="J115" i="2" s="1"/>
  <c r="L115" i="2" s="1"/>
  <c r="M115" i="2" s="1"/>
  <c r="F130" i="2"/>
  <c r="J130" i="2" s="1"/>
  <c r="L130" i="2" s="1"/>
  <c r="M130" i="2" s="1"/>
  <c r="F146" i="2"/>
  <c r="J146" i="2" s="1"/>
  <c r="L146" i="2" s="1"/>
  <c r="M146" i="2" s="1"/>
  <c r="F177" i="2"/>
  <c r="J177" i="2" s="1"/>
  <c r="L177" i="2" s="1"/>
  <c r="M177" i="2" s="1"/>
  <c r="F142" i="2"/>
  <c r="J142" i="2" s="1"/>
  <c r="L142" i="2" s="1"/>
  <c r="M142" i="2" s="1"/>
  <c r="F111" i="2"/>
  <c r="J111" i="2" s="1"/>
  <c r="L111" i="2" s="1"/>
  <c r="M111" i="2" s="1"/>
  <c r="F124" i="2"/>
  <c r="J124" i="2" s="1"/>
  <c r="L124" i="2" s="1"/>
  <c r="M124" i="2" s="1"/>
  <c r="F184" i="2"/>
  <c r="J184" i="2" s="1"/>
  <c r="L184" i="2" s="1"/>
  <c r="M184" i="2" s="1"/>
  <c r="F161" i="2"/>
  <c r="J161" i="2" s="1"/>
  <c r="L161" i="2" s="1"/>
  <c r="M161" i="2" s="1"/>
  <c r="F169" i="2"/>
  <c r="J169" i="2" s="1"/>
  <c r="L169" i="2" s="1"/>
  <c r="M169" i="2" s="1"/>
  <c r="F168" i="2"/>
  <c r="J168" i="2" s="1"/>
  <c r="L168" i="2" s="1"/>
  <c r="M168" i="2" s="1"/>
  <c r="F122" i="2"/>
  <c r="J122" i="2" s="1"/>
  <c r="L122" i="2" s="1"/>
  <c r="M122" i="2" s="1"/>
  <c r="F167" i="2"/>
  <c r="J167" i="2" s="1"/>
  <c r="L167" i="2" s="1"/>
  <c r="M167" i="2" s="1"/>
  <c r="F155" i="2"/>
  <c r="J155" i="2" s="1"/>
  <c r="L155" i="2" s="1"/>
  <c r="M155" i="2" s="1"/>
  <c r="F192" i="2"/>
  <c r="J192" i="2" s="1"/>
  <c r="L192" i="2" s="1"/>
  <c r="M192" i="2" s="1"/>
  <c r="F198" i="2"/>
  <c r="J198" i="2" s="1"/>
  <c r="L198" i="2" s="1"/>
  <c r="M198" i="2" s="1"/>
  <c r="F158" i="2"/>
  <c r="J158" i="2" s="1"/>
  <c r="L158" i="2" s="1"/>
  <c r="M158" i="2" s="1"/>
  <c r="F179" i="2"/>
  <c r="J179" i="2" s="1"/>
  <c r="L179" i="2" s="1"/>
  <c r="M179" i="2" s="1"/>
  <c r="F180" i="2"/>
  <c r="J180" i="2" s="1"/>
  <c r="L180" i="2" s="1"/>
  <c r="M180" i="2" s="1"/>
  <c r="F152" i="2"/>
  <c r="J152" i="2" s="1"/>
  <c r="L152" i="2" s="1"/>
  <c r="M152" i="2" s="1"/>
  <c r="F182" i="2"/>
  <c r="J182" i="2" s="1"/>
  <c r="L182" i="2" s="1"/>
  <c r="M182" i="2" s="1"/>
  <c r="F195" i="2"/>
  <c r="J195" i="2" s="1"/>
  <c r="L195" i="2" s="1"/>
  <c r="M195" i="2" s="1"/>
  <c r="F166" i="2"/>
  <c r="J166" i="2" s="1"/>
  <c r="L166" i="2" s="1"/>
  <c r="M166" i="2" s="1"/>
  <c r="F116" i="2"/>
  <c r="J116" i="2" s="1"/>
  <c r="L116" i="2" s="1"/>
  <c r="M116" i="2" s="1"/>
  <c r="F149" i="2"/>
  <c r="J149" i="2" s="1"/>
  <c r="L149" i="2" s="1"/>
  <c r="M149" i="2" s="1"/>
  <c r="F175" i="2"/>
  <c r="J175" i="2" s="1"/>
  <c r="L175" i="2" s="1"/>
  <c r="M175" i="2" s="1"/>
  <c r="F150" i="2"/>
  <c r="J150" i="2" s="1"/>
  <c r="L150" i="2" s="1"/>
  <c r="M150" i="2" s="1"/>
  <c r="F189" i="2"/>
  <c r="J189" i="2" s="1"/>
  <c r="L189" i="2" s="1"/>
  <c r="M189" i="2" s="1"/>
  <c r="F197" i="2"/>
  <c r="J197" i="2" s="1"/>
  <c r="L197" i="2" s="1"/>
  <c r="M197" i="2" s="1"/>
  <c r="F151" i="2"/>
  <c r="J151" i="2" s="1"/>
  <c r="L151" i="2" s="1"/>
  <c r="M151" i="2" s="1"/>
  <c r="AJ115" i="2" l="1" a="1"/>
  <c r="AJ115" i="2" s="1"/>
  <c r="Q127" i="2"/>
  <c r="Q130" i="2"/>
  <c r="Q133" i="2"/>
  <c r="Q124" i="2"/>
  <c r="Q112" i="2"/>
  <c r="Q118" i="2"/>
  <c r="Q121" i="2"/>
  <c r="Q109" i="2"/>
  <c r="Q106" i="2"/>
  <c r="Q115" i="2"/>
  <c r="R106" i="2" a="1"/>
  <c r="R106" i="2" s="1"/>
  <c r="AJ116" i="2" l="1" a="1"/>
  <c r="AJ116" i="2" s="1"/>
  <c r="AJ117" i="2" s="1" a="1"/>
  <c r="AJ117" i="2" s="1"/>
  <c r="AJ118" i="2" s="1" a="1"/>
  <c r="AJ118" i="2" s="1"/>
  <c r="AJ119" i="2" s="1" a="1"/>
  <c r="AJ119" i="2" s="1"/>
  <c r="AJ120" i="2" s="1" a="1"/>
  <c r="AJ120" i="2" s="1"/>
  <c r="AJ121" i="2" s="1" a="1"/>
  <c r="AJ121" i="2" s="1"/>
  <c r="AJ122" i="2" s="1" a="1"/>
  <c r="AJ122" i="2" s="1"/>
  <c r="AJ123" i="2" s="1" a="1"/>
  <c r="AJ123" i="2" s="1"/>
  <c r="AJ124" i="2" s="1" a="1"/>
  <c r="AJ124" i="2" s="1"/>
  <c r="AJ125" i="2" s="1" a="1"/>
  <c r="AJ125" i="2" s="1"/>
  <c r="AJ126" i="2" s="1" a="1"/>
  <c r="AJ126" i="2" s="1"/>
  <c r="AJ127" i="2" s="1" a="1"/>
  <c r="AJ127" i="2" s="1"/>
  <c r="AJ128" i="2" s="1" a="1"/>
  <c r="AJ128" i="2" s="1"/>
  <c r="AJ129" i="2" s="1" a="1"/>
  <c r="AJ129" i="2" s="1"/>
  <c r="AJ130" i="2" s="1" a="1"/>
  <c r="AJ130" i="2" s="1"/>
  <c r="AJ131" i="2" s="1" a="1"/>
  <c r="AJ131" i="2" s="1"/>
  <c r="AJ132" i="2" s="1" a="1"/>
  <c r="AJ132" i="2" s="1"/>
  <c r="AJ133" i="2" s="1" a="1"/>
  <c r="AJ133" i="2" s="1"/>
  <c r="AJ134" i="2" s="1" a="1"/>
  <c r="AJ134" i="2" s="1"/>
  <c r="AJ135" i="2" s="1" a="1"/>
  <c r="AJ135" i="2" s="1"/>
  <c r="R107" i="2" a="1"/>
  <c r="R107" i="2" s="1"/>
  <c r="R108" i="2" l="1" a="1"/>
  <c r="R108" i="2" s="1"/>
  <c r="R109" i="2" l="1" a="1"/>
  <c r="R109" i="2" s="1"/>
  <c r="R110" i="2" l="1" a="1"/>
  <c r="R110" i="2" s="1"/>
  <c r="R111" i="2" l="1" a="1"/>
  <c r="R111" i="2" s="1"/>
  <c r="R112" i="2" s="1" a="1"/>
  <c r="R112" i="2" s="1"/>
  <c r="R113" i="2" s="1" a="1"/>
  <c r="R113" i="2" s="1"/>
  <c r="R114" i="2" s="1" a="1"/>
  <c r="R114" i="2" s="1"/>
  <c r="R115" i="2" l="1" a="1"/>
  <c r="R115" i="2" s="1"/>
  <c r="R116" i="2" s="1" a="1"/>
  <c r="R116" i="2" s="1"/>
  <c r="R117" i="2" s="1" a="1"/>
  <c r="R117" i="2" s="1"/>
  <c r="R118" i="2" s="1" a="1"/>
  <c r="R118" i="2" s="1"/>
  <c r="R119" i="2" s="1" a="1"/>
  <c r="R119" i="2" s="1"/>
  <c r="R120" i="2" s="1" a="1"/>
  <c r="R120" i="2" s="1"/>
  <c r="R121" i="2" s="1" a="1"/>
  <c r="R121" i="2" s="1"/>
  <c r="R122" i="2" s="1" a="1"/>
  <c r="R122" i="2" s="1"/>
  <c r="R123" i="2" s="1" a="1"/>
  <c r="R123" i="2" s="1"/>
  <c r="R124" i="2" s="1" a="1"/>
  <c r="R124" i="2" s="1"/>
  <c r="R125" i="2" s="1" a="1"/>
  <c r="R125" i="2" s="1"/>
  <c r="R126" i="2" s="1" a="1"/>
  <c r="R126" i="2" s="1"/>
  <c r="R127" i="2" s="1" a="1"/>
  <c r="R127" i="2" s="1"/>
  <c r="R128" i="2" s="1" a="1"/>
  <c r="R128" i="2" s="1"/>
  <c r="R129" i="2" s="1" a="1"/>
  <c r="R129" i="2" s="1"/>
  <c r="R130" i="2" s="1" a="1"/>
  <c r="R130" i="2" s="1"/>
  <c r="R131" i="2" s="1" a="1"/>
  <c r="R131" i="2" s="1"/>
  <c r="R132" i="2" s="1" a="1"/>
  <c r="R132" i="2" s="1"/>
  <c r="R133" i="2" s="1" a="1"/>
  <c r="R133" i="2" s="1"/>
  <c r="R134" i="2" s="1" a="1"/>
  <c r="R134" i="2" s="1"/>
  <c r="R135" i="2" s="1" a="1"/>
  <c r="R13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0B334309-0DBB-47AF-9C0B-5E1BD9584BE9}">
      <text>
        <r>
          <rPr>
            <b/>
            <sz val="9"/>
            <color indexed="81"/>
            <rFont val="Tahoma"/>
            <family val="2"/>
          </rPr>
          <t>Author:</t>
        </r>
        <r>
          <rPr>
            <sz val="9"/>
            <color indexed="81"/>
            <rFont val="Tahoma"/>
            <family val="2"/>
          </rPr>
          <t xml:space="preserve">
Free Open Source Software</t>
        </r>
      </text>
    </comment>
    <comment ref="C6" authorId="0" shapeId="0" xr:uid="{95987C3D-881B-4813-8C0D-9BA837663ACA}">
      <text>
        <r>
          <rPr>
            <sz val="9"/>
            <color indexed="81"/>
            <rFont val="Tahoma"/>
            <family val="2"/>
          </rPr>
          <t>Copied from the license file on the github repository: "For a closed-source version of ORB-SLAM2 for commercial purposes, please contact the authors."</t>
        </r>
      </text>
    </comment>
    <comment ref="C7" authorId="0" shapeId="0" xr:uid="{295EB37E-D7BD-4B12-9AC4-D04C89CC8E04}">
      <text>
        <r>
          <rPr>
            <sz val="9"/>
            <color indexed="81"/>
            <rFont val="Tahoma"/>
            <family val="2"/>
          </rPr>
          <t>Copied from the license file on the github repository: "For a closed-source version of ORB-SLAM2 for commercial purposes, please contact the authors."</t>
        </r>
      </text>
    </comment>
    <comment ref="U10" authorId="0" shapeId="0" xr:uid="{B10C8D8E-C0DE-4EFD-9E10-B8D243901E1C}">
      <text>
        <r>
          <rPr>
            <sz val="9"/>
            <color indexed="81"/>
            <rFont val="Tahoma"/>
            <family val="2"/>
          </rPr>
          <t>The pose graph can not only optimize the current map, but also merge the current map with a previous-built map. If we have loaded a previous-built map and detected loop connections between two map, we can merge them togeth</t>
        </r>
      </text>
    </comment>
    <comment ref="C13" authorId="0" shapeId="0" xr:uid="{6909DC53-E102-4541-8CE9-7A55D9D7FF0F}">
      <text>
        <r>
          <rPr>
            <sz val="9"/>
            <color indexed="81"/>
            <rFont val="Tahoma"/>
            <family val="2"/>
          </rPr>
          <t>BSD 3-Clause "New" or "Revised" License</t>
        </r>
      </text>
    </comment>
    <comment ref="S15" authorId="0" shapeId="0" xr:uid="{0DBC07EA-D727-4683-AEE6-7BF9A15D9B2D}">
      <text>
        <r>
          <rPr>
            <b/>
            <sz val="9"/>
            <color indexed="81"/>
            <rFont val="Tahoma"/>
            <family val="2"/>
          </rPr>
          <t>Author:</t>
        </r>
        <r>
          <rPr>
            <sz val="9"/>
            <color indexed="81"/>
            <rFont val="Tahoma"/>
            <family val="2"/>
          </rPr>
          <t xml:space="preserve">
Loop-Closure requires aditional "code-extensions". These are listed on the github repo.</t>
        </r>
      </text>
    </comment>
    <comment ref="B18" authorId="0" shapeId="0" xr:uid="{D277A7EA-F72A-4212-BF2F-EA0379BB11F4}">
      <text>
        <r>
          <rPr>
            <sz val="9"/>
            <color indexed="81"/>
            <rFont val="Tahoma"/>
            <family val="2"/>
          </rPr>
          <t>EOL Distro</t>
        </r>
      </text>
    </comment>
    <comment ref="T18" authorId="0" shapeId="0" xr:uid="{9D2B01B2-CCFC-4EAD-B845-63BF8E832945}">
      <text>
        <r>
          <rPr>
            <sz val="9"/>
            <color indexed="81"/>
            <rFont val="Tahoma"/>
            <family val="2"/>
          </rPr>
          <t>To obtain motion estimation, SVO works with pixel intensities and performs subpixel feature correspondence.</t>
        </r>
      </text>
    </comment>
    <comment ref="B19" authorId="0" shapeId="0" xr:uid="{9BD1111A-6353-427A-BA41-E0871F0C1AE1}">
      <text>
        <r>
          <rPr>
            <sz val="9"/>
            <color indexed="81"/>
            <rFont val="Tahoma"/>
            <family val="2"/>
          </rPr>
          <t>It does not provide a full ROS interface (no reconfigure / pointcloud output / pose output).
https://github.com/JakobEngel/dso_ros</t>
        </r>
      </text>
    </comment>
    <comment ref="C21" authorId="0" shapeId="0" xr:uid="{7E4C65B2-A223-4A7B-9B85-BF3E7CBF94E5}">
      <text>
        <r>
          <rPr>
            <sz val="9"/>
            <color indexed="81"/>
            <rFont val="Tahoma"/>
            <family val="2"/>
          </rPr>
          <t>BSD 3-Clause "New" or "Revised" License</t>
        </r>
      </text>
    </comment>
    <comment ref="U21" authorId="0" shapeId="0" xr:uid="{5CB44BBD-C839-44AF-99DA-D4CBEF7AB522}">
      <text>
        <r>
          <rPr>
            <sz val="9"/>
            <color indexed="81"/>
            <rFont val="Tahoma"/>
            <family val="2"/>
          </rPr>
          <t>, separating static background from dynamic and potentially dynamic objects</t>
        </r>
      </text>
    </comment>
    <comment ref="B24" authorId="0" shapeId="0" xr:uid="{0E26C01F-A166-4E8E-A997-A40CBEB0369E}">
      <text>
        <r>
          <rPr>
            <sz val="9"/>
            <color indexed="81"/>
            <rFont val="Tahoma"/>
            <family val="2"/>
          </rPr>
          <t>Does not contain every feature available in ROS1 version yet.</t>
        </r>
      </text>
    </comment>
    <comment ref="T25" authorId="0" shapeId="0" xr:uid="{F2E02724-273E-491E-A3A5-1A6B58CA9F77}">
      <text>
        <r>
          <rPr>
            <sz val="9"/>
            <color indexed="81"/>
            <rFont val="Tahoma"/>
            <family val="2"/>
          </rPr>
          <t>A method based on illumination difference between frames is used.</t>
        </r>
      </text>
    </comment>
    <comment ref="J26" authorId="0" shapeId="0" xr:uid="{FF4C25B1-0365-4964-BFC0-9EACA5A63C3E}">
      <text>
        <r>
          <rPr>
            <b/>
            <sz val="9"/>
            <color indexed="81"/>
            <rFont val="Tahoma"/>
            <family val="2"/>
          </rPr>
          <t>VLP-16</t>
        </r>
      </text>
    </comment>
    <comment ref="S26" authorId="0" shapeId="0" xr:uid="{7517FAC5-87E9-444A-BFBD-B50356CC3350}">
      <text>
        <r>
          <rPr>
            <sz val="9"/>
            <color indexed="81"/>
            <rFont val="Tahoma"/>
            <family val="2"/>
          </rPr>
          <t>bag-of-words</t>
        </r>
      </text>
    </comment>
    <comment ref="W26" authorId="0" shapeId="0" xr:uid="{0C6BE99B-F264-4246-9CDF-5F492830FE0D}">
      <text>
        <r>
          <rPr>
            <sz val="9"/>
            <color indexed="81"/>
            <rFont val="Tahoma"/>
            <family val="2"/>
          </rPr>
          <t xml:space="preserve">Original repo may have been made private
https://github.com/xuankuzcr/DVL_SLAM_ROS
</t>
        </r>
      </text>
    </comment>
    <comment ref="A27" authorId="0" shapeId="0" xr:uid="{56E38565-073A-4BEF-9321-FBA7FA5A8266}">
      <text>
        <r>
          <rPr>
            <sz val="9"/>
            <color indexed="81"/>
            <rFont val="Tahoma"/>
            <family val="2"/>
          </rPr>
          <t>"At this stage, the released code is just the vision module of SDV-LOAM."</t>
        </r>
      </text>
    </comment>
    <comment ref="C27" authorId="0" shapeId="0" xr:uid="{6E08B768-8774-4E3B-9AB7-C09792062CF2}">
      <text>
        <r>
          <rPr>
            <sz val="9"/>
            <color indexed="81"/>
            <rFont val="Tahoma"/>
            <family val="2"/>
          </rPr>
          <t>"At this stage, the released code is just the vision module of SDV-LOAM."</t>
        </r>
      </text>
    </comment>
    <comment ref="J29" authorId="0" shapeId="0" xr:uid="{20EC526B-EFAC-4B4A-B126-8B493442BFDD}">
      <text>
        <r>
          <rPr>
            <sz val="9"/>
            <color indexed="81"/>
            <rFont val="Tahoma"/>
            <family val="2"/>
          </rPr>
          <t>(livox) MID
(livox) Horizon
(Velodyne) Velodyne16
(Ouster) Ouster64</t>
        </r>
      </text>
    </comment>
    <comment ref="A30" authorId="0" shapeId="0" xr:uid="{678A29F7-60F9-4BBD-B0CD-58EA987A5384}">
      <text>
        <r>
          <rPr>
            <sz val="9"/>
            <color indexed="81"/>
            <rFont val="Tahoma"/>
            <family val="2"/>
          </rPr>
          <t>R3Live++</t>
        </r>
      </text>
    </comment>
    <comment ref="J30" authorId="0" shapeId="0" xr:uid="{9B2C59C6-6682-4282-B8F2-AF5514C98635}">
      <text>
        <r>
          <rPr>
            <sz val="9"/>
            <color indexed="81"/>
            <rFont val="Tahoma"/>
            <family val="2"/>
          </rPr>
          <t>(livox) MID
(livox) Horizon
(Velodyne) Velodyne16
(Ouster) Ouster64</t>
        </r>
      </text>
    </comment>
    <comment ref="AB30" authorId="0" shapeId="0" xr:uid="{3A429B22-018C-486E-BC67-F218DF9A3515}">
      <text>
        <r>
          <rPr>
            <b/>
            <sz val="9"/>
            <color indexed="81"/>
            <rFont val="Tahoma"/>
            <family val="2"/>
          </rPr>
          <t>2 papers:</t>
        </r>
        <r>
          <rPr>
            <sz val="9"/>
            <color indexed="81"/>
            <rFont val="Tahoma"/>
            <family val="2"/>
          </rPr>
          <t xml:space="preserve">
https://arxiv.org/pdf/2209.03666.pdf</t>
        </r>
      </text>
    </comment>
    <comment ref="C36" authorId="0" shapeId="0" xr:uid="{DE2215B4-4F2B-4B53-95CA-7807C380BC3A}">
      <text>
        <r>
          <rPr>
            <sz val="9"/>
            <color indexed="81"/>
            <rFont val="Tahoma"/>
            <family val="2"/>
          </rPr>
          <t>Copied from the license file on the github repository: "For a closed-source version of ORB-SLAM2 for commercial purposes, please contact the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22" authorId="0" shapeId="0" xr:uid="{B530FF42-6F92-492E-9FB3-3E63758EDA6B}">
      <text>
        <r>
          <rPr>
            <sz val="9"/>
            <color indexed="81"/>
            <rFont val="Tahoma"/>
            <family val="2"/>
          </rPr>
          <t>F2M Odometry</t>
        </r>
      </text>
    </comment>
    <comment ref="V22" authorId="0" shapeId="0" xr:uid="{98FAF9B8-B945-4CFB-B440-622623474872}">
      <text>
        <r>
          <rPr>
            <sz val="9"/>
            <color indexed="81"/>
            <rFont val="Tahoma"/>
            <family val="2"/>
          </rPr>
          <t>ORB2-RTAB Odometry</t>
        </r>
      </text>
    </comment>
    <comment ref="W22" authorId="0" shapeId="0" xr:uid="{DAAC7FE6-AE9B-4E7D-897D-E38D165EC797}">
      <text>
        <r>
          <rPr>
            <sz val="9"/>
            <color indexed="81"/>
            <rFont val="Tahoma"/>
            <family val="2"/>
          </rPr>
          <t>ORB2-RTAB</t>
        </r>
      </text>
    </comment>
    <comment ref="X22" authorId="0" shapeId="0" xr:uid="{F0D00127-14AC-434A-BDCF-BDF8382B7D7F}">
      <text>
        <r>
          <rPr>
            <sz val="9"/>
            <color indexed="81"/>
            <rFont val="Tahoma"/>
            <family val="2"/>
          </rPr>
          <t>ORB2-RTAB</t>
        </r>
      </text>
    </comment>
    <comment ref="Y22" authorId="0" shapeId="0" xr:uid="{5F535776-E9DE-4D34-AEC7-3E9C2D2BB7A5}">
      <text>
        <r>
          <rPr>
            <sz val="9"/>
            <color indexed="81"/>
            <rFont val="Tahoma"/>
            <family val="2"/>
          </rPr>
          <t>ORB2-RTAB</t>
        </r>
      </text>
    </comment>
    <comment ref="Z22" authorId="0" shapeId="0" xr:uid="{43E0BB5F-881E-479D-8ED3-5A0F9D3A0F0E}">
      <text>
        <r>
          <rPr>
            <sz val="9"/>
            <color indexed="81"/>
            <rFont val="Tahoma"/>
            <family val="2"/>
          </rPr>
          <t>ORB2-RTAB</t>
        </r>
      </text>
    </comment>
    <comment ref="AA22" authorId="0" shapeId="0" xr:uid="{72E4184B-9211-4937-95B8-EE933F7A6F17}">
      <text>
        <r>
          <rPr>
            <sz val="9"/>
            <color indexed="81"/>
            <rFont val="Tahoma"/>
            <family val="2"/>
          </rPr>
          <t>ORB2-RTAB</t>
        </r>
      </text>
    </comment>
    <comment ref="AB22" authorId="0" shapeId="0" xr:uid="{C7FB73EE-A02C-47FE-8D10-5F92F10E9035}">
      <text>
        <r>
          <rPr>
            <sz val="9"/>
            <color indexed="81"/>
            <rFont val="Tahoma"/>
            <family val="2"/>
          </rPr>
          <t>ORB2-RTAB</t>
        </r>
      </text>
    </comment>
    <comment ref="AC22" authorId="0" shapeId="0" xr:uid="{ECAF5D6D-0C93-4CC2-AA11-60E4B322D193}">
      <text>
        <r>
          <rPr>
            <sz val="9"/>
            <color indexed="81"/>
            <rFont val="Tahoma"/>
            <family val="2"/>
          </rPr>
          <t>F2M</t>
        </r>
      </text>
    </comment>
    <comment ref="AD22" authorId="0" shapeId="0" xr:uid="{8F27D05E-B223-4B8B-8BD2-4597C09D4ACB}">
      <text>
        <r>
          <rPr>
            <sz val="9"/>
            <color indexed="81"/>
            <rFont val="Tahoma"/>
            <family val="2"/>
          </rPr>
          <t>ORB2-RTAB</t>
        </r>
      </text>
    </comment>
    <comment ref="AQ22" authorId="0" shapeId="0" xr:uid="{BCC4B345-2781-4D45-8C2F-DFD9C5BF7F13}">
      <text>
        <r>
          <rPr>
            <sz val="9"/>
            <color indexed="81"/>
            <rFont val="Tahoma"/>
            <family val="2"/>
          </rPr>
          <t>OKVIS (IMU+stereo)</t>
        </r>
      </text>
    </comment>
    <comment ref="AR22" authorId="0" shapeId="0" xr:uid="{4F0F8E31-5014-46A9-B418-82748E246C96}">
      <text>
        <r>
          <rPr>
            <sz val="9"/>
            <color indexed="81"/>
            <rFont val="Tahoma"/>
            <family val="2"/>
          </rPr>
          <t>OKVIS (IMU+stereo)</t>
        </r>
      </text>
    </comment>
    <comment ref="AS22" authorId="0" shapeId="0" xr:uid="{6012E28D-2B3D-4E0D-B762-F25354029944}">
      <text>
        <r>
          <rPr>
            <sz val="9"/>
            <color indexed="81"/>
            <rFont val="Tahoma"/>
            <family val="2"/>
          </rPr>
          <t>OKVIS (IMU+stereo)</t>
        </r>
      </text>
    </comment>
    <comment ref="AT22" authorId="0" shapeId="0" xr:uid="{F5406043-1BFD-4F39-8024-BBFE688EB410}">
      <text>
        <r>
          <rPr>
            <sz val="9"/>
            <color indexed="81"/>
            <rFont val="Tahoma"/>
            <family val="2"/>
          </rPr>
          <t>OKVIS (IMU+Stereo)</t>
        </r>
      </text>
    </comment>
    <comment ref="AU22" authorId="0" shapeId="0" xr:uid="{932DE27D-FEB4-472D-8A87-BFCDC1427E39}">
      <text>
        <r>
          <rPr>
            <sz val="9"/>
            <color indexed="81"/>
            <rFont val="Tahoma"/>
            <family val="2"/>
          </rPr>
          <t>OKVIS (IMU+stereo)</t>
        </r>
      </text>
    </comment>
    <comment ref="AV22" authorId="0" shapeId="0" xr:uid="{C2CF2E2A-7DA5-408D-AA9D-0A267C817C0D}">
      <text>
        <r>
          <rPr>
            <sz val="9"/>
            <color indexed="81"/>
            <rFont val="Tahoma"/>
            <family val="2"/>
          </rPr>
          <t>OKVIS (IMU+Stereo)</t>
        </r>
      </text>
    </comment>
    <comment ref="AW22" authorId="0" shapeId="0" xr:uid="{E24F75E1-9124-4B95-839F-45F70029DFC3}">
      <text>
        <r>
          <rPr>
            <sz val="9"/>
            <color indexed="81"/>
            <rFont val="Tahoma"/>
            <family val="2"/>
          </rPr>
          <t>OKVIS (IMU+stereo)</t>
        </r>
      </text>
    </comment>
    <comment ref="AX22" authorId="0" shapeId="0" xr:uid="{BFC07913-9065-49F1-91D5-E48ACBF5CBE6}">
      <text>
        <r>
          <rPr>
            <sz val="9"/>
            <color indexed="81"/>
            <rFont val="Tahoma"/>
            <family val="2"/>
          </rPr>
          <t>OKVIS (IMU+stereo)</t>
        </r>
      </text>
    </comment>
    <comment ref="AY22" authorId="0" shapeId="0" xr:uid="{717CE7FE-64C8-4B38-A9E9-31F5C5669902}">
      <text>
        <r>
          <rPr>
            <sz val="9"/>
            <color indexed="81"/>
            <rFont val="Tahoma"/>
            <family val="2"/>
          </rPr>
          <t>MSCKF (IMU+stereo)</t>
        </r>
      </text>
    </comment>
    <comment ref="AZ22" authorId="0" shapeId="0" xr:uid="{EFBE09A4-58CB-413F-96B3-2F5520DACE52}">
      <text>
        <r>
          <rPr>
            <sz val="9"/>
            <color indexed="81"/>
            <rFont val="Tahoma"/>
            <family val="2"/>
          </rPr>
          <t>OKVIS (IMU+stereo)</t>
        </r>
      </text>
    </comment>
    <comment ref="BA22" authorId="0" shapeId="0" xr:uid="{3244EC8D-9D7E-436F-9EFF-4900FD3BBC29}">
      <text>
        <r>
          <rPr>
            <sz val="9"/>
            <color indexed="81"/>
            <rFont val="Tahoma"/>
            <family val="2"/>
          </rPr>
          <t>OKVIS (IMU+stereo)</t>
        </r>
      </text>
    </comment>
    <comment ref="A27" authorId="0" shapeId="0" xr:uid="{0264390D-E49D-4505-A589-B6578175F980}">
      <text>
        <r>
          <rPr>
            <sz val="9"/>
            <color indexed="81"/>
            <rFont val="Tahoma"/>
            <family val="2"/>
          </rPr>
          <t>"At this stage, the released code is just the vision module of SDV-LOAM."</t>
        </r>
      </text>
    </comment>
    <comment ref="A30" authorId="0" shapeId="0" xr:uid="{22B0F6F8-37F5-4BC0-BE6C-B4ADD1FAE23B}">
      <text>
        <r>
          <rPr>
            <sz val="9"/>
            <color indexed="81"/>
            <rFont val="Tahoma"/>
            <family val="2"/>
          </rPr>
          <t>R3Live++</t>
        </r>
      </text>
    </comment>
    <comment ref="AA102" authorId="0" shapeId="0" xr:uid="{EDC98667-CC11-4E2D-9F0E-8CE8495C8ECF}">
      <text>
        <r>
          <rPr>
            <sz val="9"/>
            <color indexed="81"/>
            <rFont val="Tahoma"/>
            <family val="2"/>
          </rPr>
          <t>Se o algoritmo A tiver o menor erro em dois testes, em que é comparado com o algoritmo B em ambos, este recebe 2 pontos.
Não é efetuada uma verificação que impeça a acomulação de pontos para o caso acima descrita.</t>
        </r>
      </text>
    </comment>
    <comment ref="M104" authorId="0" shapeId="0" xr:uid="{21A885C2-2311-46AB-B1DF-0286AA6DCD63}">
      <text>
        <r>
          <rPr>
            <sz val="9"/>
            <color indexed="81"/>
            <rFont val="Tahoma"/>
            <family val="2"/>
          </rPr>
          <t xml:space="preserve"> (Pontuação obtidtotal) </t>
        </r>
        <r>
          <rPr>
            <b/>
            <sz val="9"/>
            <color indexed="81"/>
            <rFont val="Tahoma"/>
            <family val="2"/>
          </rPr>
          <t xml:space="preserve">/ </t>
        </r>
        <r>
          <rPr>
            <sz val="9"/>
            <color indexed="81"/>
            <rFont val="Tahoma"/>
            <family val="2"/>
          </rPr>
          <t xml:space="preserve">(Número de tests com o algoritmo)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<sst xmlns="http://schemas.openxmlformats.org/spreadsheetml/2006/main" count="1276" uniqueCount="377">
  <si>
    <t>SLAM Algorithm</t>
  </si>
  <si>
    <t>IMU</t>
  </si>
  <si>
    <t>Documentation</t>
  </si>
  <si>
    <t>LiDAR</t>
  </si>
  <si>
    <t>Mono</t>
  </si>
  <si>
    <t>Stereo</t>
  </si>
  <si>
    <t>ROS</t>
  </si>
  <si>
    <t>Docker</t>
  </si>
  <si>
    <t>ORB-SLAM2</t>
  </si>
  <si>
    <t>LDSO</t>
  </si>
  <si>
    <t>VINS-Mono</t>
  </si>
  <si>
    <t>VINS-Fusion</t>
  </si>
  <si>
    <t>OpenVSLAM</t>
  </si>
  <si>
    <t>Basalt</t>
  </si>
  <si>
    <t>Kimera</t>
  </si>
  <si>
    <t>OpenVINS</t>
  </si>
  <si>
    <t>ORB-SLAM3</t>
  </si>
  <si>
    <t>DRE</t>
  </si>
  <si>
    <t>SVO</t>
  </si>
  <si>
    <t>DSO</t>
  </si>
  <si>
    <t>(extension of VINS-Mono)</t>
  </si>
  <si>
    <t>O</t>
  </si>
  <si>
    <t>?-axis</t>
  </si>
  <si>
    <t>GPS</t>
  </si>
  <si>
    <t>Loop-Closure</t>
  </si>
  <si>
    <t>(depth) RGB-D</t>
  </si>
  <si>
    <t>R</t>
  </si>
  <si>
    <t>DynaSLAM</t>
  </si>
  <si>
    <t>DynSLAM</t>
  </si>
  <si>
    <t>github</t>
  </si>
  <si>
    <t>web-page, github</t>
  </si>
  <si>
    <t>EuRoC only</t>
  </si>
  <si>
    <t>+</t>
  </si>
  <si>
    <t>-</t>
  </si>
  <si>
    <t>fish-eye</t>
  </si>
  <si>
    <t>RTAB-Map</t>
  </si>
  <si>
    <t>Pure localization</t>
  </si>
  <si>
    <t>Re-localization</t>
  </si>
  <si>
    <t>FAST-LIO2</t>
  </si>
  <si>
    <t>LIO-SAM</t>
  </si>
  <si>
    <t>6-axis</t>
  </si>
  <si>
    <t>Multi-robot mapping</t>
  </si>
  <si>
    <t>(R) 2 wheel encoder</t>
  </si>
  <si>
    <t>9-axis</t>
  </si>
  <si>
    <t>Paper:</t>
  </si>
  <si>
    <t>Descrição:</t>
  </si>
  <si>
    <t>DV-LOAM</t>
  </si>
  <si>
    <t>SDV-LOAM</t>
  </si>
  <si>
    <t>Kitti</t>
  </si>
  <si>
    <t>Visual</t>
  </si>
  <si>
    <t>S</t>
  </si>
  <si>
    <t>10.1109/TRO.2017.2705103</t>
  </si>
  <si>
    <t>10.1109/TRO.2018.2853729</t>
  </si>
  <si>
    <t>website, github</t>
  </si>
  <si>
    <t>10.1109/LRA.2018.2800113 10.1109/LRA.2022.3227865</t>
  </si>
  <si>
    <t>10.1109/IROS.2018.8593376</t>
  </si>
  <si>
    <t>10.1145/3343031.3350539</t>
  </si>
  <si>
    <t>10.1109/LRA.2019.2961227</t>
  </si>
  <si>
    <t>VIO algorithm</t>
  </si>
  <si>
    <t>10.1109/TPAMI.2023.3262817</t>
  </si>
  <si>
    <t>10.1109/ICRA40945.2020.9196885</t>
  </si>
  <si>
    <t>"produces a 3D metric-semantic mesh from semantically labeled images, which can be obtained by modern deep learning methods."</t>
  </si>
  <si>
    <t>10.1109/ICRA40945.2020.9196524</t>
  </si>
  <si>
    <t>Sensor type</t>
  </si>
  <si>
    <t>TVL-SLAM+</t>
  </si>
  <si>
    <t>10.3390/rs13163340</t>
  </si>
  <si>
    <t>DVL-SLAM</t>
  </si>
  <si>
    <t>10.1007/s10514-019-09881-0</t>
  </si>
  <si>
    <t>10.1109/TITS.2021.3130089</t>
  </si>
  <si>
    <t>+Visual</t>
  </si>
  <si>
    <t>Can use separate camera for obstacle detection.</t>
  </si>
  <si>
    <t>https://introlab.github.io/rtabmap/</t>
  </si>
  <si>
    <t>Evaluated with popular datasets:</t>
  </si>
  <si>
    <t>FOSS</t>
  </si>
  <si>
    <t>Concurrent</t>
  </si>
  <si>
    <t>max</t>
  </si>
  <si>
    <t>rms</t>
  </si>
  <si>
    <t>Position(m)</t>
  </si>
  <si>
    <t>Rotation(deg)</t>
  </si>
  <si>
    <t>Sequence: V1_01</t>
  </si>
  <si>
    <r>
      <rPr>
        <b/>
        <sz val="11"/>
        <color theme="1"/>
        <rFont val="Calibri"/>
        <family val="2"/>
        <scheme val="minor"/>
      </rPr>
      <t>EUROC</t>
    </r>
    <r>
      <rPr>
        <sz val="11"/>
        <color theme="1"/>
        <rFont val="Calibri"/>
        <family val="2"/>
        <scheme val="minor"/>
      </rPr>
      <t xml:space="preserve"> Dataset DOI: </t>
    </r>
    <r>
      <rPr>
        <b/>
        <sz val="11"/>
        <color theme="1"/>
        <rFont val="Calibri"/>
        <family val="2"/>
        <scheme val="minor"/>
      </rPr>
      <t>10.1007/s10846-023-01812-7</t>
    </r>
  </si>
  <si>
    <t>https://github.com/UZ-SLAMLab/ORB_SLAM3</t>
  </si>
  <si>
    <t>MH01</t>
  </si>
  <si>
    <t>MH02</t>
  </si>
  <si>
    <t>MH03</t>
  </si>
  <si>
    <t>MH04</t>
  </si>
  <si>
    <t>MH05</t>
  </si>
  <si>
    <t>V101</t>
  </si>
  <si>
    <t>V102</t>
  </si>
  <si>
    <t>V103</t>
  </si>
  <si>
    <t>V201</t>
  </si>
  <si>
    <t>V202</t>
  </si>
  <si>
    <t>V203</t>
  </si>
  <si>
    <t>ATE</t>
  </si>
  <si>
    <t>ORB-SLAM</t>
  </si>
  <si>
    <t>Sequences (monocular):</t>
  </si>
  <si>
    <r>
      <t xml:space="preserve">EuRoC dataset (RMS ATE in m., scale error in %) DOI: </t>
    </r>
    <r>
      <rPr>
        <b/>
        <sz val="11"/>
        <color theme="1"/>
        <rFont val="Calibri"/>
        <family val="2"/>
        <scheme val="minor"/>
      </rPr>
      <t>10.1109/TRO.2021.3075644</t>
    </r>
  </si>
  <si>
    <t>Sequences (stereo):</t>
  </si>
  <si>
    <t>Sequences (monocular inertial):</t>
  </si>
  <si>
    <t>Sequences (stereo inertial):</t>
  </si>
  <si>
    <t>Sequence: MH_05</t>
  </si>
  <si>
    <t>Sequence: Corridor 1</t>
  </si>
  <si>
    <t>Sequence:Magistrale 1</t>
  </si>
  <si>
    <t>Sequence: Room 1</t>
  </si>
  <si>
    <r>
      <rPr>
        <b/>
        <sz val="11"/>
        <color theme="1"/>
        <rFont val="Calibri"/>
        <family val="2"/>
        <scheme val="minor"/>
      </rPr>
      <t>TUM VI</t>
    </r>
    <r>
      <rPr>
        <sz val="11"/>
        <color theme="1"/>
        <rFont val="Calibri"/>
        <family val="2"/>
        <scheme val="minor"/>
      </rPr>
      <t xml:space="preserve"> Dataset DOI: </t>
    </r>
    <r>
      <rPr>
        <b/>
        <sz val="11"/>
        <color theme="1"/>
        <rFont val="Calibri"/>
        <family val="2"/>
        <scheme val="minor"/>
      </rPr>
      <t>10.1007/s10846-023-01812-7</t>
    </r>
  </si>
  <si>
    <r>
      <rPr>
        <b/>
        <sz val="11"/>
        <color theme="1"/>
        <rFont val="Calibri"/>
        <family val="2"/>
        <scheme val="minor"/>
      </rPr>
      <t>KITTI</t>
    </r>
    <r>
      <rPr>
        <sz val="11"/>
        <color theme="1"/>
        <rFont val="Calibri"/>
        <family val="2"/>
        <scheme val="minor"/>
      </rPr>
      <t xml:space="preserve"> Dataset DOI: </t>
    </r>
    <r>
      <rPr>
        <b/>
        <sz val="11"/>
        <color theme="1"/>
        <rFont val="Calibri"/>
        <family val="2"/>
        <scheme val="minor"/>
      </rPr>
      <t>10.1007/s10846-023-01812-7</t>
    </r>
  </si>
  <si>
    <t>Sequence: 00</t>
  </si>
  <si>
    <t>Sequence: 02</t>
  </si>
  <si>
    <t>Sequence: 05</t>
  </si>
  <si>
    <t>Sequence: 06</t>
  </si>
  <si>
    <r>
      <rPr>
        <b/>
        <sz val="11"/>
        <color theme="1"/>
        <rFont val="Calibri"/>
        <family val="2"/>
        <scheme val="minor"/>
      </rPr>
      <t>LORIS</t>
    </r>
    <r>
      <rPr>
        <sz val="11"/>
        <color theme="1"/>
        <rFont val="Calibri"/>
        <family val="2"/>
        <scheme val="minor"/>
      </rPr>
      <t xml:space="preserve"> Dataset DOI: </t>
    </r>
    <r>
      <rPr>
        <b/>
        <sz val="11"/>
        <color theme="1"/>
        <rFont val="Calibri"/>
        <family val="2"/>
        <scheme val="minor"/>
      </rPr>
      <t>10.1007/s10846-023-01812-7</t>
    </r>
  </si>
  <si>
    <t>Sequence: Office5</t>
  </si>
  <si>
    <t>Sequence: Office7</t>
  </si>
  <si>
    <t>Sequence: Cafe1</t>
  </si>
  <si>
    <t>Sequence: Cafe2</t>
  </si>
  <si>
    <t>Sequence: Home1</t>
  </si>
  <si>
    <t>10.3390/rs11040380</t>
  </si>
  <si>
    <t>LiDAR Type &amp; FoV</t>
  </si>
  <si>
    <t>LiDAR Dimension</t>
  </si>
  <si>
    <t>3D</t>
  </si>
  <si>
    <t>Specifically developed to handle dynamic environments. Does not inplement a CNN or DL.</t>
  </si>
  <si>
    <t>10.1109/TPAMI.2017.2658577</t>
  </si>
  <si>
    <t>*</t>
  </si>
  <si>
    <t>It is designed as a pure visual odometry system (not a full SLAM system).</t>
  </si>
  <si>
    <t>10.1109/ICRA.2014.6906584</t>
  </si>
  <si>
    <t>10.1109/TRO.2015.2463671</t>
  </si>
  <si>
    <t>IMU axis</t>
  </si>
  <si>
    <t>10.1109/LRA.2018.2860039</t>
  </si>
  <si>
    <t>VSLAM. Built upon ORB-SLAM2. Can detect moving objects with DL, multiview-geometry or both.</t>
  </si>
  <si>
    <t>10.1109/ICRA.2018.8462974</t>
  </si>
  <si>
    <t>https://siegedog.com/dynslam/</t>
  </si>
  <si>
    <t>N/S</t>
  </si>
  <si>
    <t>10.1109/TRO.2022.3141876</t>
  </si>
  <si>
    <t>L</t>
  </si>
  <si>
    <t>R2LIVE</t>
  </si>
  <si>
    <t>Uses a dynamic ikd-tree. Can often surpass LIO-SAM in terms of accuracy.</t>
  </si>
  <si>
    <t>10.1109/IROS45743.2020.9341176</t>
  </si>
  <si>
    <t>10.1109/LRA.2021.3095515</t>
  </si>
  <si>
    <t>"combines a depth-enhanced direct visual odometry module and the LiDAR mapping module into location and
mapping. It takes advantage of the efficiency of the direct VO module and the accuracy of LiDAR scan-to-map matching method"</t>
  </si>
  <si>
    <t>Mech.</t>
  </si>
  <si>
    <t>"The key finding of this paper is that the direct method is more robust under sparse depth with narrow field of view"</t>
  </si>
  <si>
    <t>MapLab 2.0</t>
  </si>
  <si>
    <t>?axis</t>
  </si>
  <si>
    <t>(Date)</t>
  </si>
  <si>
    <t>Last activity</t>
  </si>
  <si>
    <t xml:space="preserve">(years) </t>
  </si>
  <si>
    <t>?</t>
  </si>
  <si>
    <t>Melodic</t>
  </si>
  <si>
    <t>ROS1 EOL (Fuerte, Groovy, Hydro)</t>
  </si>
  <si>
    <t>ROS1 EOL (Hydro)</t>
  </si>
  <si>
    <t>ROS1 (Melodic)</t>
  </si>
  <si>
    <t>ROS2 (foxy, galactic)</t>
  </si>
  <si>
    <t>ROS1 (kinetic, Melodic)</t>
  </si>
  <si>
    <t>ROS1 (kinetic)</t>
  </si>
  <si>
    <r>
      <t xml:space="preserve">ROS1 (Kinetic, Melodic, </t>
    </r>
    <r>
      <rPr>
        <b/>
        <sz val="11"/>
        <color theme="1"/>
        <rFont val="Calibri"/>
        <family val="2"/>
        <scheme val="minor"/>
      </rPr>
      <t>Noetic</t>
    </r>
    <r>
      <rPr>
        <sz val="11"/>
        <color theme="1"/>
        <rFont val="Calibri"/>
        <family val="2"/>
        <scheme val="minor"/>
      </rPr>
      <t>), ROS2 (Dashing, Galatic)</t>
    </r>
  </si>
  <si>
    <t>ROS1 (Kinetic)</t>
  </si>
  <si>
    <t>Does not require GPU</t>
  </si>
  <si>
    <t>ROS1 (Groovy, Hydro, Indigo)</t>
  </si>
  <si>
    <r>
      <rPr>
        <b/>
        <sz val="11"/>
        <color theme="1"/>
        <rFont val="Calibri"/>
        <family val="2"/>
        <scheme val="minor"/>
      </rPr>
      <t>L</t>
    </r>
    <r>
      <rPr>
        <sz val="11"/>
        <color theme="1"/>
        <rFont val="Calibri"/>
        <family val="2"/>
        <scheme val="minor"/>
      </rPr>
      <t xml:space="preserve"> = Limited to certain models</t>
    </r>
  </si>
  <si>
    <r>
      <rPr>
        <b/>
        <sz val="11"/>
        <color theme="1"/>
        <rFont val="Calibri"/>
        <family val="2"/>
        <scheme val="minor"/>
      </rPr>
      <t>N/S</t>
    </r>
    <r>
      <rPr>
        <sz val="11"/>
        <color theme="1"/>
        <rFont val="Calibri"/>
        <family val="2"/>
        <scheme val="minor"/>
      </rPr>
      <t xml:space="preserve"> = Not Specified</t>
    </r>
  </si>
  <si>
    <r>
      <rPr>
        <b/>
        <sz val="11"/>
        <color theme="1"/>
        <rFont val="Calibri"/>
        <family val="2"/>
        <scheme val="minor"/>
      </rPr>
      <t>Mech</t>
    </r>
    <r>
      <rPr>
        <sz val="11"/>
        <color theme="1"/>
        <rFont val="Calibri"/>
        <family val="2"/>
        <scheme val="minor"/>
      </rPr>
      <t>. = Mechanical (H.FoV = 360 deg.)</t>
    </r>
  </si>
  <si>
    <r>
      <rPr>
        <b/>
        <sz val="11"/>
        <color theme="1"/>
        <rFont val="Calibri"/>
        <family val="2"/>
        <scheme val="minor"/>
      </rPr>
      <t>SSL</t>
    </r>
    <r>
      <rPr>
        <sz val="11"/>
        <color theme="1"/>
        <rFont val="Calibri"/>
        <family val="2"/>
        <scheme val="minor"/>
      </rPr>
      <t xml:space="preserve"> = Solid State LiDAR (H.FoV &lt; 360 deg.)</t>
    </r>
  </si>
  <si>
    <r>
      <rPr>
        <b/>
        <sz val="11"/>
        <color theme="1"/>
        <rFont val="Calibri"/>
        <family val="2"/>
        <scheme val="minor"/>
      </rPr>
      <t>Both</t>
    </r>
    <r>
      <rPr>
        <sz val="11"/>
        <color theme="1"/>
        <rFont val="Calibri"/>
        <family val="2"/>
        <scheme val="minor"/>
      </rPr>
      <t xml:space="preserve"> = both types are  supported</t>
    </r>
  </si>
  <si>
    <r>
      <rPr>
        <b/>
        <sz val="11"/>
        <color theme="1"/>
        <rFont val="Calibri"/>
        <family val="2"/>
        <scheme val="minor"/>
      </rPr>
      <t>R</t>
    </r>
    <r>
      <rPr>
        <sz val="11"/>
        <color theme="1"/>
        <rFont val="Calibri"/>
        <family val="2"/>
        <scheme val="minor"/>
      </rPr>
      <t xml:space="preserve"> = Required</t>
    </r>
  </si>
  <si>
    <r>
      <rPr>
        <b/>
        <sz val="11"/>
        <color theme="1"/>
        <rFont val="Calibri"/>
        <family val="2"/>
        <scheme val="minor"/>
      </rPr>
      <t>O</t>
    </r>
    <r>
      <rPr>
        <sz val="11"/>
        <color theme="1"/>
        <rFont val="Calibri"/>
        <family val="2"/>
        <scheme val="minor"/>
      </rPr>
      <t xml:space="preserve"> = Optional</t>
    </r>
  </si>
  <si>
    <r>
      <rPr>
        <b/>
        <sz val="11"/>
        <color theme="1"/>
        <rFont val="Calibri"/>
        <family val="2"/>
        <scheme val="minor"/>
      </rPr>
      <t>S</t>
    </r>
    <r>
      <rPr>
        <sz val="11"/>
        <color theme="1"/>
        <rFont val="Calibri"/>
        <family val="2"/>
        <scheme val="minor"/>
      </rPr>
      <t xml:space="preserve"> = Supported</t>
    </r>
  </si>
  <si>
    <r>
      <rPr>
        <b/>
        <sz val="11"/>
        <color theme="1"/>
        <rFont val="Calibri"/>
        <family val="2"/>
        <scheme val="minor"/>
      </rPr>
      <t>+Visual</t>
    </r>
    <r>
      <rPr>
        <sz val="11"/>
        <color theme="1"/>
        <rFont val="Calibri"/>
        <family val="2"/>
        <scheme val="minor"/>
      </rPr>
      <t xml:space="preserve"> = Improved visual framework</t>
    </r>
  </si>
  <si>
    <r>
      <rPr>
        <b/>
        <sz val="11"/>
        <color theme="1"/>
        <rFont val="Calibri"/>
        <family val="2"/>
        <scheme val="minor"/>
      </rPr>
      <t>+LiDAR</t>
    </r>
    <r>
      <rPr>
        <sz val="11"/>
        <color theme="1"/>
        <rFont val="Calibri"/>
        <family val="2"/>
        <scheme val="minor"/>
      </rPr>
      <t xml:space="preserve"> = Improved LiDAR framework</t>
    </r>
  </si>
  <si>
    <t>2D &amp; 3D</t>
  </si>
  <si>
    <t>ROS1 (Noetic), ROS2 (Iron, Humble)</t>
  </si>
  <si>
    <t>ROS1 (Melodic, Noetic)</t>
  </si>
  <si>
    <t>ROS1 (Kinetic, Melodic, Noetic), ROS2 (Foxy, Galactic, Humble)</t>
  </si>
  <si>
    <t>ROS1 (Kinetic, Melodic)</t>
  </si>
  <si>
    <r>
      <t xml:space="preserve">ROS1 (C++11, </t>
    </r>
    <r>
      <rPr>
        <i/>
        <sz val="11"/>
        <color theme="1"/>
        <rFont val="Calibri"/>
        <family val="2"/>
        <scheme val="minor"/>
      </rPr>
      <t>Lunar and below</t>
    </r>
    <r>
      <rPr>
        <sz val="11"/>
        <color theme="1"/>
        <rFont val="Calibri"/>
        <family val="2"/>
        <scheme val="minor"/>
      </rPr>
      <t>)</t>
    </r>
  </si>
  <si>
    <t>R3LIVE</t>
  </si>
  <si>
    <t>10.1109/ICRA46639.2022.9811935</t>
  </si>
  <si>
    <t>ROS1 (Ubuntu 16, unknown ROS ver. )</t>
  </si>
  <si>
    <t>Map features/ descriptors/ segmentation</t>
  </si>
  <si>
    <t>Resources for navigation</t>
  </si>
  <si>
    <t>Computational resources</t>
  </si>
  <si>
    <t>"Taking advantage of measurements from all individual sensors, our algorithm is robust enough to various visual failure, LiDAR-degenerated scenarios, and is able to run in real time on an on-board computation platform"</t>
  </si>
  <si>
    <t>Can run in real-time at on-board system (i7-8550U,  8 GB RAM)</t>
  </si>
  <si>
    <t>50m</t>
  </si>
  <si>
    <t>100m</t>
  </si>
  <si>
    <t>150m</t>
  </si>
  <si>
    <t>200m</t>
  </si>
  <si>
    <t>250m</t>
  </si>
  <si>
    <t>300m</t>
  </si>
  <si>
    <t>Relative pose error in Experiments-3 (a)</t>
  </si>
  <si>
    <t>Relative pose error in Experiments-3 (b)</t>
  </si>
  <si>
    <t>Pixel colors and LiDAR geometry</t>
  </si>
  <si>
    <t>ROS1 (Kinetic, Noetic)</t>
  </si>
  <si>
    <t>Can run in real-time with i7-7700HQ and 8 GB RAM</t>
  </si>
  <si>
    <t>Can run in real-time with i7-10710U CPU</t>
  </si>
  <si>
    <t>(multiple) SURF, SIFT, BRIEF, BRISK, KAZE, DAISY, SuperPoint.</t>
  </si>
  <si>
    <t>Can run in real time with:
i7-9750H CPU, GTX 1650 GPU
Multi-core CPU required</t>
  </si>
  <si>
    <t>simple blob features , corner features</t>
  </si>
  <si>
    <t xml:space="preserve">"Our system is able to run at approximately 2.5Hz on a PC equipped with an nVIDIA GeForce GTX 1080 GPU" </t>
  </si>
  <si>
    <t>Implements CNN for semantic segmentation</t>
  </si>
  <si>
    <t xml:space="preserve"> dynamic object detection and background inpainting</t>
  </si>
  <si>
    <t>ORB</t>
  </si>
  <si>
    <t xml:space="preserve">Can run in real time with i7-4910MQ </t>
  </si>
  <si>
    <r>
      <rPr>
        <b/>
        <sz val="11"/>
        <color theme="1"/>
        <rFont val="Calibri"/>
        <family val="2"/>
        <scheme val="minor"/>
      </rPr>
      <t>none</t>
    </r>
    <r>
      <rPr>
        <sz val="11"/>
        <color theme="1"/>
        <rFont val="Calibri"/>
        <family val="2"/>
        <scheme val="minor"/>
      </rPr>
      <t xml:space="preserve"> (direct VO)</t>
    </r>
  </si>
  <si>
    <t>Planar and edge features from pointcloud</t>
  </si>
  <si>
    <t>Uses 2 CPU cores.</t>
  </si>
  <si>
    <t>none</t>
  </si>
  <si>
    <t>Builds OctoMap</t>
  </si>
  <si>
    <t>Builds OctoMap, removes dynamic objects pixels from image</t>
  </si>
  <si>
    <t>Can run in real time with i7-8700 and 16GB RAM (no GPU)</t>
  </si>
  <si>
    <t>Can run in real time at 30~40 frames with i7-7700 CPU@3.6GHz 32GB RAM (no GPU)</t>
  </si>
  <si>
    <t>Uses 4 parallel threads</t>
  </si>
  <si>
    <t>Semantic labelling</t>
  </si>
  <si>
    <t>Can run in real time with Intel E5-1620 CPU (4 cores)</t>
  </si>
  <si>
    <t>Can run in real time with i7-7820HK CPU@2.9GHz, 32GB RAM</t>
  </si>
  <si>
    <t>FAST (corner detection method)</t>
  </si>
  <si>
    <t>Can run in real time with i7-4790 CPU@3.6GHz</t>
  </si>
  <si>
    <t>KLT sparse optical flow algorithm</t>
  </si>
  <si>
    <t>map-merging</t>
  </si>
  <si>
    <t>Can run in real time with i7-4770HQ CPU and 16GB RAM</t>
  </si>
  <si>
    <r>
      <t xml:space="preserve">"same multi-frame photometric optimization as </t>
    </r>
    <r>
      <rPr>
        <b/>
        <sz val="11"/>
        <color theme="1"/>
        <rFont val="Calibri"/>
        <family val="2"/>
        <scheme val="minor"/>
      </rPr>
      <t>DSO</t>
    </r>
    <r>
      <rPr>
        <sz val="11"/>
        <color theme="1"/>
        <rFont val="Calibri"/>
        <family val="2"/>
        <scheme val="minor"/>
      </rPr>
      <t xml:space="preserve"> to estimate the poses of the keyframes"</t>
    </r>
  </si>
  <si>
    <t>uses 3 threads</t>
  </si>
  <si>
    <t>Uses 4 threads</t>
  </si>
  <si>
    <r>
      <t xml:space="preserve">0.5 ~ 0.2 Hz, IMU (200 Hz), LiDAR (10 Hz)
</t>
    </r>
    <r>
      <rPr>
        <b/>
        <sz val="11"/>
        <color theme="1"/>
        <rFont val="Calibri"/>
        <family val="2"/>
        <scheme val="minor"/>
      </rPr>
      <t>[</t>
    </r>
    <r>
      <rPr>
        <sz val="11"/>
        <color theme="1"/>
        <rFont val="Calibri"/>
        <family val="2"/>
        <scheme val="minor"/>
      </rPr>
      <t>1.8GHz i7-8550U with 8GB RAM</t>
    </r>
    <r>
      <rPr>
        <b/>
        <sz val="11"/>
        <color theme="1"/>
        <rFont val="Calibri"/>
        <family val="2"/>
        <scheme val="minor"/>
      </rPr>
      <t>] 
[</t>
    </r>
    <r>
      <rPr>
        <sz val="11"/>
        <color theme="1"/>
        <rFont val="Calibri"/>
        <family val="2"/>
        <scheme val="minor"/>
      </rPr>
      <t>2.2GHz Cortex-A73 and 4GB RAM</t>
    </r>
    <r>
      <rPr>
        <b/>
        <sz val="11"/>
        <color theme="1"/>
        <rFont val="Calibri"/>
        <family val="2"/>
        <scheme val="minor"/>
      </rPr>
      <t>]</t>
    </r>
  </si>
  <si>
    <t>cuVSLAM</t>
  </si>
  <si>
    <r>
      <rPr>
        <b/>
        <sz val="11"/>
        <color theme="1"/>
        <rFont val="Calibri"/>
        <family val="2"/>
        <scheme val="minor"/>
      </rPr>
      <t>RA</t>
    </r>
    <r>
      <rPr>
        <sz val="11"/>
        <color theme="1"/>
        <rFont val="Calibri"/>
        <family val="2"/>
        <scheme val="minor"/>
      </rPr>
      <t>: Research Academic</t>
    </r>
  </si>
  <si>
    <r>
      <t>C</t>
    </r>
    <r>
      <rPr>
        <sz val="11"/>
        <color theme="1"/>
        <rFont val="Calibri"/>
        <family val="2"/>
        <scheme val="minor"/>
      </rPr>
      <t>:</t>
    </r>
    <r>
      <rPr>
        <b/>
        <sz val="11"/>
        <color theme="1"/>
        <rFont val="Calibri"/>
        <family val="2"/>
        <scheme val="minor"/>
      </rPr>
      <t xml:space="preserve"> </t>
    </r>
    <r>
      <rPr>
        <sz val="11"/>
        <color theme="1"/>
        <rFont val="Calibri"/>
        <family val="2"/>
        <scheme val="minor"/>
      </rPr>
      <t>Comercial</t>
    </r>
  </si>
  <si>
    <t>Not specified</t>
  </si>
  <si>
    <t>BSD 3-Clause</t>
  </si>
  <si>
    <t>GPL 2.0</t>
  </si>
  <si>
    <t>Custom, free to use and modify</t>
  </si>
  <si>
    <t>Attribution-NonCommercial 4.0 International</t>
  </si>
  <si>
    <t>GPL v3</t>
  </si>
  <si>
    <t>BSD 2-Clause "Simplified"</t>
  </si>
  <si>
    <t>BSD 2-Clause</t>
  </si>
  <si>
    <r>
      <t xml:space="preserve">Algoritmos com </t>
    </r>
    <r>
      <rPr>
        <b/>
        <sz val="11"/>
        <color theme="1"/>
        <rFont val="Calibri"/>
        <family val="2"/>
        <scheme val="minor"/>
      </rPr>
      <t>o meno</t>
    </r>
    <r>
      <rPr>
        <sz val="11"/>
        <color theme="1"/>
        <rFont val="Calibri"/>
        <family val="2"/>
        <scheme val="minor"/>
      </rPr>
      <t>r erro</t>
    </r>
  </si>
  <si>
    <t>Algoritmos com erro inferior a:</t>
  </si>
  <si>
    <t xml:space="preserve"> do menor erro</t>
  </si>
  <si>
    <t>Ranking:</t>
  </si>
  <si>
    <t>1º lugar</t>
  </si>
  <si>
    <t>algoritmo que empatou</t>
  </si>
  <si>
    <t>2º lugar</t>
  </si>
  <si>
    <t>3º lugar</t>
  </si>
  <si>
    <t>4º lugar</t>
  </si>
  <si>
    <t>5º lugar</t>
  </si>
  <si>
    <t>6º lugar</t>
  </si>
  <si>
    <t>7º lugar</t>
  </si>
  <si>
    <t>deg</t>
  </si>
  <si>
    <t>%</t>
  </si>
  <si>
    <t xml:space="preserve">R3Live paper, DOI: </t>
  </si>
  <si>
    <t>Boom Low</t>
  </si>
  <si>
    <t>Boom Mid</t>
  </si>
  <si>
    <t>Top Mount</t>
  </si>
  <si>
    <t>Side Mount</t>
  </si>
  <si>
    <t>Boom High</t>
  </si>
  <si>
    <t>LOAM</t>
  </si>
  <si>
    <t>cam fail</t>
  </si>
  <si>
    <t>failed</t>
  </si>
  <si>
    <t>SVO2</t>
  </si>
  <si>
    <t>LeGO-LOAM</t>
  </si>
  <si>
    <t>HDL_Graph_SLAM</t>
  </si>
  <si>
    <t>Outdoor experiment 1</t>
  </si>
  <si>
    <r>
      <rPr>
        <b/>
        <sz val="11"/>
        <color theme="1"/>
        <rFont val="Calibri"/>
        <family val="2"/>
        <scheme val="minor"/>
      </rPr>
      <t>DOI:</t>
    </r>
    <r>
      <rPr>
        <sz val="11"/>
        <color theme="1"/>
        <rFont val="Calibri"/>
        <family val="2"/>
        <scheme val="minor"/>
      </rPr>
      <t xml:space="preserve"> 10.23919/FUSION49751.2022.9841323</t>
    </r>
  </si>
  <si>
    <t>RPE</t>
  </si>
  <si>
    <t>RPE STD</t>
  </si>
  <si>
    <t>APE</t>
  </si>
  <si>
    <t>Drift from origin</t>
  </si>
  <si>
    <t>Accumulated distance</t>
  </si>
  <si>
    <t>Dynamic scene</t>
  </si>
  <si>
    <t>360 pan (Exp.2)</t>
  </si>
  <si>
    <t>Square loop (Exp. 1)</t>
  </si>
  <si>
    <t>8º lugar</t>
  </si>
  <si>
    <t>9º lugar</t>
  </si>
  <si>
    <t>10º lugar</t>
  </si>
  <si>
    <t>Pontuação associada</t>
  </si>
  <si>
    <r>
      <rPr>
        <b/>
        <sz val="11"/>
        <color theme="1"/>
        <rFont val="Calibri"/>
        <family val="2"/>
        <scheme val="minor"/>
      </rPr>
      <t>EuRoC</t>
    </r>
    <r>
      <rPr>
        <sz val="11"/>
        <color theme="1"/>
        <rFont val="Calibri"/>
        <family val="2"/>
        <scheme val="minor"/>
      </rPr>
      <t xml:space="preserve"> dataset (RMS ATE in m., scale error in %) DOI: </t>
    </r>
    <r>
      <rPr>
        <b/>
        <sz val="11"/>
        <color theme="1"/>
        <rFont val="Calibri"/>
        <family val="2"/>
        <scheme val="minor"/>
      </rPr>
      <t>10.1109/TRO.2021.3075644</t>
    </r>
  </si>
  <si>
    <t>RTAB-Map, DOI: 10.1002/rob.21831</t>
  </si>
  <si>
    <t>Nº de algo. Comparados</t>
  </si>
  <si>
    <t>Para cada vez que o algoritmo tem o menor erro, soma-se a quantidade de algoritmos com o qual este foi comparado:</t>
  </si>
  <si>
    <t>Métrica anterior a dividir pelo número de entradas do algoritmo:</t>
  </si>
  <si>
    <t>Ranking 2:</t>
  </si>
  <si>
    <t>DV-LOAM paper</t>
  </si>
  <si>
    <t>translational error (%)</t>
  </si>
  <si>
    <t>0.51</t>
  </si>
  <si>
    <t>4.4</t>
  </si>
  <si>
    <t>1.5</t>
  </si>
  <si>
    <t>1.7</t>
  </si>
  <si>
    <t>RTAB-MAP S2S</t>
  </si>
  <si>
    <t>RTAB-MAP S2M</t>
  </si>
  <si>
    <t>RTAB-MAP LOAM</t>
  </si>
  <si>
    <t>0.48</t>
  </si>
  <si>
    <t>X</t>
  </si>
  <si>
    <t>0.50</t>
  </si>
  <si>
    <t>0.87</t>
  </si>
  <si>
    <t>RTAB. Stereo. F2F</t>
  </si>
  <si>
    <t>RTAB. Stereo. F2M</t>
  </si>
  <si>
    <t>RTAB. Stereo. Fovis</t>
  </si>
  <si>
    <t>RTAB. Stereo. ORB2</t>
  </si>
  <si>
    <t>RTAB. Stereo. Viso2</t>
  </si>
  <si>
    <t>0.76</t>
  </si>
  <si>
    <t>0.71</t>
  </si>
  <si>
    <t>0.40</t>
  </si>
  <si>
    <t>1.05</t>
  </si>
  <si>
    <t>0.60</t>
  </si>
  <si>
    <t>0.70</t>
  </si>
  <si>
    <t>1.39</t>
  </si>
  <si>
    <t>8.4</t>
  </si>
  <si>
    <t>6.9</t>
  </si>
  <si>
    <t>3.1</t>
  </si>
  <si>
    <t>4.2</t>
  </si>
  <si>
    <t>10.1</t>
  </si>
  <si>
    <t>7.1</t>
  </si>
  <si>
    <t>4.0</t>
  </si>
  <si>
    <t>9.7</t>
  </si>
  <si>
    <t>8.2</t>
  </si>
  <si>
    <t>2.5</t>
  </si>
  <si>
    <t>6.8</t>
  </si>
  <si>
    <t>7.6</t>
  </si>
  <si>
    <t>9.9</t>
  </si>
  <si>
    <t>7.8</t>
  </si>
  <si>
    <t>2.4</t>
  </si>
  <si>
    <t>5.5</t>
  </si>
  <si>
    <t>1.8</t>
  </si>
  <si>
    <t>2.6</t>
  </si>
  <si>
    <t>5.3</t>
  </si>
  <si>
    <t>Apache 2.0</t>
  </si>
  <si>
    <t>ROS2 (Humble)</t>
  </si>
  <si>
    <t>RTAB. OKVIS (IMU+Ste.)</t>
  </si>
  <si>
    <t>RTAB. MSCKF (IMU+Ste.)</t>
  </si>
  <si>
    <r>
      <rPr>
        <b/>
        <sz val="11"/>
        <color theme="1"/>
        <rFont val="Calibri"/>
        <family val="2"/>
        <scheme val="minor"/>
      </rPr>
      <t>RA</t>
    </r>
    <r>
      <rPr>
        <sz val="11"/>
        <color theme="1"/>
        <rFont val="Calibri"/>
        <family val="2"/>
        <scheme val="minor"/>
      </rPr>
      <t xml:space="preserve">: GPL2
</t>
    </r>
    <r>
      <rPr>
        <b/>
        <sz val="11"/>
        <color theme="1"/>
        <rFont val="Calibri"/>
        <family val="2"/>
        <scheme val="minor"/>
      </rPr>
      <t>C</t>
    </r>
    <r>
      <rPr>
        <sz val="11"/>
        <color theme="1"/>
        <rFont val="Calibri"/>
        <family val="2"/>
        <scheme val="minor"/>
      </rPr>
      <t>: undisclosed</t>
    </r>
  </si>
  <si>
    <r>
      <t xml:space="preserve">Restricted by ORB-SLAM2
</t>
    </r>
    <r>
      <rPr>
        <b/>
        <sz val="11"/>
        <color theme="1"/>
        <rFont val="Calibri"/>
        <family val="2"/>
        <scheme val="minor"/>
      </rPr>
      <t>RA</t>
    </r>
    <r>
      <rPr>
        <sz val="11"/>
        <color theme="1"/>
        <rFont val="Calibri"/>
        <family val="2"/>
        <scheme val="minor"/>
      </rPr>
      <t xml:space="preserve">: GPLv3 
</t>
    </r>
    <r>
      <rPr>
        <b/>
        <sz val="11"/>
        <color theme="1"/>
        <rFont val="Calibri"/>
        <family val="2"/>
        <scheme val="minor"/>
      </rPr>
      <t>C</t>
    </r>
    <r>
      <rPr>
        <sz val="11"/>
        <color theme="1"/>
        <rFont val="Calibri"/>
        <family val="2"/>
        <scheme val="minor"/>
      </rPr>
      <t>: undisclosed</t>
    </r>
  </si>
  <si>
    <t>DynaVINS</t>
  </si>
  <si>
    <t>10.1109/LRA.2022.3203231</t>
  </si>
  <si>
    <t>Visual-LiDAR Fusion type</t>
  </si>
  <si>
    <t>Additional Odometry</t>
  </si>
  <si>
    <t>github, website</t>
  </si>
  <si>
    <t>Can ruun in NVIDIA Jetson</t>
  </si>
  <si>
    <t>VIODE</t>
  </si>
  <si>
    <t>KITTI, EuRoC, TUM RGB-D, MIT Stata</t>
  </si>
  <si>
    <t>Feature based (feature type not specified)</t>
  </si>
  <si>
    <t>RDS-SLAM</t>
  </si>
  <si>
    <t>10.1109/ACCESS.2021.3050617</t>
  </si>
  <si>
    <t>TUM RGB-D</t>
  </si>
  <si>
    <t>GeForce RTX 2080Ti GPU, Cuda 11.1,</t>
  </si>
  <si>
    <t>4DRadarSLAM</t>
  </si>
  <si>
    <t>4D RADAR (required), Barometer (optional)</t>
  </si>
  <si>
    <t>Only point cloud registration using custom ICP algorithm</t>
  </si>
  <si>
    <t xml:space="preserve"> AMD R7-5800H CPU, 16GB RAM</t>
  </si>
  <si>
    <t>10.1109/ICRA48891.2023.10160670</t>
  </si>
  <si>
    <t>DS-SLAM</t>
  </si>
  <si>
    <t>RS-SLAM</t>
  </si>
  <si>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undisclosed</t>
    </r>
  </si>
  <si>
    <t>0.1109/IROS.2018.8593691</t>
  </si>
  <si>
    <t>10.1109/JSEN.2021.3099511</t>
  </si>
  <si>
    <t xml:space="preserve"> i7 CPU, P4000 GPU, and
32GB RAM</t>
  </si>
  <si>
    <t>octo-tree map</t>
  </si>
  <si>
    <t>ROS1 (Hydro)</t>
  </si>
  <si>
    <t>Based on ORB-SLAM2</t>
  </si>
  <si>
    <t xml:space="preserve"> i5-7500 CPU, Nvidia GTX 1060 GPU, 16 GB RAM</t>
  </si>
  <si>
    <t>OctoMap</t>
  </si>
  <si>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xml:space="preserve"> undisclosed</t>
    </r>
  </si>
  <si>
    <r>
      <rPr>
        <b/>
        <sz val="11"/>
        <color theme="1"/>
        <rFont val="Calibri"/>
        <family val="2"/>
        <scheme val="minor"/>
      </rPr>
      <t>RA:</t>
    </r>
    <r>
      <rPr>
        <sz val="11"/>
        <color theme="1"/>
        <rFont val="Calibri"/>
        <family val="2"/>
        <scheme val="minor"/>
      </rPr>
      <t xml:space="preserve"> GPL v3 
</t>
    </r>
    <r>
      <rPr>
        <b/>
        <sz val="11"/>
        <color theme="1"/>
        <rFont val="Calibri"/>
        <family val="2"/>
        <scheme val="minor"/>
      </rPr>
      <t>C:</t>
    </r>
    <r>
      <rPr>
        <sz val="11"/>
        <color theme="1"/>
        <rFont val="Calibri"/>
        <family val="2"/>
        <scheme val="minor"/>
      </rPr>
      <t xml:space="preserve"> undisclosed</t>
    </r>
  </si>
  <si>
    <t>DRE-SLAM</t>
  </si>
  <si>
    <r>
      <rPr>
        <sz val="11"/>
        <color theme="1"/>
        <rFont val="Calibri"/>
        <family val="2"/>
        <scheme val="minor"/>
      </rPr>
      <t xml:space="preserve">EuRoC MaV dataset: </t>
    </r>
    <r>
      <rPr>
        <b/>
        <sz val="11"/>
        <color theme="1"/>
        <rFont val="Calibri"/>
        <family val="2"/>
        <scheme val="minor"/>
      </rPr>
      <t>Stereo + IMU</t>
    </r>
  </si>
  <si>
    <t xml:space="preserve">https://doi.org/10.23919/FUSION49751.2022.9841323 </t>
  </si>
  <si>
    <t>Paper "Evaluation and comparison of eight popular Lidar and Visual SLAM algorithms" Custom dataset</t>
  </si>
  <si>
    <t>Number of entries</t>
  </si>
  <si>
    <t>Number of entries with:</t>
  </si>
  <si>
    <t>Lowest error</t>
  </si>
  <si>
    <t>Total score for:</t>
  </si>
  <si>
    <t>Total score</t>
  </si>
  <si>
    <t>Normalized score</t>
  </si>
  <si>
    <t>Associated score:</t>
  </si>
  <si>
    <t>&lt;- Algo. With same score.</t>
  </si>
  <si>
    <t>Error slightly above the lowest</t>
  </si>
  <si>
    <t>Points for lowest error:</t>
  </si>
  <si>
    <t>Points for having error slightly above the lowest: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</si>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</sst>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16"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2"/>
      <color rgb="FF212529"/>
      <name val="Arial"/>
      <family val="2"/>
    </font>
    <font>
      <i/>
      <sz val="11"/>
      <color theme="1"/>
      <name val="Calibri"/>
      <family val="2"/>
      <scheme val="minor"/>
    </font>
    <font>
      <sz val="11"/>
      <color theme="1"/>
      <name val="Arial"/>
      <family val="2"/>
    </font>
    <font>
      <sz val="11"/>
      <color rgb="FF212529"/>
      <name val="Arial"/>
      <family val="2"/>
    </font>
    <font>
      <b/>
      <sz val="11"/>
      <color rgb="FF212529"/>
      <name val="Arial"/>
      <family val="2"/>
    </font>
    <font>
      <sz val="8"/>
      <name val="Calibri"/>
      <family val="2"/>
      <scheme val="minor"/>
    </font>
    <font>
      <sz val="10"/>
      <color rgb="FF212529"/>
      <name val="Arial"/>
      <family val="2"/>
    </font>
    <font>
      <b/>
      <sz val="10"/>
      <color theme="1"/>
      <name val="Calibri"/>
      <family val="2"/>
      <scheme val="minor"/>
    </font>
    <font>
      <sz val="10"/>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AFAFA"/>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rgb="FFDEE2E6"/>
      </left>
      <right style="medium">
        <color rgb="FFDEE2E6"/>
      </right>
      <top style="medium">
        <color rgb="FFDEE2E6"/>
      </top>
      <bottom style="medium">
        <color rgb="FFDEE2E6"/>
      </bottom>
      <diagonal/>
    </border>
    <border>
      <left style="medium">
        <color rgb="FFDEE2E6"/>
      </left>
      <right style="medium">
        <color rgb="FFDEE2E6"/>
      </right>
      <top/>
      <bottom style="medium">
        <color rgb="FFDEE2E6"/>
      </bottom>
      <diagonal/>
    </border>
    <border>
      <left style="thin">
        <color indexed="64"/>
      </left>
      <right/>
      <top/>
      <bottom/>
      <diagonal/>
    </border>
    <border>
      <left/>
      <right/>
      <top style="thin">
        <color indexed="64"/>
      </top>
      <bottom/>
      <diagonal/>
    </border>
    <border>
      <left/>
      <right style="medium">
        <color rgb="FFDEE2E6"/>
      </right>
      <top style="medium">
        <color rgb="FFDEE2E6"/>
      </top>
      <bottom/>
      <diagonal/>
    </border>
    <border>
      <left style="medium">
        <color rgb="FFDEE2E6"/>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2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2" borderId="1" xfId="0" quotePrefix="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0" xfId="0" applyFill="1" applyAlignment="1">
      <alignment horizontal="center" vertical="center"/>
    </xf>
    <xf numFmtId="0" fontId="0" fillId="0" borderId="2" xfId="0" quotePrefix="1" applyBorder="1" applyAlignment="1">
      <alignment horizontal="center" vertical="center"/>
    </xf>
    <xf numFmtId="0" fontId="0" fillId="0" borderId="2" xfId="0" applyBorder="1" applyAlignment="1">
      <alignment horizontal="center" vertical="center"/>
    </xf>
    <xf numFmtId="0" fontId="0" fillId="2" borderId="2" xfId="0" quotePrefix="1" applyFill="1" applyBorder="1" applyAlignment="1">
      <alignment horizontal="center" vertical="center"/>
    </xf>
    <xf numFmtId="0" fontId="0" fillId="2" borderId="2" xfId="0" applyFill="1" applyBorder="1" applyAlignment="1">
      <alignment horizontal="center" vertical="center"/>
    </xf>
    <xf numFmtId="0" fontId="0" fillId="0" borderId="3" xfId="0" quotePrefix="1" applyBorder="1" applyAlignment="1">
      <alignment horizontal="center" vertical="center"/>
    </xf>
    <xf numFmtId="0" fontId="0" fillId="2" borderId="3" xfId="0" quotePrefix="1" applyFill="1" applyBorder="1" applyAlignment="1">
      <alignment horizontal="center" vertical="center"/>
    </xf>
    <xf numFmtId="0" fontId="0" fillId="2" borderId="3" xfId="0" applyFill="1" applyBorder="1" applyAlignment="1">
      <alignment horizontal="center" vertical="center"/>
    </xf>
    <xf numFmtId="0" fontId="2" fillId="4" borderId="1" xfId="0" applyFont="1" applyFill="1" applyBorder="1" applyAlignment="1">
      <alignment horizontal="center" vertical="center"/>
    </xf>
    <xf numFmtId="0" fontId="2" fillId="5" borderId="4" xfId="0" applyFont="1" applyFill="1" applyBorder="1" applyAlignment="1">
      <alignment horizontal="center" vertical="center"/>
    </xf>
    <xf numFmtId="0" fontId="0" fillId="2" borderId="0" xfId="0" applyFill="1"/>
    <xf numFmtId="0" fontId="6" fillId="6" borderId="10" xfId="0" applyFont="1" applyFill="1" applyBorder="1" applyAlignment="1">
      <alignment vertical="top" wrapText="1"/>
    </xf>
    <xf numFmtId="0" fontId="0" fillId="2" borderId="5" xfId="0" applyFill="1" applyBorder="1" applyAlignment="1">
      <alignment horizontal="center" vertical="center"/>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5" xfId="0" quotePrefix="1" applyFont="1" applyFill="1" applyBorder="1" applyAlignment="1">
      <alignment horizontal="center" vertical="center" wrapText="1"/>
    </xf>
    <xf numFmtId="0" fontId="2" fillId="2" borderId="5" xfId="0" quotePrefix="1" applyFont="1" applyFill="1" applyBorder="1" applyAlignment="1">
      <alignment horizontal="center" vertical="center"/>
    </xf>
    <xf numFmtId="0" fontId="2" fillId="2" borderId="1" xfId="0" quotePrefix="1" applyFont="1" applyFill="1" applyBorder="1" applyAlignment="1">
      <alignment horizontal="center" vertical="center" wrapText="1"/>
    </xf>
    <xf numFmtId="0" fontId="2" fillId="2" borderId="8" xfId="0" quotePrefix="1" applyFont="1" applyFill="1" applyBorder="1" applyAlignment="1">
      <alignment horizontal="center" vertical="center" wrapText="1"/>
    </xf>
    <xf numFmtId="0" fontId="2" fillId="0" borderId="8" xfId="0" applyFont="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0" fillId="2" borderId="8" xfId="0"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2" fillId="7" borderId="7" xfId="0" applyFont="1" applyFill="1" applyBorder="1" applyAlignment="1">
      <alignment horizontal="center" vertical="center"/>
    </xf>
    <xf numFmtId="0" fontId="0" fillId="2" borderId="1" xfId="0" quotePrefix="1" applyFill="1" applyBorder="1" applyAlignment="1">
      <alignment horizontal="center" vertical="center" wrapText="1"/>
    </xf>
    <xf numFmtId="0" fontId="1" fillId="0" borderId="2" xfId="1" quotePrefix="1" applyFill="1" applyBorder="1" applyAlignment="1">
      <alignment horizontal="center" vertical="center"/>
    </xf>
    <xf numFmtId="14" fontId="0" fillId="0" borderId="9" xfId="0" applyNumberFormat="1" applyBorder="1" applyAlignment="1">
      <alignment horizontal="center" vertical="center"/>
    </xf>
    <xf numFmtId="14" fontId="0" fillId="2" borderId="9" xfId="0" applyNumberFormat="1" applyFill="1" applyBorder="1" applyAlignment="1">
      <alignment horizontal="center" vertical="center"/>
    </xf>
    <xf numFmtId="14" fontId="0" fillId="2" borderId="3" xfId="0" applyNumberFormat="1" applyFill="1" applyBorder="1" applyAlignment="1">
      <alignment horizontal="center" vertical="center"/>
    </xf>
    <xf numFmtId="14" fontId="0" fillId="2" borderId="9" xfId="0" applyNumberFormat="1" applyFill="1" applyBorder="1" applyAlignment="1">
      <alignment horizontal="center" vertical="center" wrapText="1"/>
    </xf>
    <xf numFmtId="0" fontId="1" fillId="2" borderId="2" xfId="1" applyFill="1" applyBorder="1" applyAlignment="1">
      <alignment horizontal="center" vertical="center"/>
    </xf>
    <xf numFmtId="0" fontId="1" fillId="2" borderId="1" xfId="1" applyFill="1" applyBorder="1" applyAlignment="1">
      <alignment horizontal="center" vertical="center"/>
    </xf>
    <xf numFmtId="0" fontId="1" fillId="0" borderId="1" xfId="1" applyFill="1" applyBorder="1" applyAlignment="1">
      <alignment horizontal="center" vertical="center"/>
    </xf>
    <xf numFmtId="0" fontId="1" fillId="0" borderId="2" xfId="1" applyFill="1" applyBorder="1" applyAlignment="1">
      <alignment horizontal="center" vertical="center"/>
    </xf>
    <xf numFmtId="0" fontId="1" fillId="0" borderId="1" xfId="1" applyBorder="1" applyAlignment="1">
      <alignment horizontal="center" vertical="center"/>
    </xf>
    <xf numFmtId="0" fontId="2" fillId="0" borderId="6" xfId="0" applyFont="1" applyBorder="1" applyAlignment="1">
      <alignment horizontal="center" vertical="center" wrapText="1"/>
    </xf>
    <xf numFmtId="0" fontId="2" fillId="2" borderId="2" xfId="0" quotePrefix="1"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9"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wrapText="1"/>
    </xf>
    <xf numFmtId="14" fontId="0" fillId="0" borderId="3" xfId="0" applyNumberFormat="1" applyBorder="1" applyAlignment="1">
      <alignment horizontal="center" vertical="center"/>
    </xf>
    <xf numFmtId="0" fontId="0" fillId="2" borderId="2" xfId="0" applyFill="1" applyBorder="1" applyAlignment="1">
      <alignment horizontal="center" vertical="center" wrapText="1"/>
    </xf>
    <xf numFmtId="0" fontId="1" fillId="2" borderId="1" xfId="1" quotePrefix="1" applyFill="1" applyBorder="1" applyAlignment="1">
      <alignment horizontal="center" vertical="center"/>
    </xf>
    <xf numFmtId="14" fontId="0" fillId="2" borderId="1" xfId="0" applyNumberFormat="1" applyFill="1" applyBorder="1" applyAlignment="1">
      <alignment horizontal="center" vertical="center"/>
    </xf>
    <xf numFmtId="14" fontId="0" fillId="0" borderId="2" xfId="0" applyNumberFormat="1" applyBorder="1" applyAlignment="1">
      <alignment horizontal="center" vertical="center"/>
    </xf>
    <xf numFmtId="0" fontId="0" fillId="9" borderId="1" xfId="0" applyFill="1" applyBorder="1" applyAlignment="1">
      <alignment horizontal="center" vertical="center"/>
    </xf>
    <xf numFmtId="0" fontId="0" fillId="9" borderId="1" xfId="0" quotePrefix="1" applyFill="1" applyBorder="1" applyAlignment="1">
      <alignment horizontal="center" vertical="center"/>
    </xf>
    <xf numFmtId="0" fontId="0" fillId="9" borderId="1" xfId="0" applyFill="1" applyBorder="1" applyAlignment="1">
      <alignment horizontal="center" vertical="center" wrapText="1"/>
    </xf>
    <xf numFmtId="0" fontId="1" fillId="9" borderId="1" xfId="1" quotePrefix="1" applyFill="1" applyBorder="1" applyAlignment="1">
      <alignment horizontal="center" vertical="center"/>
    </xf>
    <xf numFmtId="14" fontId="0" fillId="9"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quotePrefix="1" applyFill="1" applyBorder="1" applyAlignment="1">
      <alignment horizontal="center" vertical="center"/>
    </xf>
    <xf numFmtId="0" fontId="0" fillId="5" borderId="2" xfId="0" quotePrefix="1" applyFill="1" applyBorder="1" applyAlignment="1">
      <alignment horizontal="center" vertical="center"/>
    </xf>
    <xf numFmtId="0" fontId="2" fillId="5" borderId="2" xfId="0" quotePrefix="1" applyFont="1" applyFill="1" applyBorder="1" applyAlignment="1">
      <alignment horizontal="center" vertical="center" wrapText="1"/>
    </xf>
    <xf numFmtId="0" fontId="0" fillId="5" borderId="2" xfId="0" quotePrefix="1" applyFill="1" applyBorder="1" applyAlignment="1">
      <alignment horizontal="center" vertical="center" wrapText="1"/>
    </xf>
    <xf numFmtId="0" fontId="1" fillId="5" borderId="1" xfId="1" applyFill="1" applyBorder="1" applyAlignment="1">
      <alignment horizontal="center" vertical="center"/>
    </xf>
    <xf numFmtId="14" fontId="0" fillId="5" borderId="9"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0" xfId="0" applyFill="1" applyAlignment="1">
      <alignment horizontal="center" vertical="center"/>
    </xf>
    <xf numFmtId="0" fontId="0" fillId="5" borderId="1" xfId="0" quotePrefix="1" applyFill="1" applyBorder="1" applyAlignment="1">
      <alignment horizontal="center" vertical="center" wrapText="1"/>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5" borderId="3" xfId="0" quotePrefix="1" applyFill="1" applyBorder="1" applyAlignment="1">
      <alignment horizontal="center" vertical="center"/>
    </xf>
    <xf numFmtId="14" fontId="0" fillId="5" borderId="3" xfId="0" applyNumberFormat="1" applyFill="1" applyBorder="1" applyAlignment="1">
      <alignment horizontal="center" vertical="center"/>
    </xf>
    <xf numFmtId="0" fontId="5" fillId="5" borderId="1" xfId="1" quotePrefix="1" applyFont="1" applyFill="1" applyBorder="1" applyAlignment="1">
      <alignment horizontal="center" vertical="center"/>
    </xf>
    <xf numFmtId="0" fontId="0" fillId="0" borderId="1" xfId="0" quotePrefix="1" applyBorder="1" applyAlignment="1">
      <alignment horizontal="center" vertical="center" wrapText="1"/>
    </xf>
    <xf numFmtId="0" fontId="0" fillId="10" borderId="1" xfId="0" applyFill="1" applyBorder="1" applyAlignment="1">
      <alignment horizontal="center" vertical="center"/>
    </xf>
    <xf numFmtId="0" fontId="0" fillId="10" borderId="0" xfId="0" applyFill="1" applyAlignment="1">
      <alignment horizontal="center" vertical="center"/>
    </xf>
    <xf numFmtId="0" fontId="0" fillId="10" borderId="0" xfId="0" applyFill="1"/>
    <xf numFmtId="0" fontId="0" fillId="0" borderId="4" xfId="0" applyBorder="1" applyAlignment="1">
      <alignment horizontal="center" vertical="center"/>
    </xf>
    <xf numFmtId="0" fontId="0" fillId="7" borderId="18" xfId="0" applyFill="1" applyBorder="1" applyAlignment="1">
      <alignment horizontal="center" vertical="center" wrapText="1"/>
    </xf>
    <xf numFmtId="0" fontId="0" fillId="7" borderId="18" xfId="0" applyFill="1" applyBorder="1" applyAlignment="1">
      <alignment vertical="center" wrapText="1"/>
    </xf>
    <xf numFmtId="0" fontId="0" fillId="7" borderId="5" xfId="0" applyFill="1" applyBorder="1" applyAlignment="1">
      <alignment vertical="center" wrapText="1"/>
    </xf>
    <xf numFmtId="0" fontId="0" fillId="0" borderId="18" xfId="0" applyBorder="1" applyAlignment="1">
      <alignment horizontal="center" vertical="center" wrapText="1"/>
    </xf>
    <xf numFmtId="0" fontId="0" fillId="0" borderId="12" xfId="0" applyBorder="1" applyAlignment="1">
      <alignmen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165" fontId="0" fillId="0" borderId="0" xfId="0" applyNumberFormat="1" applyAlignment="1">
      <alignment horizontal="center" vertical="center"/>
    </xf>
    <xf numFmtId="0" fontId="0" fillId="0" borderId="22" xfId="0" applyBorder="1" applyAlignment="1">
      <alignment horizontal="center" vertical="center"/>
    </xf>
    <xf numFmtId="0" fontId="0" fillId="0" borderId="22" xfId="0" applyBorder="1"/>
    <xf numFmtId="0" fontId="0" fillId="0" borderId="13" xfId="0" applyBorder="1" applyAlignment="1">
      <alignment horizontal="center" vertical="center"/>
    </xf>
    <xf numFmtId="0" fontId="0" fillId="0" borderId="13" xfId="0" applyBorder="1"/>
    <xf numFmtId="0" fontId="0" fillId="0" borderId="5" xfId="0" applyBorder="1" applyAlignment="1">
      <alignment horizontal="center" vertical="center"/>
    </xf>
    <xf numFmtId="0" fontId="0" fillId="0" borderId="6" xfId="0" applyBorder="1"/>
    <xf numFmtId="0" fontId="6" fillId="6" borderId="10" xfId="0" applyFont="1" applyFill="1" applyBorder="1" applyAlignment="1">
      <alignment horizontal="center" vertical="center" wrapText="1"/>
    </xf>
    <xf numFmtId="166" fontId="0" fillId="0" borderId="0" xfId="0" applyNumberFormat="1" applyAlignment="1">
      <alignment horizontal="center" vertical="center"/>
    </xf>
    <xf numFmtId="0" fontId="0" fillId="0" borderId="13"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0" xfId="0" applyAlignment="1">
      <alignment wrapText="1"/>
    </xf>
    <xf numFmtId="0" fontId="0" fillId="11" borderId="13" xfId="0" applyFill="1" applyBorder="1" applyAlignment="1">
      <alignment horizontal="center" vertical="center"/>
    </xf>
    <xf numFmtId="0" fontId="0" fillId="11" borderId="0" xfId="0" applyFill="1" applyAlignment="1">
      <alignment horizontal="center" vertical="center"/>
    </xf>
    <xf numFmtId="0" fontId="0" fillId="11" borderId="22"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vertical="center" wrapText="1"/>
    </xf>
    <xf numFmtId="0" fontId="0" fillId="0" borderId="17" xfId="0" applyBorder="1" applyAlignment="1">
      <alignment vertical="center" wrapText="1"/>
    </xf>
    <xf numFmtId="0" fontId="8"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vertical="center"/>
    </xf>
    <xf numFmtId="0" fontId="8" fillId="0" borderId="0" xfId="0" applyFont="1"/>
    <xf numFmtId="0" fontId="8" fillId="2" borderId="0" xfId="0" applyFont="1" applyFill="1"/>
    <xf numFmtId="0" fontId="9" fillId="0" borderId="10" xfId="0" applyFont="1" applyBorder="1" applyAlignment="1">
      <alignment horizontal="center" vertical="center" wrapText="1"/>
    </xf>
    <xf numFmtId="0" fontId="8" fillId="2" borderId="0" xfId="0" applyFont="1" applyFill="1" applyAlignment="1">
      <alignment horizontal="center" vertical="center"/>
    </xf>
    <xf numFmtId="0" fontId="9" fillId="2" borderId="1" xfId="0" applyFont="1" applyFill="1" applyBorder="1" applyAlignment="1">
      <alignment horizontal="center" vertical="center" wrapText="1"/>
    </xf>
    <xf numFmtId="0" fontId="9" fillId="0" borderId="10" xfId="0" applyFont="1" applyBorder="1" applyAlignment="1">
      <alignment horizontal="center" vertical="center"/>
    </xf>
    <xf numFmtId="0" fontId="8" fillId="0" borderId="14" xfId="0" applyFont="1" applyBorder="1" applyAlignment="1">
      <alignment horizontal="center" vertical="center"/>
    </xf>
    <xf numFmtId="0" fontId="10" fillId="0" borderId="10" xfId="0" applyFont="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9" fillId="2" borderId="11" xfId="0" applyFont="1" applyFill="1" applyBorder="1" applyAlignment="1">
      <alignment horizontal="center" vertical="center" wrapText="1"/>
    </xf>
    <xf numFmtId="0" fontId="9" fillId="2" borderId="10" xfId="0" applyFont="1" applyFill="1" applyBorder="1" applyAlignment="1">
      <alignment horizontal="center" vertical="center" wrapText="1"/>
    </xf>
    <xf numFmtId="164" fontId="9"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2" borderId="15" xfId="0" applyFont="1" applyFill="1" applyBorder="1" applyAlignment="1">
      <alignment horizontal="center" vertical="center" wrapText="1"/>
    </xf>
    <xf numFmtId="0" fontId="9" fillId="2" borderId="10" xfId="0" applyFont="1" applyFill="1" applyBorder="1" applyAlignment="1">
      <alignment horizontal="center" vertical="center"/>
    </xf>
    <xf numFmtId="165" fontId="0" fillId="3" borderId="0" xfId="0" applyNumberFormat="1" applyFill="1" applyAlignment="1">
      <alignment horizontal="center" vertical="center"/>
    </xf>
    <xf numFmtId="0" fontId="0" fillId="3" borderId="13" xfId="0" applyFill="1" applyBorder="1" applyAlignment="1">
      <alignment horizontal="center" vertical="center"/>
    </xf>
    <xf numFmtId="0" fontId="0" fillId="3" borderId="13" xfId="0" applyFill="1" applyBorder="1" applyAlignment="1">
      <alignment vertical="center"/>
    </xf>
    <xf numFmtId="165" fontId="0" fillId="2" borderId="0" xfId="0" applyNumberFormat="1" applyFill="1" applyAlignment="1">
      <alignment horizontal="center" vertical="center"/>
    </xf>
    <xf numFmtId="0" fontId="0" fillId="2" borderId="13" xfId="0" applyFill="1" applyBorder="1" applyAlignment="1">
      <alignment vertical="center"/>
    </xf>
    <xf numFmtId="0" fontId="8" fillId="3" borderId="0" xfId="0" applyFont="1" applyFill="1" applyAlignment="1">
      <alignment horizontal="center" vertical="center"/>
    </xf>
    <xf numFmtId="0" fontId="0" fillId="2" borderId="0" xfId="0" quotePrefix="1" applyFill="1" applyAlignment="1">
      <alignment horizontal="center" vertical="center"/>
    </xf>
    <xf numFmtId="0" fontId="0" fillId="0" borderId="9" xfId="0" applyBorder="1"/>
    <xf numFmtId="166" fontId="0" fillId="0" borderId="0" xfId="0" applyNumberFormat="1"/>
    <xf numFmtId="0" fontId="8" fillId="0" borderId="0" xfId="0" quotePrefix="1" applyFont="1"/>
    <xf numFmtId="0" fontId="12" fillId="6" borderId="10" xfId="0" applyFont="1" applyFill="1" applyBorder="1" applyAlignment="1">
      <alignment vertical="top"/>
    </xf>
    <xf numFmtId="0" fontId="1" fillId="2" borderId="0" xfId="1" applyFill="1" applyAlignment="1">
      <alignment horizontal="center" vertical="center"/>
    </xf>
    <xf numFmtId="0" fontId="0" fillId="9" borderId="3" xfId="0" applyFill="1" applyBorder="1" applyAlignment="1">
      <alignment horizontal="center" vertical="center"/>
    </xf>
    <xf numFmtId="0" fontId="0" fillId="9" borderId="0" xfId="0" applyFill="1" applyAlignment="1">
      <alignment horizontal="center" vertical="center"/>
    </xf>
    <xf numFmtId="0" fontId="13" fillId="0" borderId="2" xfId="0" applyFont="1" applyBorder="1" applyAlignment="1">
      <alignment horizontal="center" vertical="center" wrapText="1"/>
    </xf>
    <xf numFmtId="0" fontId="14"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0" fillId="3" borderId="0" xfId="0" quotePrefix="1" applyFill="1" applyAlignment="1">
      <alignment horizontal="center" vertical="center" wrapText="1"/>
    </xf>
    <xf numFmtId="0" fontId="0" fillId="3" borderId="0" xfId="0" quotePrefix="1" applyFill="1" applyAlignment="1">
      <alignment horizontal="center" vertical="center"/>
    </xf>
    <xf numFmtId="0" fontId="1" fillId="0" borderId="1" xfId="1" applyFill="1" applyBorder="1" applyAlignment="1">
      <alignment horizontal="center" vertical="center" wrapText="1"/>
    </xf>
    <xf numFmtId="0" fontId="0" fillId="0" borderId="2" xfId="0" quotePrefix="1" applyBorder="1" applyAlignment="1">
      <alignment horizontal="center" vertical="center" wrapText="1"/>
    </xf>
    <xf numFmtId="0" fontId="1" fillId="0" borderId="0" xfId="1" applyAlignment="1">
      <alignment horizontal="center" vertical="center"/>
    </xf>
    <xf numFmtId="0" fontId="1" fillId="2" borderId="0" xfId="1" applyFill="1" applyAlignment="1">
      <alignment horizontal="center" vertical="center" wrapText="1"/>
    </xf>
    <xf numFmtId="0" fontId="2" fillId="2" borderId="1" xfId="0" applyFont="1" applyFill="1" applyBorder="1" applyAlignment="1">
      <alignment horizontal="center" vertical="center"/>
    </xf>
    <xf numFmtId="0" fontId="15" fillId="0" borderId="0" xfId="0"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4"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0" fillId="3" borderId="12" xfId="0" applyFill="1" applyBorder="1" applyAlignment="1">
      <alignment horizontal="center" vertical="center"/>
    </xf>
    <xf numFmtId="0" fontId="0" fillId="3" borderId="16" xfId="0" applyFill="1" applyBorder="1" applyAlignment="1">
      <alignment horizontal="center" vertical="center"/>
    </xf>
    <xf numFmtId="0" fontId="2" fillId="3" borderId="12" xfId="0" applyFont="1" applyFill="1" applyBorder="1" applyAlignment="1">
      <alignment horizontal="center" vertical="center"/>
    </xf>
    <xf numFmtId="0" fontId="2" fillId="3" borderId="16" xfId="0" applyFont="1" applyFill="1" applyBorder="1" applyAlignment="1">
      <alignment horizontal="center" vertical="center"/>
    </xf>
    <xf numFmtId="0" fontId="0" fillId="3" borderId="8" xfId="0" applyFill="1" applyBorder="1" applyAlignment="1">
      <alignment horizontal="center" vertical="center"/>
    </xf>
    <xf numFmtId="0" fontId="0" fillId="3" borderId="17" xfId="0" applyFill="1" applyBorder="1" applyAlignment="1">
      <alignment horizontal="center" vertical="center"/>
    </xf>
    <xf numFmtId="0" fontId="1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0" fillId="3" borderId="0" xfId="0" applyFill="1" applyAlignment="1">
      <alignment horizontal="left"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3" borderId="0" xfId="0" applyFill="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horizontal="center" vertical="center" wrapText="1"/>
    </xf>
    <xf numFmtId="0" fontId="2" fillId="8" borderId="4"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12" xfId="0" applyFill="1" applyBorder="1" applyAlignment="1">
      <alignment horizontal="left" vertical="center"/>
    </xf>
    <xf numFmtId="0" fontId="0" fillId="3" borderId="0" xfId="0" applyFill="1" applyAlignment="1">
      <alignment horizontal="left" vertical="center"/>
    </xf>
    <xf numFmtId="0" fontId="0" fillId="3" borderId="8" xfId="0" applyFill="1" applyBorder="1" applyAlignment="1">
      <alignment horizontal="left" vertical="center"/>
    </xf>
    <xf numFmtId="0" fontId="0" fillId="3" borderId="6" xfId="0" applyFill="1" applyBorder="1" applyAlignment="1">
      <alignment horizontal="left" vertical="center"/>
    </xf>
    <xf numFmtId="0" fontId="2" fillId="0" borderId="1" xfId="0" applyFont="1" applyBorder="1" applyAlignment="1">
      <alignment horizontal="center" vertical="center" wrapText="1"/>
    </xf>
    <xf numFmtId="0" fontId="0" fillId="0" borderId="12" xfId="0" applyBorder="1" applyAlignment="1">
      <alignment horizontal="center" wrapText="1"/>
    </xf>
    <xf numFmtId="0" fontId="0" fillId="0" borderId="0" xfId="0" applyAlignment="1">
      <alignment horizont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6"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2" fillId="0" borderId="6" xfId="0" applyFont="1" applyBorder="1" applyAlignment="1">
      <alignment horizontal="center" vertical="center"/>
    </xf>
    <xf numFmtId="0" fontId="0" fillId="0" borderId="16" xfId="0" applyBorder="1" applyAlignment="1">
      <alignment horizontal="center" vertical="center" wrapText="1"/>
    </xf>
    <xf numFmtId="0" fontId="0" fillId="3" borderId="7" xfId="0" applyFill="1" applyBorder="1" applyAlignment="1">
      <alignment horizontal="center" vertical="center"/>
    </xf>
    <xf numFmtId="0" fontId="0" fillId="3" borderId="13"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2" borderId="12" xfId="0" applyFill="1" applyBorder="1" applyAlignment="1">
      <alignment horizontal="center" vertical="center"/>
    </xf>
    <xf numFmtId="0" fontId="0" fillId="2" borderId="0" xfId="0" applyFill="1" applyAlignment="1">
      <alignment horizontal="center" vertical="center"/>
    </xf>
    <xf numFmtId="0" fontId="2" fillId="0" borderId="0" xfId="0" applyFont="1" applyAlignment="1">
      <alignment horizontal="center"/>
    </xf>
    <xf numFmtId="0" fontId="0" fillId="0" borderId="13" xfId="0" applyBorder="1" applyAlignment="1">
      <alignment horizontal="center"/>
    </xf>
    <xf numFmtId="0" fontId="0" fillId="0" borderId="23" xfId="0" applyBorder="1" applyAlignment="1">
      <alignment horizontal="center"/>
    </xf>
    <xf numFmtId="0" fontId="0" fillId="0" borderId="7" xfId="0" applyBorder="1" applyAlignment="1">
      <alignment horizontal="center" vertical="center"/>
    </xf>
    <xf numFmtId="0" fontId="0" fillId="0" borderId="13" xfId="0" applyBorder="1" applyAlignment="1">
      <alignment horizontal="center" vertical="center"/>
    </xf>
    <xf numFmtId="0" fontId="1" fillId="0" borderId="8" xfId="1" applyBorder="1" applyAlignment="1">
      <alignment horizontal="center"/>
    </xf>
    <xf numFmtId="0" fontId="0" fillId="0" borderId="6" xfId="0" applyBorder="1" applyAlignment="1">
      <alignment horizontal="center"/>
    </xf>
    <xf numFmtId="0" fontId="0" fillId="5" borderId="4"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21"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8" xfId="0" applyFill="1" applyBorder="1" applyAlignment="1">
      <alignment horizontal="center" vertical="center" wrapText="1"/>
    </xf>
    <xf numFmtId="0" fontId="0" fillId="0" borderId="2"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7" borderId="0" xfId="0" applyFill="1" applyAlignment="1">
      <alignment horizontal="right" vertical="center"/>
    </xf>
    <xf numFmtId="0" fontId="0" fillId="7" borderId="0" xfId="0" applyFill="1"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53">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color rgb="FF9C5700"/>
      </font>
      <fill>
        <patternFill>
          <bgColor rgb="FFFFEB9C"/>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UZ-SLAMLab/ORB_SLAM3" TargetMode="External"/><Relationship Id="rId18" Type="http://schemas.openxmlformats.org/officeDocument/2006/relationships/hyperlink" Target="https://github.com/BertaBescos/DynaSLAM" TargetMode="External"/><Relationship Id="rId26" Type="http://schemas.openxmlformats.org/officeDocument/2006/relationships/hyperlink" Target="https://github.com/NVIDIA-ISAAC-ROS/isaac_ros_visual_slam" TargetMode="External"/><Relationship Id="rId3" Type="http://schemas.openxmlformats.org/officeDocument/2006/relationships/hyperlink" Target="https://github.com/kinggreat24/dv-loam" TargetMode="External"/><Relationship Id="rId21" Type="http://schemas.openxmlformats.org/officeDocument/2006/relationships/hyperlink" Target="https://github.com/hku-mars/r2live" TargetMode="External"/><Relationship Id="rId7" Type="http://schemas.openxmlformats.org/officeDocument/2006/relationships/hyperlink" Target="https://github.com/ethz-asl/maplab" TargetMode="External"/><Relationship Id="rId12" Type="http://schemas.openxmlformats.org/officeDocument/2006/relationships/hyperlink" Target="https://github.com/rpng/open_vins" TargetMode="External"/><Relationship Id="rId17" Type="http://schemas.openxmlformats.org/officeDocument/2006/relationships/hyperlink" Target="https://github.com/raulmur/ORB_SLAM2" TargetMode="External"/><Relationship Id="rId25" Type="http://schemas.openxmlformats.org/officeDocument/2006/relationships/hyperlink" Target="https://github.com/url-kaist/dynaVINS" TargetMode="External"/><Relationship Id="rId33" Type="http://schemas.openxmlformats.org/officeDocument/2006/relationships/comments" Target="../comments1.xml"/><Relationship Id="rId2" Type="http://schemas.openxmlformats.org/officeDocument/2006/relationships/hyperlink" Target="https://github.com/ZikangYuan/SDV-LOAM" TargetMode="External"/><Relationship Id="rId16" Type="http://schemas.openxmlformats.org/officeDocument/2006/relationships/hyperlink" Target="https://github.com/uzh-rpg/rpg_svo" TargetMode="External"/><Relationship Id="rId20" Type="http://schemas.openxmlformats.org/officeDocument/2006/relationships/hyperlink" Target="https://siegedog.com/dynslam/" TargetMode="External"/><Relationship Id="rId29" Type="http://schemas.openxmlformats.org/officeDocument/2006/relationships/hyperlink" Target="https://github.com/ivipsourcecode/DS-SLAM" TargetMode="External"/><Relationship Id="rId1" Type="http://schemas.openxmlformats.org/officeDocument/2006/relationships/hyperlink" Target="https://github.com/irapkaist/dvl_slam" TargetMode="External"/><Relationship Id="rId6" Type="http://schemas.openxmlformats.org/officeDocument/2006/relationships/hyperlink" Target="https://github.com/raulmur/ORB_SLAM2" TargetMode="External"/><Relationship Id="rId11" Type="http://schemas.openxmlformats.org/officeDocument/2006/relationships/hyperlink" Target="https://github.com/MIT-SPARK/Kimera-VIO" TargetMode="External"/><Relationship Id="rId24" Type="http://schemas.openxmlformats.org/officeDocument/2006/relationships/hyperlink" Target="https://introlab.github.io/rtabmap/" TargetMode="External"/><Relationship Id="rId32" Type="http://schemas.openxmlformats.org/officeDocument/2006/relationships/vmlDrawing" Target="../drawings/vmlDrawing1.vml"/><Relationship Id="rId5" Type="http://schemas.openxmlformats.org/officeDocument/2006/relationships/hyperlink" Target="https://github.com/HKUST-Aerial-Robotics/VINS-Fusion" TargetMode="External"/><Relationship Id="rId15" Type="http://schemas.openxmlformats.org/officeDocument/2006/relationships/hyperlink" Target="https://github.com/JakobEngel/dso" TargetMode="External"/><Relationship Id="rId23" Type="http://schemas.openxmlformats.org/officeDocument/2006/relationships/hyperlink" Target="https://github.com/hku-mars/r3live" TargetMode="External"/><Relationship Id="rId28" Type="http://schemas.openxmlformats.org/officeDocument/2006/relationships/hyperlink" Target="https://github.com/zhuge2333/4DRadarSLAM" TargetMode="External"/><Relationship Id="rId10" Type="http://schemas.openxmlformats.org/officeDocument/2006/relationships/hyperlink" Target="https://github.com/VladyslavUsenko/basalt-mirror" TargetMode="External"/><Relationship Id="rId19" Type="http://schemas.openxmlformats.org/officeDocument/2006/relationships/hyperlink" Target="https://github.com/AndreiBarsan/DynSLAM" TargetMode="External"/><Relationship Id="rId31" Type="http://schemas.openxmlformats.org/officeDocument/2006/relationships/printerSettings" Target="../printerSettings/printerSettings1.bin"/><Relationship Id="rId4" Type="http://schemas.openxmlformats.org/officeDocument/2006/relationships/hyperlink" Target="https://github.com/HKUST-Aerial-Robotics/VINS-Mono" TargetMode="External"/><Relationship Id="rId9" Type="http://schemas.openxmlformats.org/officeDocument/2006/relationships/hyperlink" Target="https://github.com/stella-cv/stella_vslam" TargetMode="External"/><Relationship Id="rId14" Type="http://schemas.openxmlformats.org/officeDocument/2006/relationships/hyperlink" Target="https://github.com/ydsf16/dre_slam" TargetMode="External"/><Relationship Id="rId22" Type="http://schemas.openxmlformats.org/officeDocument/2006/relationships/hyperlink" Target="https://github.com/UZ-SLAMLab/ORB_SLAM3" TargetMode="External"/><Relationship Id="rId27" Type="http://schemas.openxmlformats.org/officeDocument/2006/relationships/hyperlink" Target="https://github.com/yubaoliu/RDS-SLAM" TargetMode="External"/><Relationship Id="rId30" Type="http://schemas.openxmlformats.org/officeDocument/2006/relationships/hyperlink" Target="https://github.com/rantengsky/RS-SLAM" TargetMode="External"/><Relationship Id="rId8" Type="http://schemas.openxmlformats.org/officeDocument/2006/relationships/hyperlink" Target="https://github.com/tum-vision/LDSO"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doi.org/10.23919/FUSION49751.2022.9841323"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7EF2-B679-42F4-BD08-473515A679A7}">
  <dimension ref="A1:AR44"/>
  <sheetViews>
    <sheetView zoomScaleNormal="100" workbookViewId="0">
      <pane xSplit="1" ySplit="5" topLeftCell="B6" activePane="bottomRight" state="frozen"/>
      <selection pane="topRight" activeCell="B1" sqref="B1"/>
      <selection pane="bottomLeft" activeCell="A6" sqref="A6"/>
      <selection pane="bottomRight" activeCell="L19" sqref="L19"/>
    </sheetView>
  </sheetViews>
  <sheetFormatPr defaultRowHeight="15" x14ac:dyDescent="0.25"/>
  <cols>
    <col min="1" max="1" width="22" style="1" customWidth="1"/>
    <col min="2" max="2" width="35" style="1" customWidth="1"/>
    <col min="3" max="3" width="25" style="1" customWidth="1"/>
    <col min="4" max="4" width="11.5703125" style="1" customWidth="1"/>
    <col min="5" max="7" width="9.140625" style="1"/>
    <col min="8" max="8" width="8.85546875" style="1" customWidth="1"/>
    <col min="9" max="9" width="21.7109375" style="1" customWidth="1"/>
    <col min="10" max="19" width="9.140625" style="1"/>
    <col min="20" max="20" width="36.5703125" style="54" customWidth="1"/>
    <col min="21" max="21" width="24.28515625" style="54" customWidth="1"/>
    <col min="22" max="22" width="34.42578125" style="54" customWidth="1"/>
    <col min="23" max="23" width="18.5703125" style="1" customWidth="1"/>
    <col min="24" max="24" width="9.140625" style="1" customWidth="1"/>
    <col min="25" max="25" width="16" style="1" customWidth="1"/>
    <col min="26" max="26" width="7.140625" style="1" customWidth="1"/>
    <col min="27" max="27" width="16.7109375" style="1" customWidth="1"/>
    <col min="28" max="28" width="39" style="1" customWidth="1"/>
    <col min="29" max="29" width="102.42578125" style="1" customWidth="1"/>
    <col min="30" max="16384" width="9.140625" style="1"/>
  </cols>
  <sheetData>
    <row r="1" spans="1:43" ht="15" customHeight="1" x14ac:dyDescent="0.25">
      <c r="B1" s="151" t="s">
        <v>166</v>
      </c>
      <c r="C1" s="165" t="s">
        <v>224</v>
      </c>
      <c r="D1" s="166"/>
      <c r="E1" s="165" t="s">
        <v>163</v>
      </c>
      <c r="F1" s="176"/>
      <c r="G1" s="36"/>
      <c r="H1" s="36"/>
      <c r="I1" s="37"/>
      <c r="J1" s="173" t="s">
        <v>158</v>
      </c>
      <c r="K1" s="173"/>
      <c r="L1" s="173"/>
      <c r="M1" s="188" t="s">
        <v>160</v>
      </c>
      <c r="N1" s="173"/>
      <c r="O1" s="173"/>
      <c r="P1" s="173"/>
      <c r="Q1" s="37"/>
      <c r="R1" s="37"/>
      <c r="S1" s="37"/>
      <c r="T1" s="37"/>
      <c r="U1" s="37"/>
      <c r="V1" s="37"/>
      <c r="W1" s="36"/>
      <c r="X1" s="182"/>
      <c r="Y1" s="182"/>
      <c r="Z1" s="36"/>
      <c r="AA1" s="37"/>
      <c r="AB1" s="36"/>
      <c r="AC1" s="36"/>
    </row>
    <row r="2" spans="1:43" ht="15" customHeight="1" x14ac:dyDescent="0.25">
      <c r="B2" s="152" t="s">
        <v>167</v>
      </c>
      <c r="C2" s="167" t="s">
        <v>225</v>
      </c>
      <c r="D2" s="168"/>
      <c r="E2" s="165" t="s">
        <v>164</v>
      </c>
      <c r="F2" s="176"/>
      <c r="G2" s="36"/>
      <c r="H2" s="36"/>
      <c r="I2" s="37"/>
      <c r="J2" s="173" t="s">
        <v>159</v>
      </c>
      <c r="K2" s="173"/>
      <c r="L2" s="173"/>
      <c r="M2" s="189" t="s">
        <v>161</v>
      </c>
      <c r="N2" s="190"/>
      <c r="O2" s="190"/>
      <c r="P2" s="190"/>
      <c r="Q2" s="37"/>
      <c r="R2" s="37"/>
      <c r="S2" s="37"/>
      <c r="T2" s="37"/>
      <c r="U2" s="37"/>
      <c r="V2" s="37"/>
      <c r="W2" s="36"/>
      <c r="X2" s="37"/>
      <c r="Y2" s="37"/>
      <c r="Z2" s="36"/>
      <c r="AA2" s="37"/>
      <c r="AB2" s="36"/>
      <c r="AC2" s="36"/>
    </row>
    <row r="3" spans="1:43" s="33" customFormat="1" x14ac:dyDescent="0.25">
      <c r="C3" s="169"/>
      <c r="D3" s="170"/>
      <c r="E3" s="169" t="s">
        <v>165</v>
      </c>
      <c r="F3" s="177"/>
      <c r="M3" s="191" t="s">
        <v>162</v>
      </c>
      <c r="N3" s="192"/>
      <c r="O3" s="192"/>
      <c r="P3" s="192"/>
      <c r="T3" s="53"/>
      <c r="U3" s="53"/>
      <c r="V3" s="53"/>
      <c r="AD3" s="1"/>
      <c r="AE3" s="1"/>
      <c r="AF3" s="1"/>
      <c r="AG3" s="1"/>
      <c r="AH3" s="1"/>
      <c r="AI3" s="1"/>
      <c r="AJ3" s="1"/>
      <c r="AK3" s="1"/>
      <c r="AL3" s="1"/>
      <c r="AM3" s="1"/>
      <c r="AN3" s="1"/>
      <c r="AO3" s="1"/>
      <c r="AP3" s="1"/>
      <c r="AQ3" s="1"/>
    </row>
    <row r="4" spans="1:43" ht="15" customHeight="1" x14ac:dyDescent="0.25">
      <c r="A4" s="159" t="s">
        <v>0</v>
      </c>
      <c r="B4" s="159" t="s">
        <v>6</v>
      </c>
      <c r="C4" s="159" t="s">
        <v>73</v>
      </c>
      <c r="D4" s="171" t="s">
        <v>332</v>
      </c>
      <c r="E4" s="162" t="s">
        <v>63</v>
      </c>
      <c r="F4" s="163"/>
      <c r="G4" s="163"/>
      <c r="H4" s="163"/>
      <c r="I4" s="164"/>
      <c r="J4" s="174" t="s">
        <v>117</v>
      </c>
      <c r="K4" s="174" t="s">
        <v>118</v>
      </c>
      <c r="L4" s="161" t="s">
        <v>34</v>
      </c>
      <c r="M4" s="161" t="s">
        <v>4</v>
      </c>
      <c r="N4" s="161" t="s">
        <v>5</v>
      </c>
      <c r="O4" s="187" t="s">
        <v>25</v>
      </c>
      <c r="P4" s="185" t="s">
        <v>126</v>
      </c>
      <c r="Q4" s="193" t="s">
        <v>37</v>
      </c>
      <c r="R4" s="193" t="s">
        <v>36</v>
      </c>
      <c r="S4" s="193" t="s">
        <v>24</v>
      </c>
      <c r="T4" s="183" t="s">
        <v>177</v>
      </c>
      <c r="U4" s="183" t="s">
        <v>178</v>
      </c>
      <c r="V4" s="183" t="s">
        <v>179</v>
      </c>
      <c r="W4" s="159" t="s">
        <v>2</v>
      </c>
      <c r="X4" s="180" t="s">
        <v>144</v>
      </c>
      <c r="Y4" s="181"/>
      <c r="Z4" s="159" t="s">
        <v>7</v>
      </c>
      <c r="AA4" s="179" t="s">
        <v>72</v>
      </c>
      <c r="AB4" s="159" t="s">
        <v>44</v>
      </c>
      <c r="AC4" s="178" t="s">
        <v>45</v>
      </c>
    </row>
    <row r="5" spans="1:43" ht="15" customHeight="1" x14ac:dyDescent="0.25">
      <c r="A5" s="160"/>
      <c r="B5" s="160"/>
      <c r="C5" s="160"/>
      <c r="D5" s="172"/>
      <c r="E5" s="19" t="s">
        <v>3</v>
      </c>
      <c r="F5" s="18" t="s">
        <v>49</v>
      </c>
      <c r="G5" s="39" t="s">
        <v>1</v>
      </c>
      <c r="H5" s="26" t="s">
        <v>23</v>
      </c>
      <c r="I5" s="148" t="s">
        <v>333</v>
      </c>
      <c r="J5" s="175"/>
      <c r="K5" s="175"/>
      <c r="L5" s="161"/>
      <c r="M5" s="161"/>
      <c r="N5" s="161"/>
      <c r="O5" s="187"/>
      <c r="P5" s="186"/>
      <c r="Q5" s="193"/>
      <c r="R5" s="193"/>
      <c r="S5" s="193"/>
      <c r="T5" s="184"/>
      <c r="U5" s="184"/>
      <c r="V5" s="184"/>
      <c r="W5" s="160"/>
      <c r="X5" s="32" t="s">
        <v>145</v>
      </c>
      <c r="Y5" s="51" t="s">
        <v>143</v>
      </c>
      <c r="Z5" s="160"/>
      <c r="AA5" s="172"/>
      <c r="AB5" s="160"/>
      <c r="AC5" s="178"/>
    </row>
    <row r="6" spans="1:43" s="10" customFormat="1" ht="30" x14ac:dyDescent="0.25">
      <c r="A6" s="22" t="s">
        <v>94</v>
      </c>
      <c r="B6" s="7" t="s">
        <v>148</v>
      </c>
      <c r="C6" s="40" t="s">
        <v>359</v>
      </c>
      <c r="D6" s="13" t="s">
        <v>33</v>
      </c>
      <c r="E6" s="13" t="s">
        <v>33</v>
      </c>
      <c r="F6" s="23" t="s">
        <v>26</v>
      </c>
      <c r="G6" s="30" t="s">
        <v>33</v>
      </c>
      <c r="H6" s="29" t="s">
        <v>33</v>
      </c>
      <c r="I6" s="52" t="s">
        <v>33</v>
      </c>
      <c r="J6" s="13" t="s">
        <v>33</v>
      </c>
      <c r="K6" s="13" t="s">
        <v>33</v>
      </c>
      <c r="L6" s="31" t="s">
        <v>33</v>
      </c>
      <c r="M6" s="35" t="s">
        <v>50</v>
      </c>
      <c r="N6" s="31" t="s">
        <v>33</v>
      </c>
      <c r="O6" s="31" t="s">
        <v>33</v>
      </c>
      <c r="P6" s="30" t="s">
        <v>33</v>
      </c>
      <c r="Q6" s="24" t="s">
        <v>50</v>
      </c>
      <c r="R6" s="24"/>
      <c r="S6" s="24" t="s">
        <v>50</v>
      </c>
      <c r="T6" s="60" t="s">
        <v>200</v>
      </c>
      <c r="U6" s="27"/>
      <c r="V6" s="60" t="s">
        <v>220</v>
      </c>
      <c r="W6" s="46" t="s">
        <v>29</v>
      </c>
      <c r="X6" s="8">
        <f ca="1">YEAR(TODAY())-YEAR(Y6)</f>
        <v>8</v>
      </c>
      <c r="Y6" s="45">
        <v>42718</v>
      </c>
      <c r="Z6" s="29" t="s">
        <v>33</v>
      </c>
      <c r="AA6" s="28" t="s">
        <v>32</v>
      </c>
      <c r="AB6" s="22" t="s">
        <v>125</v>
      </c>
      <c r="AC6" s="157"/>
    </row>
    <row r="7" spans="1:43" ht="30" x14ac:dyDescent="0.25">
      <c r="A7" s="2" t="s">
        <v>8</v>
      </c>
      <c r="B7" s="4" t="s">
        <v>149</v>
      </c>
      <c r="C7" s="84" t="s">
        <v>359</v>
      </c>
      <c r="D7" s="11" t="s">
        <v>33</v>
      </c>
      <c r="E7" s="11" t="s">
        <v>33</v>
      </c>
      <c r="F7" s="4" t="s">
        <v>26</v>
      </c>
      <c r="G7" s="15" t="s">
        <v>33</v>
      </c>
      <c r="H7" s="4" t="s">
        <v>33</v>
      </c>
      <c r="I7" s="4" t="s">
        <v>33</v>
      </c>
      <c r="J7" s="11" t="s">
        <v>33</v>
      </c>
      <c r="K7" s="11" t="s">
        <v>33</v>
      </c>
      <c r="L7" s="4" t="s">
        <v>33</v>
      </c>
      <c r="M7" s="2" t="s">
        <v>50</v>
      </c>
      <c r="N7" s="2" t="s">
        <v>50</v>
      </c>
      <c r="O7" s="2" t="s">
        <v>50</v>
      </c>
      <c r="P7" s="4" t="s">
        <v>33</v>
      </c>
      <c r="Q7" s="2" t="s">
        <v>50</v>
      </c>
      <c r="R7" s="2" t="s">
        <v>50</v>
      </c>
      <c r="S7" s="2" t="s">
        <v>50</v>
      </c>
      <c r="T7" s="3" t="s">
        <v>200</v>
      </c>
      <c r="U7" s="3"/>
      <c r="V7" s="3" t="s">
        <v>221</v>
      </c>
      <c r="W7" s="50" t="s">
        <v>29</v>
      </c>
      <c r="X7" s="2">
        <f ca="1">YEAR(TODAY())-YEAR(Y7)</f>
        <v>7</v>
      </c>
      <c r="Y7" s="42">
        <v>43019</v>
      </c>
      <c r="Z7" s="4" t="s">
        <v>33</v>
      </c>
      <c r="AA7" s="4" t="s">
        <v>32</v>
      </c>
      <c r="AB7" s="3" t="s">
        <v>51</v>
      </c>
      <c r="AC7" s="3" t="s">
        <v>156</v>
      </c>
    </row>
    <row r="8" spans="1:43" s="77" customFormat="1" ht="30" x14ac:dyDescent="0.25">
      <c r="A8" s="69" t="s">
        <v>141</v>
      </c>
      <c r="B8" s="70" t="s">
        <v>147</v>
      </c>
      <c r="C8" s="70" t="s">
        <v>324</v>
      </c>
      <c r="D8" s="71"/>
      <c r="E8" s="80" t="s">
        <v>21</v>
      </c>
      <c r="F8" s="69" t="s">
        <v>26</v>
      </c>
      <c r="G8" s="79" t="s">
        <v>26</v>
      </c>
      <c r="H8" s="69" t="s">
        <v>21</v>
      </c>
      <c r="I8" s="69"/>
      <c r="J8" s="69"/>
      <c r="K8" s="69" t="s">
        <v>119</v>
      </c>
      <c r="L8" s="69"/>
      <c r="M8" s="69" t="s">
        <v>50</v>
      </c>
      <c r="N8" s="70" t="s">
        <v>50</v>
      </c>
      <c r="O8" s="70"/>
      <c r="P8" s="69" t="s">
        <v>40</v>
      </c>
      <c r="Q8" s="69"/>
      <c r="R8" s="69" t="s">
        <v>50</v>
      </c>
      <c r="S8" s="69" t="s">
        <v>50</v>
      </c>
      <c r="T8" s="76"/>
      <c r="U8" s="76"/>
      <c r="V8" s="76"/>
      <c r="W8" s="74" t="s">
        <v>53</v>
      </c>
      <c r="X8" s="69">
        <f ca="1">YEAR(TODAY())-YEAR(Y8)</f>
        <v>1</v>
      </c>
      <c r="Y8" s="75">
        <v>45095</v>
      </c>
      <c r="Z8" s="70" t="s">
        <v>33</v>
      </c>
      <c r="AA8" s="70" t="s">
        <v>32</v>
      </c>
      <c r="AB8" s="76" t="s">
        <v>54</v>
      </c>
      <c r="AC8" s="76" t="s">
        <v>41</v>
      </c>
    </row>
    <row r="9" spans="1:43" ht="30" x14ac:dyDescent="0.25">
      <c r="A9" s="2" t="s">
        <v>9</v>
      </c>
      <c r="B9" s="4" t="s">
        <v>33</v>
      </c>
      <c r="C9" s="4" t="s">
        <v>231</v>
      </c>
      <c r="D9" s="11" t="s">
        <v>33</v>
      </c>
      <c r="E9" s="11" t="s">
        <v>33</v>
      </c>
      <c r="F9" s="4" t="s">
        <v>26</v>
      </c>
      <c r="G9" s="15" t="s">
        <v>33</v>
      </c>
      <c r="H9" s="4" t="s">
        <v>33</v>
      </c>
      <c r="I9" s="4" t="s">
        <v>33</v>
      </c>
      <c r="J9" s="4" t="str">
        <f t="shared" ref="J9:J16" si="0">E9</f>
        <v>-</v>
      </c>
      <c r="K9" s="4" t="str">
        <f>J9</f>
        <v>-</v>
      </c>
      <c r="L9" s="4" t="s">
        <v>33</v>
      </c>
      <c r="M9" s="2" t="s">
        <v>50</v>
      </c>
      <c r="N9" s="4" t="s">
        <v>33</v>
      </c>
      <c r="O9" s="4" t="s">
        <v>33</v>
      </c>
      <c r="P9" s="4" t="s">
        <v>33</v>
      </c>
      <c r="Q9" s="2"/>
      <c r="R9" s="4" t="s">
        <v>33</v>
      </c>
      <c r="S9" s="2" t="s">
        <v>50</v>
      </c>
      <c r="T9" s="3" t="s">
        <v>19</v>
      </c>
      <c r="U9" s="3"/>
      <c r="V9" s="3" t="s">
        <v>218</v>
      </c>
      <c r="W9" s="48" t="s">
        <v>29</v>
      </c>
      <c r="X9" s="2">
        <f ca="1">YEAR(TODAY())-YEAR(Y9)</f>
        <v>4</v>
      </c>
      <c r="Y9" s="42">
        <v>43966</v>
      </c>
      <c r="Z9" s="4" t="s">
        <v>33</v>
      </c>
      <c r="AA9" s="4" t="s">
        <v>32</v>
      </c>
      <c r="AB9" s="3" t="s">
        <v>55</v>
      </c>
      <c r="AC9" s="3"/>
    </row>
    <row r="10" spans="1:43" s="10" customFormat="1" ht="30" x14ac:dyDescent="0.25">
      <c r="A10" s="8" t="s">
        <v>10</v>
      </c>
      <c r="B10" s="7" t="s">
        <v>153</v>
      </c>
      <c r="C10" s="7" t="s">
        <v>231</v>
      </c>
      <c r="D10" s="13" t="s">
        <v>33</v>
      </c>
      <c r="E10" s="13" t="s">
        <v>33</v>
      </c>
      <c r="F10" s="7" t="s">
        <v>26</v>
      </c>
      <c r="G10" s="17" t="s">
        <v>26</v>
      </c>
      <c r="H10" s="7" t="s">
        <v>33</v>
      </c>
      <c r="I10" s="7" t="s">
        <v>33</v>
      </c>
      <c r="J10" s="7" t="str">
        <f t="shared" si="0"/>
        <v>-</v>
      </c>
      <c r="K10" s="7" t="str">
        <f t="shared" ref="K10:K16" si="1">J10</f>
        <v>-</v>
      </c>
      <c r="L10" s="7" t="s">
        <v>33</v>
      </c>
      <c r="M10" s="8" t="s">
        <v>50</v>
      </c>
      <c r="N10" s="7" t="s">
        <v>33</v>
      </c>
      <c r="O10" s="7" t="s">
        <v>33</v>
      </c>
      <c r="P10" s="8" t="s">
        <v>40</v>
      </c>
      <c r="Q10" s="8" t="s">
        <v>50</v>
      </c>
      <c r="R10" s="7" t="s">
        <v>33</v>
      </c>
      <c r="S10" s="8" t="s">
        <v>50</v>
      </c>
      <c r="T10" s="9" t="s">
        <v>216</v>
      </c>
      <c r="U10" s="9" t="s">
        <v>217</v>
      </c>
      <c r="V10" s="9" t="s">
        <v>215</v>
      </c>
      <c r="W10" s="47" t="s">
        <v>29</v>
      </c>
      <c r="X10" s="8">
        <f t="shared" ref="X10:X11" ca="1" si="2">YEAR(TODAY())-YEAR(Y10)</f>
        <v>5</v>
      </c>
      <c r="Y10" s="43">
        <v>43537</v>
      </c>
      <c r="Z10" s="7" t="s">
        <v>32</v>
      </c>
      <c r="AA10" s="7" t="s">
        <v>32</v>
      </c>
      <c r="AB10" s="9" t="s">
        <v>52</v>
      </c>
      <c r="AC10" s="9"/>
    </row>
    <row r="11" spans="1:43" ht="30" x14ac:dyDescent="0.25">
      <c r="A11" s="2" t="s">
        <v>11</v>
      </c>
      <c r="B11" s="4" t="s">
        <v>152</v>
      </c>
      <c r="C11" s="4" t="s">
        <v>231</v>
      </c>
      <c r="D11" s="11" t="s">
        <v>33</v>
      </c>
      <c r="E11" s="11" t="s">
        <v>33</v>
      </c>
      <c r="F11" s="2" t="s">
        <v>26</v>
      </c>
      <c r="G11" s="34" t="s">
        <v>21</v>
      </c>
      <c r="H11" s="2" t="s">
        <v>21</v>
      </c>
      <c r="I11" s="4" t="s">
        <v>33</v>
      </c>
      <c r="J11" s="4" t="str">
        <f t="shared" si="0"/>
        <v>-</v>
      </c>
      <c r="K11" s="4" t="str">
        <f t="shared" si="1"/>
        <v>-</v>
      </c>
      <c r="L11" s="4" t="s">
        <v>50</v>
      </c>
      <c r="M11" s="4" t="s">
        <v>50</v>
      </c>
      <c r="N11" s="2" t="s">
        <v>50</v>
      </c>
      <c r="O11" s="4" t="s">
        <v>33</v>
      </c>
      <c r="P11" s="2" t="s">
        <v>22</v>
      </c>
      <c r="Q11" s="2" t="s">
        <v>50</v>
      </c>
      <c r="R11" s="4" t="s">
        <v>33</v>
      </c>
      <c r="S11" s="2" t="s">
        <v>50</v>
      </c>
      <c r="T11" s="3"/>
      <c r="U11" s="3"/>
      <c r="V11" s="3" t="s">
        <v>215</v>
      </c>
      <c r="W11" s="48" t="s">
        <v>29</v>
      </c>
      <c r="X11" s="2">
        <f t="shared" ca="1" si="2"/>
        <v>3</v>
      </c>
      <c r="Y11" s="42">
        <v>44403</v>
      </c>
      <c r="Z11" s="4" t="s">
        <v>32</v>
      </c>
      <c r="AA11" s="4" t="s">
        <v>32</v>
      </c>
      <c r="AB11" s="3"/>
      <c r="AC11" s="3" t="s">
        <v>20</v>
      </c>
      <c r="AD11" s="54"/>
      <c r="AE11" s="54"/>
    </row>
    <row r="12" spans="1:43" s="10" customFormat="1" ht="30" x14ac:dyDescent="0.25">
      <c r="A12" s="8" t="s">
        <v>12</v>
      </c>
      <c r="B12" s="7" t="s">
        <v>151</v>
      </c>
      <c r="C12" s="7" t="s">
        <v>233</v>
      </c>
      <c r="D12" s="13" t="s">
        <v>33</v>
      </c>
      <c r="E12" s="13" t="s">
        <v>33</v>
      </c>
      <c r="F12" s="8" t="s">
        <v>26</v>
      </c>
      <c r="G12" s="16" t="s">
        <v>33</v>
      </c>
      <c r="H12" s="7" t="s">
        <v>33</v>
      </c>
      <c r="I12" s="7" t="s">
        <v>33</v>
      </c>
      <c r="J12" s="7" t="str">
        <f t="shared" si="0"/>
        <v>-</v>
      </c>
      <c r="K12" s="7" t="str">
        <f t="shared" si="1"/>
        <v>-</v>
      </c>
      <c r="L12" s="8" t="s">
        <v>50</v>
      </c>
      <c r="M12" s="8" t="s">
        <v>50</v>
      </c>
      <c r="N12" s="8" t="s">
        <v>50</v>
      </c>
      <c r="O12" s="8" t="s">
        <v>50</v>
      </c>
      <c r="P12" s="7" t="s">
        <v>33</v>
      </c>
      <c r="Q12" s="8"/>
      <c r="R12" s="8" t="s">
        <v>50</v>
      </c>
      <c r="S12" s="8" t="s">
        <v>50</v>
      </c>
      <c r="T12" s="9" t="s">
        <v>214</v>
      </c>
      <c r="U12" s="9"/>
      <c r="V12" s="9" t="s">
        <v>213</v>
      </c>
      <c r="W12" s="47" t="s">
        <v>30</v>
      </c>
      <c r="X12" s="8">
        <f t="shared" ref="X12:X18" ca="1" si="3">YEAR(TODAY())-YEAR(Y12)</f>
        <v>2</v>
      </c>
      <c r="Y12" s="43">
        <v>44886</v>
      </c>
      <c r="Z12" s="7" t="s">
        <v>32</v>
      </c>
      <c r="AA12" s="7" t="s">
        <v>32</v>
      </c>
      <c r="AB12" s="9" t="s">
        <v>56</v>
      </c>
      <c r="AC12" s="9"/>
    </row>
    <row r="13" spans="1:43" ht="30" x14ac:dyDescent="0.25">
      <c r="A13" s="2" t="s">
        <v>13</v>
      </c>
      <c r="B13" s="4" t="s">
        <v>33</v>
      </c>
      <c r="C13" s="84" t="s">
        <v>227</v>
      </c>
      <c r="D13" s="11" t="s">
        <v>33</v>
      </c>
      <c r="E13" s="11" t="s">
        <v>33</v>
      </c>
      <c r="F13" s="2" t="s">
        <v>26</v>
      </c>
      <c r="G13" s="34" t="s">
        <v>26</v>
      </c>
      <c r="H13" s="4" t="s">
        <v>33</v>
      </c>
      <c r="I13" s="4" t="s">
        <v>33</v>
      </c>
      <c r="J13" s="4" t="str">
        <f t="shared" si="0"/>
        <v>-</v>
      </c>
      <c r="K13" s="4" t="str">
        <f t="shared" si="1"/>
        <v>-</v>
      </c>
      <c r="L13" s="4" t="s">
        <v>33</v>
      </c>
      <c r="M13" s="4" t="s">
        <v>33</v>
      </c>
      <c r="N13" s="2" t="s">
        <v>50</v>
      </c>
      <c r="O13" s="4" t="s">
        <v>33</v>
      </c>
      <c r="P13" s="2"/>
      <c r="Q13" s="2"/>
      <c r="R13" s="2"/>
      <c r="S13" s="2" t="s">
        <v>50</v>
      </c>
      <c r="T13" s="3" t="s">
        <v>200</v>
      </c>
      <c r="U13" s="3"/>
      <c r="V13" s="3" t="s">
        <v>212</v>
      </c>
      <c r="W13" s="48" t="s">
        <v>29</v>
      </c>
      <c r="X13" s="2">
        <f t="shared" ca="1" si="3"/>
        <v>1</v>
      </c>
      <c r="Y13" s="42">
        <v>44951</v>
      </c>
      <c r="Z13" s="4" t="s">
        <v>32</v>
      </c>
      <c r="AA13" s="4" t="s">
        <v>32</v>
      </c>
      <c r="AB13" s="3" t="s">
        <v>57</v>
      </c>
      <c r="AC13" s="3" t="s">
        <v>58</v>
      </c>
    </row>
    <row r="14" spans="1:43" s="10" customFormat="1" ht="30" x14ac:dyDescent="0.25">
      <c r="A14" s="8" t="s">
        <v>14</v>
      </c>
      <c r="B14" s="7" t="s">
        <v>150</v>
      </c>
      <c r="C14" s="7" t="s">
        <v>232</v>
      </c>
      <c r="D14" s="13" t="s">
        <v>33</v>
      </c>
      <c r="E14" s="13" t="s">
        <v>33</v>
      </c>
      <c r="F14" s="7" t="s">
        <v>26</v>
      </c>
      <c r="G14" s="17" t="s">
        <v>26</v>
      </c>
      <c r="H14" s="7" t="s">
        <v>33</v>
      </c>
      <c r="I14" s="7" t="s">
        <v>33</v>
      </c>
      <c r="J14" s="7" t="str">
        <f t="shared" si="0"/>
        <v>-</v>
      </c>
      <c r="K14" s="7" t="str">
        <f t="shared" si="1"/>
        <v>-</v>
      </c>
      <c r="L14" s="7" t="s">
        <v>33</v>
      </c>
      <c r="M14" s="7" t="s">
        <v>33</v>
      </c>
      <c r="N14" s="8" t="s">
        <v>50</v>
      </c>
      <c r="O14" s="7" t="s">
        <v>33</v>
      </c>
      <c r="P14" s="8" t="s">
        <v>22</v>
      </c>
      <c r="Q14" s="7" t="s">
        <v>33</v>
      </c>
      <c r="R14" s="8"/>
      <c r="S14" s="8" t="s">
        <v>50</v>
      </c>
      <c r="T14" s="9"/>
      <c r="U14" s="9" t="s">
        <v>211</v>
      </c>
      <c r="V14" s="9" t="s">
        <v>210</v>
      </c>
      <c r="W14" s="47" t="s">
        <v>29</v>
      </c>
      <c r="X14" s="8">
        <f t="shared" ca="1" si="3"/>
        <v>3</v>
      </c>
      <c r="Y14" s="43">
        <v>44377</v>
      </c>
      <c r="Z14" s="7" t="s">
        <v>32</v>
      </c>
      <c r="AA14" s="8" t="s">
        <v>31</v>
      </c>
      <c r="AB14" s="9" t="s">
        <v>60</v>
      </c>
      <c r="AC14" s="9" t="s">
        <v>61</v>
      </c>
    </row>
    <row r="15" spans="1:43" ht="30" x14ac:dyDescent="0.25">
      <c r="A15" s="2" t="s">
        <v>15</v>
      </c>
      <c r="B15" s="84" t="s">
        <v>154</v>
      </c>
      <c r="C15" s="4" t="s">
        <v>231</v>
      </c>
      <c r="D15" s="11" t="s">
        <v>33</v>
      </c>
      <c r="E15" s="11" t="s">
        <v>33</v>
      </c>
      <c r="F15" s="2" t="s">
        <v>26</v>
      </c>
      <c r="G15" s="34" t="s">
        <v>26</v>
      </c>
      <c r="H15" s="4" t="s">
        <v>33</v>
      </c>
      <c r="I15" s="4" t="s">
        <v>33</v>
      </c>
      <c r="J15" s="4" t="str">
        <f t="shared" si="0"/>
        <v>-</v>
      </c>
      <c r="K15" s="4" t="str">
        <f t="shared" si="1"/>
        <v>-</v>
      </c>
      <c r="L15" s="4" t="s">
        <v>33</v>
      </c>
      <c r="M15" s="2" t="s">
        <v>50</v>
      </c>
      <c r="N15" s="2" t="s">
        <v>50</v>
      </c>
      <c r="O15" s="4" t="s">
        <v>33</v>
      </c>
      <c r="P15" s="2" t="s">
        <v>22</v>
      </c>
      <c r="Q15" s="2"/>
      <c r="R15" s="2"/>
      <c r="S15" s="2" t="s">
        <v>50</v>
      </c>
      <c r="T15" s="3"/>
      <c r="U15" s="3"/>
      <c r="V15" s="3"/>
      <c r="W15" s="48" t="s">
        <v>30</v>
      </c>
      <c r="X15" s="2">
        <f t="shared" ca="1" si="3"/>
        <v>1</v>
      </c>
      <c r="Y15" s="42">
        <v>45097</v>
      </c>
      <c r="Z15" s="4" t="s">
        <v>33</v>
      </c>
      <c r="AA15" s="4" t="s">
        <v>32</v>
      </c>
      <c r="AB15" s="3" t="s">
        <v>62</v>
      </c>
      <c r="AC15" s="3"/>
    </row>
    <row r="16" spans="1:43" s="10" customFormat="1" ht="45" x14ac:dyDescent="0.25">
      <c r="A16" s="8" t="s">
        <v>16</v>
      </c>
      <c r="B16" s="7" t="s">
        <v>150</v>
      </c>
      <c r="C16" s="7" t="s">
        <v>231</v>
      </c>
      <c r="D16" s="13" t="s">
        <v>33</v>
      </c>
      <c r="E16" s="13" t="s">
        <v>33</v>
      </c>
      <c r="F16" s="7" t="s">
        <v>26</v>
      </c>
      <c r="G16" s="17" t="s">
        <v>26</v>
      </c>
      <c r="H16" s="8"/>
      <c r="I16" s="8"/>
      <c r="J16" s="7" t="str">
        <f t="shared" si="0"/>
        <v>-</v>
      </c>
      <c r="K16" s="7" t="str">
        <f t="shared" si="1"/>
        <v>-</v>
      </c>
      <c r="L16" s="8" t="s">
        <v>50</v>
      </c>
      <c r="M16" s="8" t="s">
        <v>50</v>
      </c>
      <c r="N16" s="8" t="s">
        <v>50</v>
      </c>
      <c r="O16" s="8" t="s">
        <v>50</v>
      </c>
      <c r="P16" s="8" t="s">
        <v>142</v>
      </c>
      <c r="Q16" s="8" t="s">
        <v>50</v>
      </c>
      <c r="R16" s="8" t="s">
        <v>50</v>
      </c>
      <c r="S16" s="8" t="s">
        <v>50</v>
      </c>
      <c r="T16" s="9" t="s">
        <v>200</v>
      </c>
      <c r="U16" s="9"/>
      <c r="V16" s="9" t="s">
        <v>209</v>
      </c>
      <c r="W16" s="47" t="s">
        <v>29</v>
      </c>
      <c r="X16" s="8">
        <f t="shared" ca="1" si="3"/>
        <v>2</v>
      </c>
      <c r="Y16" s="43">
        <v>44602</v>
      </c>
      <c r="Z16" s="7" t="s">
        <v>33</v>
      </c>
      <c r="AA16" s="7" t="s">
        <v>32</v>
      </c>
      <c r="AB16" s="156" t="s">
        <v>81</v>
      </c>
      <c r="AC16" s="9"/>
    </row>
    <row r="17" spans="1:44" ht="45" x14ac:dyDescent="0.25">
      <c r="A17" s="2" t="s">
        <v>361</v>
      </c>
      <c r="B17" s="4" t="s">
        <v>155</v>
      </c>
      <c r="C17" s="4" t="s">
        <v>231</v>
      </c>
      <c r="D17" s="11" t="s">
        <v>33</v>
      </c>
      <c r="E17" s="11" t="s">
        <v>33</v>
      </c>
      <c r="F17" s="4" t="s">
        <v>26</v>
      </c>
      <c r="G17" s="15" t="s">
        <v>33</v>
      </c>
      <c r="H17" s="4" t="s">
        <v>33</v>
      </c>
      <c r="I17" s="2" t="s">
        <v>42</v>
      </c>
      <c r="J17" s="11" t="s">
        <v>33</v>
      </c>
      <c r="K17" s="11" t="s">
        <v>33</v>
      </c>
      <c r="L17" s="4" t="s">
        <v>33</v>
      </c>
      <c r="M17" s="4" t="s">
        <v>33</v>
      </c>
      <c r="N17" s="2" t="s">
        <v>50</v>
      </c>
      <c r="O17" s="2" t="s">
        <v>50</v>
      </c>
      <c r="P17" s="4" t="s">
        <v>33</v>
      </c>
      <c r="Q17" s="2"/>
      <c r="R17" s="2"/>
      <c r="S17" s="2" t="s">
        <v>50</v>
      </c>
      <c r="T17" s="3" t="s">
        <v>200</v>
      </c>
      <c r="U17" s="3" t="s">
        <v>207</v>
      </c>
      <c r="V17" s="3" t="s">
        <v>208</v>
      </c>
      <c r="W17" s="48" t="s">
        <v>29</v>
      </c>
      <c r="X17" s="2">
        <f t="shared" ca="1" si="3"/>
        <v>5</v>
      </c>
      <c r="Y17" s="42">
        <v>43542</v>
      </c>
      <c r="Z17" s="4" t="s">
        <v>33</v>
      </c>
      <c r="AA17" s="4" t="s">
        <v>33</v>
      </c>
      <c r="AB17" s="3" t="s">
        <v>116</v>
      </c>
      <c r="AC17" s="3" t="s">
        <v>120</v>
      </c>
    </row>
    <row r="18" spans="1:44" s="77" customFormat="1" x14ac:dyDescent="0.25">
      <c r="A18" s="69" t="s">
        <v>18</v>
      </c>
      <c r="B18" s="70" t="s">
        <v>157</v>
      </c>
      <c r="C18" s="70" t="s">
        <v>32</v>
      </c>
      <c r="D18" s="71" t="s">
        <v>33</v>
      </c>
      <c r="E18" s="71" t="s">
        <v>33</v>
      </c>
      <c r="F18" s="69" t="s">
        <v>26</v>
      </c>
      <c r="G18" s="71" t="s">
        <v>33</v>
      </c>
      <c r="H18" s="71" t="s">
        <v>33</v>
      </c>
      <c r="I18" s="69" t="s">
        <v>33</v>
      </c>
      <c r="J18" s="71" t="s">
        <v>33</v>
      </c>
      <c r="K18" s="71" t="s">
        <v>33</v>
      </c>
      <c r="L18" s="69" t="s">
        <v>50</v>
      </c>
      <c r="M18" s="69" t="s">
        <v>50</v>
      </c>
      <c r="N18" s="69" t="s">
        <v>50</v>
      </c>
      <c r="O18" s="71" t="s">
        <v>33</v>
      </c>
      <c r="P18" s="71" t="s">
        <v>33</v>
      </c>
      <c r="Q18" s="69" t="s">
        <v>50</v>
      </c>
      <c r="R18" s="71" t="s">
        <v>33</v>
      </c>
      <c r="S18" s="71" t="s">
        <v>33</v>
      </c>
      <c r="T18" s="72" t="s">
        <v>205</v>
      </c>
      <c r="U18" s="73"/>
      <c r="V18" s="73" t="s">
        <v>204</v>
      </c>
      <c r="W18" s="74" t="s">
        <v>29</v>
      </c>
      <c r="X18" s="69">
        <f t="shared" ca="1" si="3"/>
        <v>7</v>
      </c>
      <c r="Y18" s="75">
        <v>42864</v>
      </c>
      <c r="Z18" s="70" t="s">
        <v>33</v>
      </c>
      <c r="AA18" s="70" t="s">
        <v>33</v>
      </c>
      <c r="AB18" s="76" t="s">
        <v>124</v>
      </c>
      <c r="AC18" s="76" t="s">
        <v>123</v>
      </c>
    </row>
    <row r="19" spans="1:44" s="77" customFormat="1" x14ac:dyDescent="0.25">
      <c r="A19" s="69" t="s">
        <v>19</v>
      </c>
      <c r="B19" s="69" t="s">
        <v>122</v>
      </c>
      <c r="C19" s="70" t="s">
        <v>32</v>
      </c>
      <c r="D19" s="71" t="s">
        <v>33</v>
      </c>
      <c r="E19" s="71" t="s">
        <v>33</v>
      </c>
      <c r="F19" s="69" t="s">
        <v>26</v>
      </c>
      <c r="G19" s="70" t="s">
        <v>33</v>
      </c>
      <c r="H19" s="70" t="s">
        <v>33</v>
      </c>
      <c r="I19" s="69" t="s">
        <v>33</v>
      </c>
      <c r="J19" s="70" t="s">
        <v>33</v>
      </c>
      <c r="K19" s="70" t="s">
        <v>33</v>
      </c>
      <c r="L19" s="70" t="s">
        <v>50</v>
      </c>
      <c r="M19" s="69" t="s">
        <v>50</v>
      </c>
      <c r="N19" s="69" t="s">
        <v>50</v>
      </c>
      <c r="O19" s="70" t="s">
        <v>33</v>
      </c>
      <c r="P19" s="70" t="s">
        <v>33</v>
      </c>
      <c r="Q19" s="70" t="s">
        <v>33</v>
      </c>
      <c r="R19" s="70" t="s">
        <v>33</v>
      </c>
      <c r="S19" s="70" t="s">
        <v>33</v>
      </c>
      <c r="T19" s="78" t="s">
        <v>202</v>
      </c>
      <c r="U19" s="78"/>
      <c r="V19" s="78" t="s">
        <v>201</v>
      </c>
      <c r="W19" s="74" t="s">
        <v>29</v>
      </c>
      <c r="X19" s="69">
        <f t="shared" ref="X19" ca="1" si="4">YEAR(TODAY())-YEAR(Y19)</f>
        <v>3</v>
      </c>
      <c r="Y19" s="75">
        <v>44263</v>
      </c>
      <c r="Z19" s="70" t="s">
        <v>33</v>
      </c>
      <c r="AA19" s="70" t="s">
        <v>32</v>
      </c>
      <c r="AB19" s="76" t="s">
        <v>121</v>
      </c>
      <c r="AC19" s="76" t="s">
        <v>123</v>
      </c>
    </row>
    <row r="20" spans="1:44" s="10" customFormat="1" ht="45" x14ac:dyDescent="0.25">
      <c r="A20" s="8" t="s">
        <v>27</v>
      </c>
      <c r="B20" s="7" t="s">
        <v>33</v>
      </c>
      <c r="C20" s="40" t="s">
        <v>230</v>
      </c>
      <c r="D20" s="13" t="s">
        <v>33</v>
      </c>
      <c r="E20" s="13" t="s">
        <v>33</v>
      </c>
      <c r="F20" s="8" t="s">
        <v>26</v>
      </c>
      <c r="G20" s="13" t="s">
        <v>33</v>
      </c>
      <c r="H20" s="7" t="s">
        <v>33</v>
      </c>
      <c r="I20" s="7" t="s">
        <v>33</v>
      </c>
      <c r="J20" s="13" t="s">
        <v>33</v>
      </c>
      <c r="K20" s="13" t="s">
        <v>33</v>
      </c>
      <c r="L20" s="13" t="s">
        <v>33</v>
      </c>
      <c r="M20" s="8" t="s">
        <v>50</v>
      </c>
      <c r="N20" s="8" t="s">
        <v>50</v>
      </c>
      <c r="O20" s="8" t="s">
        <v>50</v>
      </c>
      <c r="P20" s="13" t="s">
        <v>33</v>
      </c>
      <c r="Q20" s="8" t="s">
        <v>50</v>
      </c>
      <c r="R20" s="8"/>
      <c r="S20" s="8" t="s">
        <v>50</v>
      </c>
      <c r="T20" s="9" t="s">
        <v>200</v>
      </c>
      <c r="U20" s="9" t="s">
        <v>199</v>
      </c>
      <c r="V20" s="9"/>
      <c r="W20" s="47" t="s">
        <v>29</v>
      </c>
      <c r="X20" s="8">
        <f t="shared" ref="X20:X26" ca="1" si="5">YEAR(TODAY())-YEAR(Y20)</f>
        <v>5</v>
      </c>
      <c r="Y20" s="43">
        <v>43633</v>
      </c>
      <c r="Z20" s="7" t="s">
        <v>33</v>
      </c>
      <c r="AA20" s="7" t="s">
        <v>32</v>
      </c>
      <c r="AB20" s="9" t="s">
        <v>127</v>
      </c>
      <c r="AC20" s="9" t="s">
        <v>128</v>
      </c>
    </row>
    <row r="21" spans="1:44" ht="60" x14ac:dyDescent="0.25">
      <c r="A21" s="2" t="s">
        <v>28</v>
      </c>
      <c r="B21" s="4" t="s">
        <v>33</v>
      </c>
      <c r="C21" s="4" t="s">
        <v>227</v>
      </c>
      <c r="D21" s="11" t="s">
        <v>33</v>
      </c>
      <c r="E21" s="11" t="s">
        <v>33</v>
      </c>
      <c r="F21" s="2" t="s">
        <v>26</v>
      </c>
      <c r="G21" s="15" t="s">
        <v>33</v>
      </c>
      <c r="H21" s="15" t="s">
        <v>33</v>
      </c>
      <c r="I21" s="4" t="s">
        <v>33</v>
      </c>
      <c r="J21" s="15" t="s">
        <v>33</v>
      </c>
      <c r="K21" s="15" t="s">
        <v>33</v>
      </c>
      <c r="L21" s="15" t="s">
        <v>33</v>
      </c>
      <c r="M21" s="15" t="s">
        <v>33</v>
      </c>
      <c r="N21" s="2" t="s">
        <v>50</v>
      </c>
      <c r="O21" s="15" t="s">
        <v>33</v>
      </c>
      <c r="P21" s="15" t="s">
        <v>33</v>
      </c>
      <c r="Q21" s="4" t="s">
        <v>33</v>
      </c>
      <c r="R21" s="2"/>
      <c r="S21" s="2"/>
      <c r="T21" s="3" t="s">
        <v>196</v>
      </c>
      <c r="U21" s="3" t="s">
        <v>198</v>
      </c>
      <c r="V21" s="3" t="s">
        <v>197</v>
      </c>
      <c r="W21" s="48" t="s">
        <v>29</v>
      </c>
      <c r="X21" s="2">
        <f t="shared" ca="1" si="5"/>
        <v>3</v>
      </c>
      <c r="Y21" s="42">
        <v>44469</v>
      </c>
      <c r="Z21" s="4" t="s">
        <v>32</v>
      </c>
      <c r="AA21" s="4" t="s">
        <v>32</v>
      </c>
      <c r="AB21" s="3" t="s">
        <v>129</v>
      </c>
      <c r="AC21" s="153" t="s">
        <v>130</v>
      </c>
    </row>
    <row r="22" spans="1:44" s="10" customFormat="1" ht="45" x14ac:dyDescent="0.25">
      <c r="A22" s="8" t="s">
        <v>35</v>
      </c>
      <c r="B22" s="40" t="s">
        <v>169</v>
      </c>
      <c r="C22" s="40" t="s">
        <v>229</v>
      </c>
      <c r="D22" s="13" t="s">
        <v>69</v>
      </c>
      <c r="E22" s="14" t="s">
        <v>21</v>
      </c>
      <c r="F22" s="8" t="s">
        <v>26</v>
      </c>
      <c r="G22" s="16" t="s">
        <v>33</v>
      </c>
      <c r="H22" s="8" t="s">
        <v>33</v>
      </c>
      <c r="I22" s="8" t="s">
        <v>21</v>
      </c>
      <c r="J22" s="8" t="s">
        <v>131</v>
      </c>
      <c r="K22" s="8" t="s">
        <v>168</v>
      </c>
      <c r="L22" s="7" t="s">
        <v>33</v>
      </c>
      <c r="M22" s="7" t="s">
        <v>33</v>
      </c>
      <c r="N22" s="8" t="s">
        <v>50</v>
      </c>
      <c r="O22" s="8" t="s">
        <v>50</v>
      </c>
      <c r="P22" s="7" t="s">
        <v>33</v>
      </c>
      <c r="Q22" s="8" t="s">
        <v>50</v>
      </c>
      <c r="R22" s="8"/>
      <c r="S22" s="8" t="s">
        <v>50</v>
      </c>
      <c r="T22" s="9" t="s">
        <v>194</v>
      </c>
      <c r="U22" s="9" t="s">
        <v>206</v>
      </c>
      <c r="V22" s="55" t="s">
        <v>195</v>
      </c>
      <c r="W22" s="8" t="s">
        <v>30</v>
      </c>
      <c r="X22" s="8">
        <f t="shared" ca="1" si="5"/>
        <v>1</v>
      </c>
      <c r="Y22" s="43">
        <v>45207</v>
      </c>
      <c r="Z22" s="7" t="s">
        <v>32</v>
      </c>
      <c r="AA22" s="40" t="s">
        <v>337</v>
      </c>
      <c r="AB22" s="145" t="s">
        <v>71</v>
      </c>
      <c r="AC22" s="9" t="s">
        <v>70</v>
      </c>
    </row>
    <row r="23" spans="1:44" ht="60" x14ac:dyDescent="0.25">
      <c r="A23" s="2" t="s">
        <v>38</v>
      </c>
      <c r="B23" s="4" t="s">
        <v>170</v>
      </c>
      <c r="C23" s="84" t="s">
        <v>228</v>
      </c>
      <c r="D23" s="11" t="s">
        <v>33</v>
      </c>
      <c r="E23" s="12" t="s">
        <v>26</v>
      </c>
      <c r="F23" s="4" t="s">
        <v>33</v>
      </c>
      <c r="G23" s="34" t="s">
        <v>26</v>
      </c>
      <c r="H23" s="4" t="s">
        <v>33</v>
      </c>
      <c r="I23" s="4" t="s">
        <v>33</v>
      </c>
      <c r="J23" s="4" t="s">
        <v>133</v>
      </c>
      <c r="K23" s="4" t="s">
        <v>119</v>
      </c>
      <c r="L23" s="4" t="s">
        <v>33</v>
      </c>
      <c r="M23" s="2" t="s">
        <v>33</v>
      </c>
      <c r="N23" s="2" t="s">
        <v>33</v>
      </c>
      <c r="O23" s="2" t="s">
        <v>33</v>
      </c>
      <c r="P23" s="2" t="s">
        <v>43</v>
      </c>
      <c r="Q23" s="2" t="s">
        <v>50</v>
      </c>
      <c r="R23" s="4" t="s">
        <v>33</v>
      </c>
      <c r="S23" s="2" t="s">
        <v>50</v>
      </c>
      <c r="T23" s="3"/>
      <c r="U23" s="3"/>
      <c r="V23" s="3" t="s">
        <v>222</v>
      </c>
      <c r="W23" s="2" t="s">
        <v>29</v>
      </c>
      <c r="X23" s="2">
        <f t="shared" ca="1" si="5"/>
        <v>1</v>
      </c>
      <c r="Y23" s="42">
        <v>45211</v>
      </c>
      <c r="Z23" s="4" t="s">
        <v>32</v>
      </c>
      <c r="AA23" s="4" t="s">
        <v>33</v>
      </c>
      <c r="AB23" s="3" t="s">
        <v>132</v>
      </c>
      <c r="AC23" s="3" t="s">
        <v>135</v>
      </c>
    </row>
    <row r="24" spans="1:44" s="10" customFormat="1" ht="30" x14ac:dyDescent="0.25">
      <c r="A24" s="8" t="s">
        <v>39</v>
      </c>
      <c r="B24" s="40" t="s">
        <v>171</v>
      </c>
      <c r="C24" s="7" t="s">
        <v>227</v>
      </c>
      <c r="D24" s="13" t="s">
        <v>33</v>
      </c>
      <c r="E24" s="14" t="s">
        <v>26</v>
      </c>
      <c r="F24" s="7" t="s">
        <v>33</v>
      </c>
      <c r="G24" s="17" t="s">
        <v>26</v>
      </c>
      <c r="H24" s="8" t="s">
        <v>21</v>
      </c>
      <c r="I24" s="7" t="s">
        <v>33</v>
      </c>
      <c r="J24" s="7" t="s">
        <v>133</v>
      </c>
      <c r="K24" s="7" t="s">
        <v>119</v>
      </c>
      <c r="L24" s="7" t="s">
        <v>33</v>
      </c>
      <c r="M24" s="8" t="s">
        <v>33</v>
      </c>
      <c r="N24" s="8" t="s">
        <v>33</v>
      </c>
      <c r="O24" s="8" t="s">
        <v>33</v>
      </c>
      <c r="P24" s="8" t="s">
        <v>43</v>
      </c>
      <c r="Q24" s="7" t="s">
        <v>33</v>
      </c>
      <c r="R24" s="7" t="s">
        <v>33</v>
      </c>
      <c r="S24" s="8" t="s">
        <v>50</v>
      </c>
      <c r="T24" s="9" t="s">
        <v>203</v>
      </c>
      <c r="U24" s="9"/>
      <c r="V24" s="9" t="s">
        <v>193</v>
      </c>
      <c r="W24" s="8" t="s">
        <v>29</v>
      </c>
      <c r="X24" s="8">
        <f t="shared" ca="1" si="5"/>
        <v>2</v>
      </c>
      <c r="Y24" s="43">
        <v>44749</v>
      </c>
      <c r="Z24" s="7" t="s">
        <v>32</v>
      </c>
      <c r="AA24" s="7" t="s">
        <v>33</v>
      </c>
      <c r="AB24" s="9" t="s">
        <v>136</v>
      </c>
      <c r="AC24" s="9"/>
    </row>
    <row r="25" spans="1:44" ht="45" x14ac:dyDescent="0.25">
      <c r="A25" s="2" t="s">
        <v>46</v>
      </c>
      <c r="B25" s="4" t="s">
        <v>172</v>
      </c>
      <c r="C25" s="84" t="s">
        <v>329</v>
      </c>
      <c r="D25" s="11" t="s">
        <v>74</v>
      </c>
      <c r="E25" s="12" t="s">
        <v>26</v>
      </c>
      <c r="F25" s="2" t="s">
        <v>26</v>
      </c>
      <c r="G25" s="15" t="s">
        <v>33</v>
      </c>
      <c r="H25" s="4" t="s">
        <v>33</v>
      </c>
      <c r="I25" s="4" t="s">
        <v>33</v>
      </c>
      <c r="J25" s="2" t="s">
        <v>131</v>
      </c>
      <c r="K25" s="2" t="s">
        <v>119</v>
      </c>
      <c r="L25" s="4" t="s">
        <v>33</v>
      </c>
      <c r="M25" s="2" t="s">
        <v>50</v>
      </c>
      <c r="N25" s="4" t="s">
        <v>33</v>
      </c>
      <c r="O25" s="4" t="s">
        <v>33</v>
      </c>
      <c r="P25" s="15" t="s">
        <v>33</v>
      </c>
      <c r="Q25" s="4" t="s">
        <v>33</v>
      </c>
      <c r="R25" s="4" t="s">
        <v>33</v>
      </c>
      <c r="S25" s="2" t="s">
        <v>50</v>
      </c>
      <c r="T25" s="3" t="s">
        <v>219</v>
      </c>
      <c r="U25" s="58"/>
      <c r="V25" s="58"/>
      <c r="W25" s="49" t="s">
        <v>29</v>
      </c>
      <c r="X25" s="2">
        <f t="shared" ca="1" si="5"/>
        <v>3</v>
      </c>
      <c r="Y25" s="59">
        <v>44533</v>
      </c>
      <c r="Z25" s="2"/>
      <c r="AA25" s="4" t="s">
        <v>32</v>
      </c>
      <c r="AB25" s="3" t="s">
        <v>65</v>
      </c>
      <c r="AC25" s="3" t="s">
        <v>138</v>
      </c>
    </row>
    <row r="26" spans="1:44" s="10" customFormat="1" ht="45" x14ac:dyDescent="0.25">
      <c r="A26" s="8" t="s">
        <v>66</v>
      </c>
      <c r="B26" s="7" t="s">
        <v>173</v>
      </c>
      <c r="C26" s="7" t="s">
        <v>226</v>
      </c>
      <c r="D26" s="13" t="s">
        <v>69</v>
      </c>
      <c r="E26" s="14" t="s">
        <v>26</v>
      </c>
      <c r="F26" s="8" t="s">
        <v>26</v>
      </c>
      <c r="G26" s="16" t="s">
        <v>33</v>
      </c>
      <c r="H26" s="7" t="s">
        <v>33</v>
      </c>
      <c r="I26" s="8" t="s">
        <v>33</v>
      </c>
      <c r="J26" s="8" t="s">
        <v>139</v>
      </c>
      <c r="K26" s="8" t="s">
        <v>119</v>
      </c>
      <c r="L26" s="7" t="s">
        <v>33</v>
      </c>
      <c r="M26" s="8" t="s">
        <v>50</v>
      </c>
      <c r="N26" s="7" t="s">
        <v>33</v>
      </c>
      <c r="O26" s="7" t="s">
        <v>33</v>
      </c>
      <c r="P26" s="7" t="s">
        <v>33</v>
      </c>
      <c r="Q26" s="7" t="s">
        <v>33</v>
      </c>
      <c r="R26" s="7" t="s">
        <v>33</v>
      </c>
      <c r="S26" s="8" t="s">
        <v>50</v>
      </c>
      <c r="T26" s="9" t="s">
        <v>219</v>
      </c>
      <c r="U26" s="9"/>
      <c r="V26" s="9" t="s">
        <v>192</v>
      </c>
      <c r="W26" s="47" t="s">
        <v>29</v>
      </c>
      <c r="X26" s="8">
        <f t="shared" ca="1" si="5"/>
        <v>5</v>
      </c>
      <c r="Y26" s="44">
        <v>43754</v>
      </c>
      <c r="Z26" s="8"/>
      <c r="AA26" s="7" t="s">
        <v>33</v>
      </c>
      <c r="AB26" s="9" t="s">
        <v>67</v>
      </c>
      <c r="AC26" s="9" t="s">
        <v>140</v>
      </c>
    </row>
    <row r="27" spans="1:44" s="77" customFormat="1" x14ac:dyDescent="0.25">
      <c r="A27" s="69" t="s">
        <v>47</v>
      </c>
      <c r="B27" s="70" t="s">
        <v>176</v>
      </c>
      <c r="C27" s="70" t="s">
        <v>122</v>
      </c>
      <c r="D27" s="71" t="s">
        <v>69</v>
      </c>
      <c r="E27" s="80" t="s">
        <v>26</v>
      </c>
      <c r="F27" s="69" t="s">
        <v>26</v>
      </c>
      <c r="G27" s="81" t="s">
        <v>33</v>
      </c>
      <c r="H27" s="70" t="s">
        <v>33</v>
      </c>
      <c r="I27" s="70" t="s">
        <v>33</v>
      </c>
      <c r="J27" s="69" t="s">
        <v>139</v>
      </c>
      <c r="K27" s="69" t="s">
        <v>119</v>
      </c>
      <c r="L27" s="70" t="s">
        <v>33</v>
      </c>
      <c r="M27" s="69" t="s">
        <v>50</v>
      </c>
      <c r="N27" s="70" t="s">
        <v>33</v>
      </c>
      <c r="O27" s="70" t="s">
        <v>33</v>
      </c>
      <c r="P27" s="70" t="s">
        <v>33</v>
      </c>
      <c r="Q27" s="70" t="s">
        <v>33</v>
      </c>
      <c r="R27" s="70" t="s">
        <v>33</v>
      </c>
      <c r="S27" s="69" t="s">
        <v>50</v>
      </c>
      <c r="T27" s="76"/>
      <c r="U27" s="76"/>
      <c r="V27" s="76"/>
      <c r="W27" s="74" t="s">
        <v>29</v>
      </c>
      <c r="X27" s="69">
        <f t="shared" ref="X27" ca="1" si="6">YEAR(TODAY())-YEAR(Y27)</f>
        <v>1</v>
      </c>
      <c r="Y27" s="82">
        <v>45104</v>
      </c>
      <c r="Z27" s="70" t="s">
        <v>33</v>
      </c>
      <c r="AA27" s="69" t="s">
        <v>48</v>
      </c>
      <c r="AB27" s="76" t="s">
        <v>59</v>
      </c>
      <c r="AC27" s="76"/>
    </row>
    <row r="28" spans="1:44" s="77" customFormat="1" x14ac:dyDescent="0.25">
      <c r="A28" s="69" t="s">
        <v>64</v>
      </c>
      <c r="B28" s="70" t="s">
        <v>33</v>
      </c>
      <c r="C28" s="70" t="s">
        <v>33</v>
      </c>
      <c r="D28" s="70" t="s">
        <v>74</v>
      </c>
      <c r="E28" s="69" t="s">
        <v>26</v>
      </c>
      <c r="F28" s="69" t="s">
        <v>26</v>
      </c>
      <c r="G28" s="69"/>
      <c r="H28" s="69"/>
      <c r="I28" s="69"/>
      <c r="J28" s="69"/>
      <c r="K28" s="69"/>
      <c r="L28" s="69"/>
      <c r="M28" s="69"/>
      <c r="N28" s="69"/>
      <c r="O28" s="69"/>
      <c r="P28" s="69"/>
      <c r="Q28" s="69"/>
      <c r="R28" s="69"/>
      <c r="S28" s="69"/>
      <c r="T28" s="76"/>
      <c r="U28" s="76"/>
      <c r="V28" s="76"/>
      <c r="W28" s="83" t="s">
        <v>33</v>
      </c>
      <c r="X28" s="69"/>
      <c r="Y28" s="79"/>
      <c r="Z28" s="69"/>
      <c r="AA28" s="69"/>
      <c r="AB28" s="76" t="s">
        <v>68</v>
      </c>
      <c r="AC28" s="69"/>
    </row>
    <row r="29" spans="1:44" ht="33.75" customHeight="1" x14ac:dyDescent="0.25">
      <c r="A29" s="2" t="s">
        <v>134</v>
      </c>
      <c r="B29" s="4" t="s">
        <v>172</v>
      </c>
      <c r="C29" s="154" t="s">
        <v>328</v>
      </c>
      <c r="D29" s="4" t="s">
        <v>74</v>
      </c>
      <c r="E29" s="2" t="s">
        <v>26</v>
      </c>
      <c r="F29" s="2" t="s">
        <v>26</v>
      </c>
      <c r="G29" s="2" t="s">
        <v>26</v>
      </c>
      <c r="H29" s="4" t="s">
        <v>33</v>
      </c>
      <c r="I29" s="11" t="s">
        <v>33</v>
      </c>
      <c r="J29" s="2" t="s">
        <v>133</v>
      </c>
      <c r="K29" s="2" t="s">
        <v>119</v>
      </c>
      <c r="L29" s="4" t="s">
        <v>33</v>
      </c>
      <c r="M29" s="2" t="s">
        <v>50</v>
      </c>
      <c r="N29" s="4" t="s">
        <v>33</v>
      </c>
      <c r="O29" s="4" t="s">
        <v>33</v>
      </c>
      <c r="P29" s="2" t="s">
        <v>40</v>
      </c>
      <c r="Q29" s="4" t="s">
        <v>33</v>
      </c>
      <c r="R29" s="4" t="s">
        <v>33</v>
      </c>
      <c r="S29" s="2" t="s">
        <v>146</v>
      </c>
      <c r="T29" s="58"/>
      <c r="U29" s="58"/>
      <c r="V29" s="58" t="s">
        <v>181</v>
      </c>
      <c r="W29" s="41" t="s">
        <v>29</v>
      </c>
      <c r="X29" s="2">
        <f ca="1">YEAR(TODAY())-YEAR(Y29)</f>
        <v>3</v>
      </c>
      <c r="Y29" s="63">
        <v>44418</v>
      </c>
      <c r="Z29" s="11" t="s">
        <v>32</v>
      </c>
      <c r="AA29" s="11" t="s">
        <v>33</v>
      </c>
      <c r="AB29" s="3" t="s">
        <v>137</v>
      </c>
      <c r="AC29" s="3" t="s">
        <v>180</v>
      </c>
    </row>
    <row r="30" spans="1:44" s="8" customFormat="1" ht="30" x14ac:dyDescent="0.25">
      <c r="A30" s="8" t="s">
        <v>174</v>
      </c>
      <c r="B30" s="7" t="s">
        <v>191</v>
      </c>
      <c r="C30" s="40" t="s">
        <v>328</v>
      </c>
      <c r="D30" s="8" t="s">
        <v>74</v>
      </c>
      <c r="E30" s="8" t="s">
        <v>26</v>
      </c>
      <c r="F30" s="8" t="s">
        <v>26</v>
      </c>
      <c r="G30" s="8" t="s">
        <v>26</v>
      </c>
      <c r="J30" s="8" t="s">
        <v>133</v>
      </c>
      <c r="K30" s="8" t="s">
        <v>119</v>
      </c>
      <c r="M30" s="8" t="s">
        <v>50</v>
      </c>
      <c r="P30" s="8" t="s">
        <v>40</v>
      </c>
      <c r="S30" s="8" t="s">
        <v>146</v>
      </c>
      <c r="T30" s="9" t="s">
        <v>190</v>
      </c>
      <c r="U30" s="9"/>
      <c r="V30" s="60" t="s">
        <v>181</v>
      </c>
      <c r="W30" s="61" t="s">
        <v>29</v>
      </c>
      <c r="X30" s="8">
        <f ca="1">YEAR(TODAY())-YEAR(Y30)</f>
        <v>2</v>
      </c>
      <c r="Y30" s="62">
        <v>44736</v>
      </c>
      <c r="Z30" s="7"/>
      <c r="AA30" s="7" t="s">
        <v>33</v>
      </c>
      <c r="AB30" s="9" t="s">
        <v>175</v>
      </c>
      <c r="AC30" s="9"/>
      <c r="AD30" s="10"/>
      <c r="AE30" s="10"/>
      <c r="AF30" s="10"/>
      <c r="AG30" s="10"/>
      <c r="AH30" s="10"/>
      <c r="AI30" s="10"/>
      <c r="AJ30" s="10"/>
      <c r="AK30" s="10"/>
      <c r="AL30" s="10"/>
      <c r="AM30" s="10"/>
      <c r="AN30" s="10"/>
      <c r="AO30" s="10"/>
      <c r="AP30" s="10"/>
      <c r="AQ30" s="10"/>
      <c r="AR30" s="17"/>
    </row>
    <row r="31" spans="1:44" s="64" customFormat="1" x14ac:dyDescent="0.25">
      <c r="A31" s="64" t="s">
        <v>223</v>
      </c>
      <c r="B31" s="65" t="s">
        <v>325</v>
      </c>
      <c r="C31" s="65" t="s">
        <v>324</v>
      </c>
      <c r="D31" s="65" t="s">
        <v>33</v>
      </c>
      <c r="E31" s="65" t="s">
        <v>33</v>
      </c>
      <c r="F31" s="64" t="s">
        <v>26</v>
      </c>
      <c r="G31" s="65" t="s">
        <v>21</v>
      </c>
      <c r="H31" s="65" t="s">
        <v>33</v>
      </c>
      <c r="I31" s="65" t="s">
        <v>33</v>
      </c>
      <c r="J31" s="65" t="s">
        <v>33</v>
      </c>
      <c r="K31" s="65" t="s">
        <v>33</v>
      </c>
      <c r="L31" s="65" t="s">
        <v>33</v>
      </c>
      <c r="M31" s="65" t="s">
        <v>33</v>
      </c>
      <c r="N31" s="64" t="s">
        <v>50</v>
      </c>
      <c r="O31" s="65" t="s">
        <v>33</v>
      </c>
      <c r="P31" s="64" t="s">
        <v>22</v>
      </c>
      <c r="S31" s="64" t="s">
        <v>50</v>
      </c>
      <c r="T31" s="66"/>
      <c r="U31" s="66"/>
      <c r="V31" s="66" t="s">
        <v>335</v>
      </c>
      <c r="W31" s="67" t="s">
        <v>334</v>
      </c>
      <c r="X31" s="2">
        <f ca="1">YEAR(TODAY())-YEAR(Y31)</f>
        <v>1</v>
      </c>
      <c r="Y31" s="68">
        <v>45247</v>
      </c>
      <c r="Z31" s="65" t="s">
        <v>33</v>
      </c>
      <c r="AA31" s="65" t="s">
        <v>33</v>
      </c>
      <c r="AB31" s="66"/>
      <c r="AC31" s="66"/>
      <c r="AD31" s="147"/>
      <c r="AE31" s="147"/>
      <c r="AF31" s="147"/>
      <c r="AG31" s="147"/>
      <c r="AH31" s="147"/>
      <c r="AI31" s="147"/>
      <c r="AJ31" s="147"/>
      <c r="AK31" s="147"/>
      <c r="AL31" s="147"/>
      <c r="AM31" s="147"/>
      <c r="AN31" s="147"/>
      <c r="AO31" s="147"/>
      <c r="AP31" s="147"/>
      <c r="AQ31" s="147"/>
      <c r="AR31" s="146"/>
    </row>
    <row r="32" spans="1:44" s="10" customFormat="1" x14ac:dyDescent="0.25">
      <c r="A32" s="8" t="s">
        <v>330</v>
      </c>
      <c r="B32" s="8" t="s">
        <v>150</v>
      </c>
      <c r="C32" s="8" t="s">
        <v>231</v>
      </c>
      <c r="D32" s="7" t="s">
        <v>33</v>
      </c>
      <c r="E32" s="7" t="s">
        <v>33</v>
      </c>
      <c r="F32" s="8" t="s">
        <v>26</v>
      </c>
      <c r="G32" s="8" t="s">
        <v>26</v>
      </c>
      <c r="H32" s="7" t="s">
        <v>33</v>
      </c>
      <c r="I32" s="7" t="s">
        <v>33</v>
      </c>
      <c r="J32" s="7" t="s">
        <v>33</v>
      </c>
      <c r="K32" s="7" t="s">
        <v>33</v>
      </c>
      <c r="L32" s="7" t="s">
        <v>33</v>
      </c>
      <c r="M32" s="8" t="s">
        <v>50</v>
      </c>
      <c r="N32" s="8" t="s">
        <v>50</v>
      </c>
      <c r="O32" s="7" t="s">
        <v>33</v>
      </c>
      <c r="P32" s="8" t="s">
        <v>22</v>
      </c>
      <c r="Q32" s="8"/>
      <c r="R32" s="8"/>
      <c r="S32" s="8" t="s">
        <v>50</v>
      </c>
      <c r="T32" s="149" t="s">
        <v>338</v>
      </c>
      <c r="U32" s="9"/>
      <c r="V32" s="9"/>
      <c r="W32" s="47" t="s">
        <v>29</v>
      </c>
      <c r="X32" s="8">
        <f t="shared" ref="X32:X36" ca="1" si="7">YEAR(TODAY())-YEAR(Y32)</f>
        <v>2</v>
      </c>
      <c r="Y32" s="62">
        <v>44868</v>
      </c>
      <c r="Z32" s="8"/>
      <c r="AA32" s="7" t="s">
        <v>336</v>
      </c>
      <c r="AB32" s="8" t="s">
        <v>331</v>
      </c>
      <c r="AC32" s="8"/>
    </row>
    <row r="33" spans="1:29" x14ac:dyDescent="0.25">
      <c r="A33" s="2" t="s">
        <v>339</v>
      </c>
      <c r="B33" s="2" t="s">
        <v>150</v>
      </c>
      <c r="C33" s="2" t="s">
        <v>231</v>
      </c>
      <c r="D33" s="4" t="s">
        <v>33</v>
      </c>
      <c r="E33" s="4" t="s">
        <v>33</v>
      </c>
      <c r="F33" s="2" t="s">
        <v>26</v>
      </c>
      <c r="G33" s="4" t="s">
        <v>33</v>
      </c>
      <c r="H33" s="4" t="s">
        <v>33</v>
      </c>
      <c r="I33" s="4" t="s">
        <v>33</v>
      </c>
      <c r="J33" s="4" t="s">
        <v>33</v>
      </c>
      <c r="K33" s="4" t="s">
        <v>33</v>
      </c>
      <c r="L33" s="4" t="s">
        <v>33</v>
      </c>
      <c r="M33" s="2" t="s">
        <v>21</v>
      </c>
      <c r="N33" s="2" t="s">
        <v>21</v>
      </c>
      <c r="O33" s="4" t="s">
        <v>33</v>
      </c>
      <c r="P33" s="4" t="s">
        <v>33</v>
      </c>
      <c r="Q33" s="4" t="s">
        <v>33</v>
      </c>
      <c r="R33" s="4" t="s">
        <v>33</v>
      </c>
      <c r="S33" s="2" t="s">
        <v>50</v>
      </c>
      <c r="T33" s="3" t="s">
        <v>200</v>
      </c>
      <c r="U33" s="3"/>
      <c r="V33" s="3" t="s">
        <v>342</v>
      </c>
      <c r="W33" s="50" t="s">
        <v>29</v>
      </c>
      <c r="X33" s="2">
        <f t="shared" ca="1" si="7"/>
        <v>3</v>
      </c>
      <c r="Y33" s="150">
        <v>44472</v>
      </c>
      <c r="Z33" s="4" t="s">
        <v>32</v>
      </c>
      <c r="AA33" s="2" t="s">
        <v>341</v>
      </c>
      <c r="AB33" s="2" t="s">
        <v>340</v>
      </c>
      <c r="AC33" s="2"/>
    </row>
    <row r="34" spans="1:29" s="10" customFormat="1" ht="30" x14ac:dyDescent="0.25">
      <c r="A34" s="8" t="s">
        <v>343</v>
      </c>
      <c r="B34" s="8" t="s">
        <v>170</v>
      </c>
      <c r="C34" s="8" t="s">
        <v>231</v>
      </c>
      <c r="D34" s="7" t="s">
        <v>33</v>
      </c>
      <c r="E34" s="7" t="s">
        <v>33</v>
      </c>
      <c r="F34" s="7" t="s">
        <v>33</v>
      </c>
      <c r="G34" s="7" t="s">
        <v>33</v>
      </c>
      <c r="H34" s="8" t="s">
        <v>21</v>
      </c>
      <c r="I34" s="9" t="s">
        <v>344</v>
      </c>
      <c r="J34" s="7" t="s">
        <v>33</v>
      </c>
      <c r="K34" s="7" t="s">
        <v>33</v>
      </c>
      <c r="L34" s="7" t="s">
        <v>33</v>
      </c>
      <c r="M34" s="7" t="s">
        <v>33</v>
      </c>
      <c r="N34" s="7" t="s">
        <v>33</v>
      </c>
      <c r="O34" s="7" t="s">
        <v>33</v>
      </c>
      <c r="P34" s="7" t="s">
        <v>33</v>
      </c>
      <c r="Q34" s="7" t="s">
        <v>33</v>
      </c>
      <c r="R34" s="7" t="s">
        <v>33</v>
      </c>
      <c r="S34" s="8" t="s">
        <v>50</v>
      </c>
      <c r="T34" s="9" t="s">
        <v>345</v>
      </c>
      <c r="U34" s="9"/>
      <c r="V34" s="9" t="s">
        <v>346</v>
      </c>
      <c r="W34" s="47" t="s">
        <v>29</v>
      </c>
      <c r="X34" s="8">
        <f t="shared" ca="1" si="7"/>
        <v>1</v>
      </c>
      <c r="Y34" s="62">
        <v>45231</v>
      </c>
      <c r="Z34" s="7" t="s">
        <v>33</v>
      </c>
      <c r="AA34" s="7" t="s">
        <v>33</v>
      </c>
      <c r="AB34" s="8" t="s">
        <v>347</v>
      </c>
      <c r="AC34" s="8"/>
    </row>
    <row r="35" spans="1:29" ht="30" x14ac:dyDescent="0.25">
      <c r="A35" s="2" t="s">
        <v>348</v>
      </c>
      <c r="B35" s="2" t="s">
        <v>355</v>
      </c>
      <c r="C35" s="3" t="s">
        <v>350</v>
      </c>
      <c r="D35" s="4" t="s">
        <v>33</v>
      </c>
      <c r="E35" s="4" t="s">
        <v>33</v>
      </c>
      <c r="F35" s="2" t="s">
        <v>26</v>
      </c>
      <c r="G35" s="4" t="s">
        <v>33</v>
      </c>
      <c r="H35" s="4" t="s">
        <v>33</v>
      </c>
      <c r="I35" s="4" t="s">
        <v>33</v>
      </c>
      <c r="J35" s="4" t="s">
        <v>33</v>
      </c>
      <c r="K35" s="4" t="s">
        <v>33</v>
      </c>
      <c r="L35" s="4" t="s">
        <v>33</v>
      </c>
      <c r="M35" s="2" t="s">
        <v>50</v>
      </c>
      <c r="N35" s="2" t="s">
        <v>50</v>
      </c>
      <c r="O35" s="4" t="s">
        <v>50</v>
      </c>
      <c r="P35" s="4" t="s">
        <v>33</v>
      </c>
      <c r="Q35" s="4" t="s">
        <v>50</v>
      </c>
      <c r="R35" s="4" t="s">
        <v>50</v>
      </c>
      <c r="S35" s="2" t="s">
        <v>50</v>
      </c>
      <c r="T35" s="3" t="s">
        <v>200</v>
      </c>
      <c r="U35" s="3" t="s">
        <v>354</v>
      </c>
      <c r="V35" s="3" t="s">
        <v>353</v>
      </c>
      <c r="W35" s="50" t="s">
        <v>29</v>
      </c>
      <c r="X35" s="2">
        <f t="shared" ca="1" si="7"/>
        <v>6</v>
      </c>
      <c r="Y35" s="150">
        <v>43378</v>
      </c>
      <c r="Z35" s="4" t="s">
        <v>33</v>
      </c>
      <c r="AA35" s="2" t="s">
        <v>341</v>
      </c>
      <c r="AB35" s="2" t="s">
        <v>351</v>
      </c>
      <c r="AC35" s="2" t="s">
        <v>356</v>
      </c>
    </row>
    <row r="36" spans="1:29" s="10" customFormat="1" ht="30" x14ac:dyDescent="0.25">
      <c r="A36" s="8" t="s">
        <v>349</v>
      </c>
      <c r="B36" s="8" t="s">
        <v>355</v>
      </c>
      <c r="C36" s="40" t="s">
        <v>360</v>
      </c>
      <c r="D36" s="8" t="str">
        <f t="shared" ref="D36:S36" si="8">D7</f>
        <v>-</v>
      </c>
      <c r="E36" s="8" t="str">
        <f t="shared" si="8"/>
        <v>-</v>
      </c>
      <c r="F36" s="8" t="str">
        <f t="shared" si="8"/>
        <v>R</v>
      </c>
      <c r="G36" s="8" t="str">
        <f t="shared" si="8"/>
        <v>-</v>
      </c>
      <c r="H36" s="8" t="str">
        <f t="shared" si="8"/>
        <v>-</v>
      </c>
      <c r="I36" s="8" t="str">
        <f t="shared" si="8"/>
        <v>-</v>
      </c>
      <c r="J36" s="8" t="str">
        <f t="shared" si="8"/>
        <v>-</v>
      </c>
      <c r="K36" s="8" t="str">
        <f t="shared" si="8"/>
        <v>-</v>
      </c>
      <c r="L36" s="8" t="str">
        <f t="shared" si="8"/>
        <v>-</v>
      </c>
      <c r="M36" s="8" t="str">
        <f t="shared" si="8"/>
        <v>S</v>
      </c>
      <c r="N36" s="8" t="str">
        <f t="shared" si="8"/>
        <v>S</v>
      </c>
      <c r="O36" s="8" t="str">
        <f t="shared" si="8"/>
        <v>S</v>
      </c>
      <c r="P36" s="8" t="str">
        <f t="shared" si="8"/>
        <v>-</v>
      </c>
      <c r="Q36" s="8" t="str">
        <f t="shared" si="8"/>
        <v>S</v>
      </c>
      <c r="R36" s="8" t="str">
        <f t="shared" si="8"/>
        <v>S</v>
      </c>
      <c r="S36" s="8" t="str">
        <f t="shared" si="8"/>
        <v>S</v>
      </c>
      <c r="T36" s="9" t="s">
        <v>200</v>
      </c>
      <c r="U36" s="9" t="s">
        <v>358</v>
      </c>
      <c r="V36" s="9" t="s">
        <v>357</v>
      </c>
      <c r="W36" s="47" t="s">
        <v>29</v>
      </c>
      <c r="X36" s="8">
        <f t="shared" ca="1" si="7"/>
        <v>5</v>
      </c>
      <c r="Y36" s="62">
        <v>43735</v>
      </c>
      <c r="Z36" s="7" t="s">
        <v>33</v>
      </c>
      <c r="AA36" s="8" t="s">
        <v>341</v>
      </c>
      <c r="AB36" s="8" t="s">
        <v>352</v>
      </c>
      <c r="AC36" s="8" t="s">
        <v>356</v>
      </c>
    </row>
    <row r="37" spans="1:29" ht="15" customHeight="1" x14ac:dyDescent="0.25"/>
    <row r="38" spans="1:29" ht="15.75" customHeight="1" x14ac:dyDescent="0.25"/>
    <row r="39" spans="1:29" ht="15" customHeight="1" x14ac:dyDescent="0.25"/>
    <row r="41" spans="1:29" x14ac:dyDescent="0.25">
      <c r="K41" s="6"/>
      <c r="L41" s="6"/>
      <c r="M41" s="6"/>
      <c r="N41" s="6"/>
      <c r="O41" s="6"/>
    </row>
    <row r="42" spans="1:29" x14ac:dyDescent="0.25">
      <c r="K42" s="6"/>
      <c r="L42" s="6"/>
      <c r="M42" s="6"/>
      <c r="N42" s="6"/>
      <c r="O42" s="6"/>
    </row>
    <row r="44" spans="1:29" x14ac:dyDescent="0.25">
      <c r="B44" s="155"/>
    </row>
  </sheetData>
  <mergeCells count="36">
    <mergeCell ref="X1:Y1"/>
    <mergeCell ref="T4:T5"/>
    <mergeCell ref="W4:W5"/>
    <mergeCell ref="M4:M5"/>
    <mergeCell ref="N4:N5"/>
    <mergeCell ref="P4:P5"/>
    <mergeCell ref="O4:O5"/>
    <mergeCell ref="U4:U5"/>
    <mergeCell ref="V4:V5"/>
    <mergeCell ref="M1:P1"/>
    <mergeCell ref="M2:P2"/>
    <mergeCell ref="M3:P3"/>
    <mergeCell ref="Q4:Q5"/>
    <mergeCell ref="R4:R5"/>
    <mergeCell ref="S4:S5"/>
    <mergeCell ref="AC4:AC5"/>
    <mergeCell ref="AB4:AB5"/>
    <mergeCell ref="Z4:Z5"/>
    <mergeCell ref="AA4:AA5"/>
    <mergeCell ref="X4:Y4"/>
    <mergeCell ref="C1:D1"/>
    <mergeCell ref="C2:D2"/>
    <mergeCell ref="C3:D3"/>
    <mergeCell ref="D4:D5"/>
    <mergeCell ref="J1:L1"/>
    <mergeCell ref="J2:L2"/>
    <mergeCell ref="K4:K5"/>
    <mergeCell ref="J4:J5"/>
    <mergeCell ref="E1:F1"/>
    <mergeCell ref="E2:F2"/>
    <mergeCell ref="E3:F3"/>
    <mergeCell ref="A4:A5"/>
    <mergeCell ref="B4:B5"/>
    <mergeCell ref="C4:C5"/>
    <mergeCell ref="L4:L5"/>
    <mergeCell ref="E4:I4"/>
  </mergeCells>
  <conditionalFormatting sqref="X6:X1048576">
    <cfRule type="cellIs" dxfId="152" priority="1" operator="greaterThan">
      <formula>5</formula>
    </cfRule>
  </conditionalFormatting>
  <hyperlinks>
    <hyperlink ref="W26" r:id="rId1" xr:uid="{2AAEB1AC-50E8-406B-BBD5-F11149BBD1CD}"/>
    <hyperlink ref="W27" r:id="rId2" xr:uid="{80F1C213-87A7-446E-96F6-F996192F0E07}"/>
    <hyperlink ref="W25" r:id="rId3" xr:uid="{A6291D26-D322-4FA2-9C68-FDC779CBADC0}"/>
    <hyperlink ref="W10" r:id="rId4" xr:uid="{F8D8748B-582F-49C8-9139-A006DA0B550E}"/>
    <hyperlink ref="W11" r:id="rId5" xr:uid="{2F0C710D-A300-45A6-9EE0-C7E9ED24089B}"/>
    <hyperlink ref="W7" r:id="rId6" xr:uid="{8A2DC439-25D1-45C8-AB40-E7F2FA30B4F6}"/>
    <hyperlink ref="W8" r:id="rId7" display="github" xr:uid="{D60F682E-4B3A-404F-A0D0-BFAF5781444F}"/>
    <hyperlink ref="W9" r:id="rId8" xr:uid="{3B828653-EE72-4990-BFCA-FB16ED9DCF5C}"/>
    <hyperlink ref="W12" r:id="rId9" xr:uid="{FA61327E-E907-4504-A956-A9E249BBC638}"/>
    <hyperlink ref="W13" r:id="rId10" xr:uid="{054B2842-0566-4883-BD58-13A9E773E201}"/>
    <hyperlink ref="W14" r:id="rId11" xr:uid="{F3F77CA9-4303-4932-BD34-212C61F3F1B3}"/>
    <hyperlink ref="W15" r:id="rId12" xr:uid="{25D3F507-5007-4F7C-A035-496A4A894F1D}"/>
    <hyperlink ref="W16" r:id="rId13" xr:uid="{2752A575-087D-469D-AFE1-6CA8A8821FE1}"/>
    <hyperlink ref="W17" r:id="rId14" xr:uid="{54FAFAB4-525F-4349-93C3-F85E2C997D71}"/>
    <hyperlink ref="W19" r:id="rId15" xr:uid="{D476F3FE-E4B4-41AC-BA08-166F8A136762}"/>
    <hyperlink ref="W18" r:id="rId16" xr:uid="{BF1DAF86-16FB-44F7-A81E-A39AAC27D56E}"/>
    <hyperlink ref="W6" r:id="rId17" xr:uid="{FCF3E322-8039-431F-9188-68E17E9DAFF6}"/>
    <hyperlink ref="W20" r:id="rId18" xr:uid="{8FB2C844-1E29-43FC-9C15-5AF07AE01DCC}"/>
    <hyperlink ref="W21" r:id="rId19" xr:uid="{3660A548-CAD2-4E29-B355-39A4381D38F8}"/>
    <hyperlink ref="AC21" r:id="rId20" xr:uid="{FAA81CE2-364E-410A-9241-A4145F5A59A2}"/>
    <hyperlink ref="W29" r:id="rId21" xr:uid="{9831C727-55C8-407F-A219-2A2E5FF8159C}"/>
    <hyperlink ref="AB16" r:id="rId22" xr:uid="{B8ABADD9-2275-40B2-B02D-E5B488394F69}"/>
    <hyperlink ref="W30" r:id="rId23" xr:uid="{2B135324-D829-41C4-B2FE-01BC01FB00DE}"/>
    <hyperlink ref="AB22" r:id="rId24" xr:uid="{BA718199-6D27-4A67-A899-E142E22B9167}"/>
    <hyperlink ref="W32" r:id="rId25" xr:uid="{88DE0145-22D1-4F09-ADB6-9E346658ADAF}"/>
    <hyperlink ref="W31" r:id="rId26" display="github" xr:uid="{0F12EEBB-92A8-4F55-8212-C31A6FAD70EA}"/>
    <hyperlink ref="W33" r:id="rId27" xr:uid="{BF2AB96B-9930-4FEC-871E-61DFEDDCDE01}"/>
    <hyperlink ref="W34" r:id="rId28" xr:uid="{7C9033D8-DD10-42C1-809A-1BD05387771F}"/>
    <hyperlink ref="W35" r:id="rId29" xr:uid="{67F4D288-00E5-45F2-AD39-D0F08E4EFBDB}"/>
    <hyperlink ref="W36" r:id="rId30" xr:uid="{2FE8C746-14CD-4800-8AC6-CF1285293C92}"/>
  </hyperlinks>
  <pageMargins left="0.7" right="0.7" top="0.75" bottom="0.75" header="0.3" footer="0.3"/>
  <pageSetup paperSize="9" orientation="portrait" r:id="rId31"/>
  <legacy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5A90-0E97-4AD0-9075-84428FC6AC9E}">
  <dimension ref="A1:GV272"/>
  <sheetViews>
    <sheetView topLeftCell="A102" zoomScaleNormal="100" workbookViewId="0">
      <pane xSplit="1" topLeftCell="B1" activePane="topRight" state="frozen"/>
      <selection pane="topRight" activeCell="G100" sqref="G100"/>
    </sheetView>
  </sheetViews>
  <sheetFormatPr defaultRowHeight="15" x14ac:dyDescent="0.25"/>
  <cols>
    <col min="1" max="1" width="23.5703125" style="1" customWidth="1"/>
    <col min="2" max="3" width="11.28515625" style="1" bestFit="1" customWidth="1"/>
    <col min="4" max="4" width="12.140625" style="1" bestFit="1" customWidth="1"/>
    <col min="5" max="5" width="9.140625" style="1"/>
    <col min="6" max="7" width="12" style="1" bestFit="1" customWidth="1"/>
    <col min="8" max="8" width="12.140625" style="1" bestFit="1" customWidth="1"/>
    <col min="9" max="12" width="11.28515625" style="1" bestFit="1" customWidth="1"/>
    <col min="13" max="16" width="9.140625" style="1"/>
    <col min="17" max="17" width="11" style="1" customWidth="1"/>
    <col min="18" max="26" width="9.140625" style="1"/>
    <col min="32" max="32" width="9.5703125" bestFit="1" customWidth="1"/>
    <col min="102" max="102" width="13.28515625" style="1" customWidth="1"/>
    <col min="103" max="106" width="11.85546875" style="1" bestFit="1" customWidth="1"/>
    <col min="107" max="107" width="12.5703125" style="1" customWidth="1"/>
    <col min="108" max="109" width="13.140625" bestFit="1" customWidth="1"/>
    <col min="110" max="113" width="11.85546875" bestFit="1" customWidth="1"/>
    <col min="126" max="126" width="10.140625" bestFit="1" customWidth="1"/>
    <col min="127" max="127" width="10" bestFit="1" customWidth="1"/>
    <col min="128" max="128" width="10.5703125" bestFit="1" customWidth="1"/>
    <col min="129" max="129" width="11.140625" bestFit="1" customWidth="1"/>
    <col min="130" max="130" width="10.5703125" bestFit="1" customWidth="1"/>
    <col min="133" max="133" width="16.7109375" bestFit="1" customWidth="1"/>
    <col min="136" max="136" width="11.7109375" bestFit="1" customWidth="1"/>
    <col min="137" max="137" width="15.42578125" bestFit="1" customWidth="1"/>
    <col min="138" max="138" width="20.7109375" bestFit="1" customWidth="1"/>
  </cols>
  <sheetData>
    <row r="1" spans="1:153" x14ac:dyDescent="0.25">
      <c r="B1" s="204" t="s">
        <v>362</v>
      </c>
      <c r="C1" s="202"/>
      <c r="D1" s="202"/>
      <c r="E1" s="202"/>
      <c r="F1" s="202"/>
      <c r="G1" s="202"/>
      <c r="H1" s="202"/>
      <c r="I1" s="202"/>
      <c r="U1" s="177" t="s">
        <v>275</v>
      </c>
      <c r="V1" s="177"/>
      <c r="W1" s="177"/>
      <c r="X1" s="177"/>
      <c r="Y1" s="177"/>
      <c r="Z1" s="177"/>
      <c r="AA1" s="177"/>
      <c r="AB1" s="177"/>
      <c r="AC1" s="177"/>
      <c r="AD1" s="177"/>
      <c r="AE1" s="177"/>
      <c r="AQ1" s="177" t="s">
        <v>275</v>
      </c>
      <c r="AR1" s="177"/>
      <c r="AS1" s="177"/>
      <c r="AT1" s="177"/>
      <c r="AU1" s="177"/>
      <c r="AV1" s="177"/>
      <c r="AW1" s="177"/>
      <c r="AX1" s="177"/>
      <c r="AY1" s="177"/>
      <c r="AZ1" s="177"/>
      <c r="BA1" s="177"/>
      <c r="DV1" s="230" t="s">
        <v>364</v>
      </c>
      <c r="DW1" s="230"/>
      <c r="DX1" s="230"/>
      <c r="DY1" s="230"/>
      <c r="DZ1" s="230"/>
      <c r="EA1" s="230"/>
      <c r="EB1" s="230"/>
      <c r="EC1" s="230"/>
      <c r="ED1" s="230"/>
      <c r="EE1" s="230"/>
      <c r="EF1" s="230"/>
      <c r="EG1" s="230"/>
      <c r="EH1" s="230"/>
      <c r="EI1" s="177" t="s">
        <v>275</v>
      </c>
      <c r="EJ1" s="177"/>
      <c r="EK1" s="177"/>
      <c r="EL1" s="177"/>
      <c r="EM1" s="177"/>
      <c r="EN1" s="177"/>
      <c r="EO1" s="177"/>
      <c r="EP1" s="177"/>
      <c r="EQ1" s="177"/>
      <c r="ER1" s="177"/>
      <c r="ES1" s="177"/>
    </row>
    <row r="2" spans="1:153" x14ac:dyDescent="0.25">
      <c r="B2" s="224" t="s">
        <v>80</v>
      </c>
      <c r="C2" s="225"/>
      <c r="D2" s="225"/>
      <c r="E2" s="225"/>
      <c r="F2" s="225"/>
      <c r="G2" s="225"/>
      <c r="H2" s="225"/>
      <c r="I2" s="225"/>
      <c r="J2" s="208" t="s">
        <v>274</v>
      </c>
      <c r="K2" s="208"/>
      <c r="L2" s="208"/>
      <c r="M2" s="208"/>
      <c r="N2" s="208"/>
      <c r="O2" s="208"/>
      <c r="P2" s="208"/>
      <c r="Q2" s="208"/>
      <c r="R2" s="208"/>
      <c r="S2" s="208"/>
      <c r="T2" s="208"/>
      <c r="U2" s="208" t="s">
        <v>274</v>
      </c>
      <c r="V2" s="208"/>
      <c r="W2" s="208"/>
      <c r="X2" s="208"/>
      <c r="Y2" s="208"/>
      <c r="Z2" s="208"/>
      <c r="AA2" s="208"/>
      <c r="AB2" s="208"/>
      <c r="AC2" s="208"/>
      <c r="AD2" s="208"/>
      <c r="AE2" s="208"/>
      <c r="AF2" s="208" t="s">
        <v>274</v>
      </c>
      <c r="AG2" s="208"/>
      <c r="AH2" s="208"/>
      <c r="AI2" s="208"/>
      <c r="AJ2" s="208"/>
      <c r="AK2" s="208"/>
      <c r="AL2" s="208"/>
      <c r="AM2" s="208"/>
      <c r="AN2" s="208"/>
      <c r="AO2" s="208"/>
      <c r="AP2" s="208"/>
      <c r="AQ2" s="208" t="s">
        <v>96</v>
      </c>
      <c r="AR2" s="208"/>
      <c r="AS2" s="208"/>
      <c r="AT2" s="208"/>
      <c r="AU2" s="208"/>
      <c r="AV2" s="208"/>
      <c r="AW2" s="208"/>
      <c r="AX2" s="208"/>
      <c r="AY2" s="208"/>
      <c r="AZ2" s="208"/>
      <c r="BA2" s="208"/>
      <c r="BB2" s="208" t="s">
        <v>104</v>
      </c>
      <c r="BC2" s="208"/>
      <c r="BD2" s="208"/>
      <c r="BE2" s="208"/>
      <c r="BF2" s="208"/>
      <c r="BG2" s="208"/>
      <c r="BH2" s="208"/>
      <c r="BI2" s="208"/>
      <c r="BJ2" s="208"/>
      <c r="BK2" s="208"/>
      <c r="BL2" s="208"/>
      <c r="BM2" s="208"/>
      <c r="BN2" s="208" t="s">
        <v>105</v>
      </c>
      <c r="BO2" s="208"/>
      <c r="BP2" s="208"/>
      <c r="BQ2" s="208"/>
      <c r="BR2" s="208"/>
      <c r="BS2" s="208"/>
      <c r="BT2" s="208"/>
      <c r="BU2" s="208"/>
      <c r="BV2" s="208"/>
      <c r="BW2" s="208"/>
      <c r="BX2" s="208"/>
      <c r="BY2" s="208"/>
      <c r="BZ2" s="208"/>
      <c r="CA2" s="208"/>
      <c r="CB2" s="208"/>
      <c r="CC2" s="208"/>
      <c r="CD2" s="201" t="s">
        <v>110</v>
      </c>
      <c r="CE2" s="202"/>
      <c r="CF2" s="202"/>
      <c r="CG2" s="202"/>
      <c r="CH2" s="202"/>
      <c r="CI2" s="202"/>
      <c r="CJ2" s="202"/>
      <c r="CK2" s="202"/>
      <c r="CL2" s="202"/>
      <c r="CM2" s="202"/>
      <c r="CN2" s="202"/>
      <c r="CO2" s="202"/>
      <c r="CP2" s="202"/>
      <c r="CQ2" s="202"/>
      <c r="CR2" s="202"/>
      <c r="CS2" s="202"/>
      <c r="CT2" s="202"/>
      <c r="CU2" s="202"/>
      <c r="CV2" s="202"/>
      <c r="CW2" s="202"/>
      <c r="CX2" s="208" t="s">
        <v>248</v>
      </c>
      <c r="CY2" s="208"/>
      <c r="CZ2" s="208"/>
      <c r="DA2" s="208"/>
      <c r="DB2" s="208"/>
      <c r="DC2" s="208"/>
      <c r="DD2" s="208"/>
      <c r="DE2" s="208"/>
      <c r="DF2" s="208"/>
      <c r="DG2" s="208"/>
      <c r="DH2" s="208"/>
      <c r="DI2" s="208"/>
      <c r="DJ2" s="208"/>
      <c r="DK2" s="208"/>
      <c r="DL2" s="208"/>
      <c r="DM2" s="208"/>
      <c r="DN2" s="208"/>
      <c r="DO2" s="208"/>
      <c r="DP2" s="208"/>
      <c r="DQ2" s="208"/>
      <c r="DR2" s="208"/>
      <c r="DS2" s="208"/>
      <c r="DT2" s="208"/>
      <c r="DU2" s="208"/>
      <c r="DV2" s="217" t="s">
        <v>363</v>
      </c>
      <c r="DW2" s="218"/>
      <c r="DX2" s="218"/>
      <c r="DY2" s="218"/>
      <c r="DZ2" s="218"/>
      <c r="EA2" s="218"/>
      <c r="EB2" s="218"/>
      <c r="EC2" s="218"/>
      <c r="ED2" s="218"/>
      <c r="EE2" s="218"/>
      <c r="EF2" s="218"/>
      <c r="EG2" s="218"/>
      <c r="EH2" s="218"/>
      <c r="EI2" t="s">
        <v>280</v>
      </c>
    </row>
    <row r="3" spans="1:153" x14ac:dyDescent="0.25">
      <c r="A3" s="33"/>
      <c r="B3" s="224" t="s">
        <v>79</v>
      </c>
      <c r="C3" s="225"/>
      <c r="D3" s="225"/>
      <c r="E3" s="226"/>
      <c r="F3" s="208" t="s">
        <v>100</v>
      </c>
      <c r="G3" s="208"/>
      <c r="H3" s="208"/>
      <c r="I3" s="224"/>
      <c r="J3" s="208" t="s">
        <v>95</v>
      </c>
      <c r="K3" s="208"/>
      <c r="L3" s="208"/>
      <c r="M3" s="208"/>
      <c r="N3" s="208"/>
      <c r="O3" s="208"/>
      <c r="P3" s="208"/>
      <c r="Q3" s="208"/>
      <c r="R3" s="208"/>
      <c r="S3" s="208"/>
      <c r="T3" s="208"/>
      <c r="U3" s="208" t="s">
        <v>97</v>
      </c>
      <c r="V3" s="208"/>
      <c r="W3" s="208"/>
      <c r="X3" s="208"/>
      <c r="Y3" s="208"/>
      <c r="Z3" s="208"/>
      <c r="AA3" s="208"/>
      <c r="AB3" s="208"/>
      <c r="AC3" s="208"/>
      <c r="AD3" s="208"/>
      <c r="AE3" s="208"/>
      <c r="AF3" s="208" t="s">
        <v>98</v>
      </c>
      <c r="AG3" s="208"/>
      <c r="AH3" s="208"/>
      <c r="AI3" s="208"/>
      <c r="AJ3" s="208"/>
      <c r="AK3" s="208"/>
      <c r="AL3" s="208"/>
      <c r="AM3" s="208"/>
      <c r="AN3" s="208"/>
      <c r="AO3" s="208"/>
      <c r="AP3" s="208"/>
      <c r="AQ3" s="208" t="s">
        <v>99</v>
      </c>
      <c r="AR3" s="208"/>
      <c r="AS3" s="208"/>
      <c r="AT3" s="208"/>
      <c r="AU3" s="208"/>
      <c r="AV3" s="208"/>
      <c r="AW3" s="208"/>
      <c r="AX3" s="208"/>
      <c r="AY3" s="208"/>
      <c r="AZ3" s="208"/>
      <c r="BA3" s="208"/>
      <c r="BB3" s="208" t="s">
        <v>101</v>
      </c>
      <c r="BC3" s="208"/>
      <c r="BD3" s="208"/>
      <c r="BE3" s="208"/>
      <c r="BF3" s="208" t="s">
        <v>102</v>
      </c>
      <c r="BG3" s="208"/>
      <c r="BH3" s="208"/>
      <c r="BI3" s="208"/>
      <c r="BJ3" s="208" t="s">
        <v>103</v>
      </c>
      <c r="BK3" s="208"/>
      <c r="BL3" s="208"/>
      <c r="BM3" s="208"/>
      <c r="BN3" s="208" t="s">
        <v>106</v>
      </c>
      <c r="BO3" s="208"/>
      <c r="BP3" s="208"/>
      <c r="BQ3" s="208"/>
      <c r="BR3" s="208" t="s">
        <v>107</v>
      </c>
      <c r="BS3" s="208"/>
      <c r="BT3" s="208"/>
      <c r="BU3" s="208"/>
      <c r="BV3" s="208" t="s">
        <v>108</v>
      </c>
      <c r="BW3" s="208"/>
      <c r="BX3" s="208"/>
      <c r="BY3" s="208"/>
      <c r="BZ3" s="208" t="s">
        <v>109</v>
      </c>
      <c r="CA3" s="208"/>
      <c r="CB3" s="208"/>
      <c r="CC3" s="208"/>
      <c r="CD3" s="208" t="s">
        <v>111</v>
      </c>
      <c r="CE3" s="208"/>
      <c r="CF3" s="208"/>
      <c r="CG3" s="208"/>
      <c r="CH3" s="208" t="s">
        <v>112</v>
      </c>
      <c r="CI3" s="208"/>
      <c r="CJ3" s="208"/>
      <c r="CK3" s="208"/>
      <c r="CL3" s="208" t="s">
        <v>113</v>
      </c>
      <c r="CM3" s="208"/>
      <c r="CN3" s="208"/>
      <c r="CO3" s="208"/>
      <c r="CP3" s="208" t="s">
        <v>114</v>
      </c>
      <c r="CQ3" s="208"/>
      <c r="CR3" s="208"/>
      <c r="CS3" s="208"/>
      <c r="CT3" s="208" t="s">
        <v>115</v>
      </c>
      <c r="CU3" s="208"/>
      <c r="CV3" s="208"/>
      <c r="CW3" s="224"/>
      <c r="CX3" s="208" t="s">
        <v>188</v>
      </c>
      <c r="CY3" s="208"/>
      <c r="CZ3" s="208"/>
      <c r="DA3" s="208"/>
      <c r="DB3" s="208"/>
      <c r="DC3" s="208"/>
      <c r="DD3" s="208"/>
      <c r="DE3" s="208"/>
      <c r="DF3" s="208"/>
      <c r="DG3" s="208"/>
      <c r="DH3" s="208"/>
      <c r="DI3" s="208"/>
      <c r="DJ3" s="208" t="s">
        <v>189</v>
      </c>
      <c r="DK3" s="208"/>
      <c r="DL3" s="208"/>
      <c r="DM3" s="208"/>
      <c r="DN3" s="208"/>
      <c r="DO3" s="208"/>
      <c r="DP3" s="208"/>
      <c r="DQ3" s="208"/>
      <c r="DR3" s="208"/>
      <c r="DS3" s="208"/>
      <c r="DT3" s="208"/>
      <c r="DU3" s="208"/>
      <c r="DV3" s="231" t="s">
        <v>261</v>
      </c>
      <c r="DW3" s="231"/>
      <c r="DX3" s="231"/>
      <c r="DY3" s="231"/>
      <c r="DZ3" s="231"/>
      <c r="EA3" s="231"/>
      <c r="EB3" s="231"/>
      <c r="EC3" s="231"/>
      <c r="ED3" s="231"/>
      <c r="EE3" s="231"/>
      <c r="EF3" s="231"/>
      <c r="EG3" s="231"/>
      <c r="EH3" s="231"/>
      <c r="EI3" s="212"/>
      <c r="EJ3" s="212"/>
      <c r="EK3" s="212"/>
      <c r="EL3" s="212"/>
      <c r="EM3" s="212"/>
      <c r="EN3" s="212"/>
      <c r="EO3" s="212"/>
    </row>
    <row r="4" spans="1:153" ht="15" customHeight="1" x14ac:dyDescent="0.25">
      <c r="A4" s="159" t="s">
        <v>0</v>
      </c>
      <c r="B4" s="208" t="s">
        <v>77</v>
      </c>
      <c r="C4" s="208"/>
      <c r="D4" s="208" t="s">
        <v>78</v>
      </c>
      <c r="E4" s="208"/>
      <c r="F4" s="208" t="s">
        <v>77</v>
      </c>
      <c r="G4" s="208"/>
      <c r="H4" s="208" t="s">
        <v>78</v>
      </c>
      <c r="I4" s="224"/>
      <c r="J4" s="25" t="s">
        <v>82</v>
      </c>
      <c r="K4" s="25" t="s">
        <v>83</v>
      </c>
      <c r="L4" s="25" t="s">
        <v>84</v>
      </c>
      <c r="M4" s="25" t="s">
        <v>85</v>
      </c>
      <c r="N4" s="25" t="s">
        <v>86</v>
      </c>
      <c r="O4" s="25" t="s">
        <v>87</v>
      </c>
      <c r="P4" s="25" t="s">
        <v>88</v>
      </c>
      <c r="Q4" s="25" t="s">
        <v>89</v>
      </c>
      <c r="R4" s="25" t="s">
        <v>90</v>
      </c>
      <c r="S4" s="25" t="s">
        <v>91</v>
      </c>
      <c r="T4" s="25" t="s">
        <v>92</v>
      </c>
      <c r="U4" s="25" t="s">
        <v>82</v>
      </c>
      <c r="V4" s="25" t="s">
        <v>83</v>
      </c>
      <c r="W4" s="25" t="s">
        <v>84</v>
      </c>
      <c r="X4" s="25" t="s">
        <v>85</v>
      </c>
      <c r="Y4" s="25" t="s">
        <v>86</v>
      </c>
      <c r="Z4" s="25" t="s">
        <v>87</v>
      </c>
      <c r="AA4" s="25" t="s">
        <v>88</v>
      </c>
      <c r="AB4" s="25" t="s">
        <v>89</v>
      </c>
      <c r="AC4" s="25" t="s">
        <v>90</v>
      </c>
      <c r="AD4" s="25" t="s">
        <v>91</v>
      </c>
      <c r="AE4" s="25" t="s">
        <v>92</v>
      </c>
      <c r="AF4" s="25" t="s">
        <v>82</v>
      </c>
      <c r="AG4" s="25" t="s">
        <v>83</v>
      </c>
      <c r="AH4" s="25" t="s">
        <v>84</v>
      </c>
      <c r="AI4" s="25" t="s">
        <v>85</v>
      </c>
      <c r="AJ4" s="25" t="s">
        <v>86</v>
      </c>
      <c r="AK4" s="25" t="s">
        <v>87</v>
      </c>
      <c r="AL4" s="25" t="s">
        <v>88</v>
      </c>
      <c r="AM4" s="25" t="s">
        <v>89</v>
      </c>
      <c r="AN4" s="25" t="s">
        <v>90</v>
      </c>
      <c r="AO4" s="25" t="s">
        <v>91</v>
      </c>
      <c r="AP4" s="25" t="s">
        <v>92</v>
      </c>
      <c r="AQ4" s="25" t="s">
        <v>82</v>
      </c>
      <c r="AR4" s="25" t="s">
        <v>83</v>
      </c>
      <c r="AS4" s="25" t="s">
        <v>84</v>
      </c>
      <c r="AT4" s="25" t="s">
        <v>85</v>
      </c>
      <c r="AU4" s="25" t="s">
        <v>86</v>
      </c>
      <c r="AV4" s="25" t="s">
        <v>87</v>
      </c>
      <c r="AW4" s="25" t="s">
        <v>88</v>
      </c>
      <c r="AX4" s="25" t="s">
        <v>89</v>
      </c>
      <c r="AY4" s="25" t="s">
        <v>90</v>
      </c>
      <c r="AZ4" s="25" t="s">
        <v>91</v>
      </c>
      <c r="BA4" s="25" t="s">
        <v>92</v>
      </c>
      <c r="BB4" s="208" t="s">
        <v>77</v>
      </c>
      <c r="BC4" s="208"/>
      <c r="BD4" s="208" t="s">
        <v>78</v>
      </c>
      <c r="BE4" s="208"/>
      <c r="BF4" s="208" t="s">
        <v>77</v>
      </c>
      <c r="BG4" s="208"/>
      <c r="BH4" s="208" t="s">
        <v>78</v>
      </c>
      <c r="BI4" s="208"/>
      <c r="BJ4" s="208" t="s">
        <v>77</v>
      </c>
      <c r="BK4" s="208"/>
      <c r="BL4" s="208" t="s">
        <v>78</v>
      </c>
      <c r="BM4" s="208"/>
      <c r="BN4" s="208" t="s">
        <v>77</v>
      </c>
      <c r="BO4" s="208"/>
      <c r="BP4" s="208" t="s">
        <v>78</v>
      </c>
      <c r="BQ4" s="208"/>
      <c r="BR4" s="208" t="s">
        <v>77</v>
      </c>
      <c r="BS4" s="208"/>
      <c r="BT4" s="208" t="s">
        <v>78</v>
      </c>
      <c r="BU4" s="208"/>
      <c r="BV4" s="208" t="s">
        <v>77</v>
      </c>
      <c r="BW4" s="208"/>
      <c r="BX4" s="208" t="s">
        <v>78</v>
      </c>
      <c r="BY4" s="208"/>
      <c r="BZ4" s="208" t="s">
        <v>77</v>
      </c>
      <c r="CA4" s="208"/>
      <c r="CB4" s="208" t="s">
        <v>78</v>
      </c>
      <c r="CC4" s="208"/>
      <c r="CD4" s="208" t="s">
        <v>77</v>
      </c>
      <c r="CE4" s="208"/>
      <c r="CF4" s="208" t="s">
        <v>78</v>
      </c>
      <c r="CG4" s="208"/>
      <c r="CH4" s="208" t="s">
        <v>77</v>
      </c>
      <c r="CI4" s="208"/>
      <c r="CJ4" s="208" t="s">
        <v>78</v>
      </c>
      <c r="CK4" s="208"/>
      <c r="CL4" s="208" t="s">
        <v>77</v>
      </c>
      <c r="CM4" s="208"/>
      <c r="CN4" s="208" t="s">
        <v>78</v>
      </c>
      <c r="CO4" s="208"/>
      <c r="CP4" s="208" t="s">
        <v>77</v>
      </c>
      <c r="CQ4" s="208"/>
      <c r="CR4" s="208" t="s">
        <v>78</v>
      </c>
      <c r="CS4" s="208"/>
      <c r="CT4" s="208" t="s">
        <v>77</v>
      </c>
      <c r="CU4" s="208"/>
      <c r="CV4" s="208" t="s">
        <v>78</v>
      </c>
      <c r="CW4" s="208"/>
      <c r="CX4" s="208" t="s">
        <v>182</v>
      </c>
      <c r="CY4" s="208"/>
      <c r="CZ4" s="208" t="s">
        <v>183</v>
      </c>
      <c r="DA4" s="208"/>
      <c r="DB4" s="208" t="s">
        <v>184</v>
      </c>
      <c r="DC4" s="208"/>
      <c r="DD4" s="208" t="s">
        <v>185</v>
      </c>
      <c r="DE4" s="208"/>
      <c r="DF4" s="208" t="s">
        <v>186</v>
      </c>
      <c r="DG4" s="208"/>
      <c r="DH4" s="208" t="s">
        <v>187</v>
      </c>
      <c r="DI4" s="208"/>
      <c r="DJ4" s="208" t="s">
        <v>182</v>
      </c>
      <c r="DK4" s="208"/>
      <c r="DL4" s="208" t="s">
        <v>183</v>
      </c>
      <c r="DM4" s="208"/>
      <c r="DN4" s="208" t="s">
        <v>184</v>
      </c>
      <c r="DO4" s="208"/>
      <c r="DP4" s="208" t="s">
        <v>185</v>
      </c>
      <c r="DQ4" s="208"/>
      <c r="DR4" s="208" t="s">
        <v>186</v>
      </c>
      <c r="DS4" s="208"/>
      <c r="DT4" s="208" t="s">
        <v>187</v>
      </c>
      <c r="DU4" s="208"/>
      <c r="DV4" s="215" t="s">
        <v>260</v>
      </c>
      <c r="DW4" s="216"/>
      <c r="DX4" s="216"/>
      <c r="DY4" s="216"/>
      <c r="DZ4" s="216"/>
      <c r="EA4" s="216" t="s">
        <v>269</v>
      </c>
      <c r="EB4" s="216"/>
      <c r="EC4" s="216"/>
      <c r="ED4" s="216" t="s">
        <v>268</v>
      </c>
      <c r="EE4" s="216"/>
      <c r="EF4" s="216"/>
      <c r="EG4" s="213" t="s">
        <v>267</v>
      </c>
      <c r="EH4" s="214"/>
      <c r="EI4" s="194" t="s">
        <v>281</v>
      </c>
      <c r="EJ4" s="195"/>
      <c r="EK4" s="195"/>
      <c r="EL4" s="195"/>
      <c r="EM4" s="195"/>
      <c r="EN4" s="195"/>
      <c r="EO4" s="195"/>
      <c r="EP4" s="195"/>
      <c r="EQ4" s="195"/>
      <c r="ER4" s="195"/>
      <c r="ES4" s="195"/>
    </row>
    <row r="5" spans="1:153" x14ac:dyDescent="0.25">
      <c r="A5" s="160"/>
      <c r="B5" s="2" t="s">
        <v>75</v>
      </c>
      <c r="C5" s="2" t="s">
        <v>76</v>
      </c>
      <c r="D5" s="2" t="s">
        <v>75</v>
      </c>
      <c r="E5" s="2" t="s">
        <v>76</v>
      </c>
      <c r="F5" s="2" t="s">
        <v>75</v>
      </c>
      <c r="G5" s="2" t="s">
        <v>76</v>
      </c>
      <c r="H5" s="2" t="s">
        <v>75</v>
      </c>
      <c r="I5" s="12" t="s">
        <v>76</v>
      </c>
      <c r="J5" s="2" t="s">
        <v>93</v>
      </c>
      <c r="K5" s="2" t="s">
        <v>93</v>
      </c>
      <c r="L5" s="2" t="s">
        <v>93</v>
      </c>
      <c r="M5" s="2" t="s">
        <v>93</v>
      </c>
      <c r="N5" s="2" t="s">
        <v>93</v>
      </c>
      <c r="O5" s="2" t="s">
        <v>93</v>
      </c>
      <c r="P5" s="2" t="s">
        <v>93</v>
      </c>
      <c r="Q5" s="2" t="s">
        <v>93</v>
      </c>
      <c r="R5" s="2" t="s">
        <v>93</v>
      </c>
      <c r="S5" s="2" t="s">
        <v>93</v>
      </c>
      <c r="T5" s="2" t="s">
        <v>93</v>
      </c>
      <c r="U5" s="2" t="s">
        <v>93</v>
      </c>
      <c r="V5" s="2" t="s">
        <v>93</v>
      </c>
      <c r="W5" s="2" t="s">
        <v>93</v>
      </c>
      <c r="X5" s="2" t="s">
        <v>93</v>
      </c>
      <c r="Y5" s="2" t="s">
        <v>93</v>
      </c>
      <c r="Z5" s="2" t="s">
        <v>93</v>
      </c>
      <c r="AA5" s="2" t="s">
        <v>93</v>
      </c>
      <c r="AB5" s="2" t="s">
        <v>93</v>
      </c>
      <c r="AC5" s="2" t="s">
        <v>93</v>
      </c>
      <c r="AD5" s="2" t="s">
        <v>93</v>
      </c>
      <c r="AE5" s="2" t="s">
        <v>93</v>
      </c>
      <c r="AF5" s="2" t="s">
        <v>93</v>
      </c>
      <c r="AG5" s="2" t="s">
        <v>93</v>
      </c>
      <c r="AH5" s="2" t="s">
        <v>93</v>
      </c>
      <c r="AI5" s="2" t="s">
        <v>93</v>
      </c>
      <c r="AJ5" s="2" t="s">
        <v>93</v>
      </c>
      <c r="AK5" s="2" t="s">
        <v>93</v>
      </c>
      <c r="AL5" s="2" t="s">
        <v>93</v>
      </c>
      <c r="AM5" s="2" t="s">
        <v>93</v>
      </c>
      <c r="AN5" s="2" t="s">
        <v>93</v>
      </c>
      <c r="AO5" s="2" t="s">
        <v>93</v>
      </c>
      <c r="AP5" s="2" t="s">
        <v>93</v>
      </c>
      <c r="AQ5" s="2" t="s">
        <v>93</v>
      </c>
      <c r="AR5" s="2" t="s">
        <v>93</v>
      </c>
      <c r="AS5" s="2" t="s">
        <v>93</v>
      </c>
      <c r="AT5" s="2" t="s">
        <v>93</v>
      </c>
      <c r="AU5" s="2" t="s">
        <v>93</v>
      </c>
      <c r="AV5" s="2" t="s">
        <v>93</v>
      </c>
      <c r="AW5" s="2" t="s">
        <v>93</v>
      </c>
      <c r="AX5" s="2" t="s">
        <v>93</v>
      </c>
      <c r="AY5" s="2" t="s">
        <v>93</v>
      </c>
      <c r="AZ5" s="2" t="s">
        <v>93</v>
      </c>
      <c r="BA5" s="2" t="s">
        <v>93</v>
      </c>
      <c r="BB5" s="2" t="s">
        <v>75</v>
      </c>
      <c r="BC5" s="2" t="s">
        <v>76</v>
      </c>
      <c r="BD5" s="2" t="s">
        <v>75</v>
      </c>
      <c r="BE5" s="2" t="s">
        <v>76</v>
      </c>
      <c r="BF5" s="2" t="s">
        <v>75</v>
      </c>
      <c r="BG5" s="2" t="s">
        <v>76</v>
      </c>
      <c r="BH5" s="2" t="s">
        <v>75</v>
      </c>
      <c r="BI5" s="2" t="s">
        <v>76</v>
      </c>
      <c r="BJ5" s="2" t="s">
        <v>75</v>
      </c>
      <c r="BK5" s="2" t="s">
        <v>76</v>
      </c>
      <c r="BL5" s="2" t="s">
        <v>75</v>
      </c>
      <c r="BM5" s="2" t="s">
        <v>76</v>
      </c>
      <c r="BN5" s="2" t="s">
        <v>75</v>
      </c>
      <c r="BO5" s="2" t="s">
        <v>76</v>
      </c>
      <c r="BP5" s="2" t="s">
        <v>75</v>
      </c>
      <c r="BQ5" s="2" t="s">
        <v>76</v>
      </c>
      <c r="BR5" s="2" t="s">
        <v>75</v>
      </c>
      <c r="BS5" s="2" t="s">
        <v>76</v>
      </c>
      <c r="BT5" s="2" t="s">
        <v>75</v>
      </c>
      <c r="BU5" s="2" t="s">
        <v>76</v>
      </c>
      <c r="BV5" s="2" t="s">
        <v>75</v>
      </c>
      <c r="BW5" s="2" t="s">
        <v>76</v>
      </c>
      <c r="BX5" s="2" t="s">
        <v>75</v>
      </c>
      <c r="BY5" s="2" t="s">
        <v>76</v>
      </c>
      <c r="BZ5" s="2" t="s">
        <v>75</v>
      </c>
      <c r="CA5" s="2" t="s">
        <v>76</v>
      </c>
      <c r="CB5" s="2" t="s">
        <v>75</v>
      </c>
      <c r="CC5" s="2" t="s">
        <v>76</v>
      </c>
      <c r="CD5" s="2" t="s">
        <v>75</v>
      </c>
      <c r="CE5" s="2" t="s">
        <v>76</v>
      </c>
      <c r="CF5" s="2" t="s">
        <v>75</v>
      </c>
      <c r="CG5" s="2" t="s">
        <v>76</v>
      </c>
      <c r="CH5" s="2" t="s">
        <v>75</v>
      </c>
      <c r="CI5" s="2" t="s">
        <v>76</v>
      </c>
      <c r="CJ5" s="2" t="s">
        <v>75</v>
      </c>
      <c r="CK5" s="2" t="s">
        <v>76</v>
      </c>
      <c r="CL5" s="2" t="s">
        <v>75</v>
      </c>
      <c r="CM5" s="2" t="s">
        <v>76</v>
      </c>
      <c r="CN5" s="2" t="s">
        <v>75</v>
      </c>
      <c r="CO5" s="2" t="s">
        <v>76</v>
      </c>
      <c r="CP5" s="2" t="s">
        <v>75</v>
      </c>
      <c r="CQ5" s="2" t="s">
        <v>76</v>
      </c>
      <c r="CR5" s="2" t="s">
        <v>75</v>
      </c>
      <c r="CS5" s="2" t="s">
        <v>76</v>
      </c>
      <c r="CT5" s="2" t="s">
        <v>75</v>
      </c>
      <c r="CU5" s="2" t="s">
        <v>76</v>
      </c>
      <c r="CV5" s="2" t="s">
        <v>75</v>
      </c>
      <c r="CW5" s="2" t="s">
        <v>76</v>
      </c>
      <c r="CX5" s="2" t="s">
        <v>246</v>
      </c>
      <c r="CY5" s="2" t="s">
        <v>247</v>
      </c>
      <c r="CZ5" s="2" t="s">
        <v>246</v>
      </c>
      <c r="DA5" s="2" t="s">
        <v>247</v>
      </c>
      <c r="DB5" s="2" t="s">
        <v>246</v>
      </c>
      <c r="DC5" s="2" t="s">
        <v>247</v>
      </c>
      <c r="DD5" s="2" t="s">
        <v>246</v>
      </c>
      <c r="DE5" s="2" t="s">
        <v>247</v>
      </c>
      <c r="DF5" s="2" t="s">
        <v>246</v>
      </c>
      <c r="DG5" s="2" t="s">
        <v>247</v>
      </c>
      <c r="DH5" s="2" t="s">
        <v>246</v>
      </c>
      <c r="DI5" s="2" t="s">
        <v>247</v>
      </c>
      <c r="DJ5" s="2" t="s">
        <v>246</v>
      </c>
      <c r="DK5" s="2" t="s">
        <v>247</v>
      </c>
      <c r="DL5" s="2" t="s">
        <v>246</v>
      </c>
      <c r="DM5" s="2" t="s">
        <v>247</v>
      </c>
      <c r="DN5" s="2" t="s">
        <v>246</v>
      </c>
      <c r="DO5" s="2" t="s">
        <v>247</v>
      </c>
      <c r="DP5" s="2" t="s">
        <v>246</v>
      </c>
      <c r="DQ5" s="2" t="s">
        <v>247</v>
      </c>
      <c r="DR5" s="2" t="s">
        <v>246</v>
      </c>
      <c r="DS5" s="2" t="s">
        <v>247</v>
      </c>
      <c r="DT5" s="2" t="s">
        <v>246</v>
      </c>
      <c r="DU5" s="2" t="s">
        <v>247</v>
      </c>
      <c r="DV5" s="57" t="s">
        <v>249</v>
      </c>
      <c r="DW5" s="33" t="s">
        <v>250</v>
      </c>
      <c r="DX5" s="33" t="s">
        <v>251</v>
      </c>
      <c r="DY5" s="33" t="s">
        <v>252</v>
      </c>
      <c r="DZ5" s="33" t="s">
        <v>253</v>
      </c>
      <c r="EA5" s="33" t="s">
        <v>262</v>
      </c>
      <c r="EB5" s="33" t="s">
        <v>263</v>
      </c>
      <c r="EC5" s="33" t="s">
        <v>264</v>
      </c>
      <c r="ED5" s="33" t="s">
        <v>262</v>
      </c>
      <c r="EE5" s="33" t="s">
        <v>263</v>
      </c>
      <c r="EF5" s="33" t="s">
        <v>264</v>
      </c>
      <c r="EG5" s="113" t="s">
        <v>265</v>
      </c>
      <c r="EH5" s="114" t="s">
        <v>266</v>
      </c>
      <c r="EI5" s="108">
        <v>0</v>
      </c>
      <c r="EJ5" s="108">
        <v>1</v>
      </c>
      <c r="EK5" s="108">
        <v>2</v>
      </c>
      <c r="EL5" s="108">
        <v>3</v>
      </c>
      <c r="EM5" s="108">
        <v>4</v>
      </c>
      <c r="EN5" s="108">
        <v>5</v>
      </c>
      <c r="EO5" s="108">
        <v>6</v>
      </c>
      <c r="EP5" s="108">
        <v>7</v>
      </c>
      <c r="EQ5" s="108">
        <v>8</v>
      </c>
      <c r="ER5" s="108">
        <v>9</v>
      </c>
      <c r="ES5" s="108">
        <v>10</v>
      </c>
    </row>
    <row r="6" spans="1:153" s="20" customFormat="1" ht="15.75" thickBot="1" x14ac:dyDescent="0.3">
      <c r="A6" s="22" t="s">
        <v>94</v>
      </c>
      <c r="B6" s="121"/>
      <c r="C6" s="121"/>
      <c r="D6" s="121"/>
      <c r="E6" s="121"/>
      <c r="F6" s="121"/>
      <c r="G6" s="121"/>
      <c r="H6" s="121"/>
      <c r="I6" s="121"/>
      <c r="J6" s="128">
        <v>7.0999999999999994E-2</v>
      </c>
      <c r="K6" s="128">
        <v>6.7000000000000004E-2</v>
      </c>
      <c r="L6" s="128">
        <v>7.0999999999999994E-2</v>
      </c>
      <c r="M6" s="128">
        <v>8.2000000000000003E-2</v>
      </c>
      <c r="N6" s="128">
        <v>0.06</v>
      </c>
      <c r="O6" s="128">
        <v>1.4999999999999999E-2</v>
      </c>
      <c r="P6" s="128">
        <v>0.02</v>
      </c>
      <c r="Q6" s="128" t="s">
        <v>33</v>
      </c>
      <c r="R6" s="128">
        <v>2.1000000000000001E-2</v>
      </c>
      <c r="S6" s="128">
        <v>1.7999999999999999E-2</v>
      </c>
      <c r="T6" s="128" t="s">
        <v>33</v>
      </c>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8"/>
      <c r="DV6" s="116"/>
      <c r="DW6" s="116"/>
      <c r="DX6" s="116"/>
      <c r="DY6" s="116"/>
      <c r="DZ6" s="116"/>
      <c r="EA6" s="116"/>
      <c r="EB6" s="116"/>
      <c r="EC6" s="116"/>
      <c r="ED6" s="116"/>
      <c r="EE6" s="116"/>
      <c r="EF6" s="116"/>
      <c r="EG6" s="116"/>
      <c r="EH6" s="116"/>
      <c r="EI6" s="121"/>
      <c r="EJ6" s="121"/>
      <c r="EK6" s="121"/>
      <c r="EL6" s="121"/>
      <c r="EM6" s="121"/>
      <c r="EN6" s="121"/>
      <c r="EO6" s="121"/>
      <c r="EP6" s="121"/>
      <c r="EQ6" s="121"/>
      <c r="ER6" s="121"/>
      <c r="ES6" s="121"/>
      <c r="ET6" s="119"/>
      <c r="EU6" s="119"/>
      <c r="EV6" s="119"/>
      <c r="EW6" s="119"/>
    </row>
    <row r="7" spans="1:153" ht="15.75" thickBot="1" x14ac:dyDescent="0.3">
      <c r="A7" s="2" t="s">
        <v>8</v>
      </c>
      <c r="B7" s="126">
        <v>0.16</v>
      </c>
      <c r="C7" s="126">
        <v>0.08</v>
      </c>
      <c r="D7" s="126">
        <v>13.97</v>
      </c>
      <c r="E7" s="126">
        <v>4.7</v>
      </c>
      <c r="F7" s="126">
        <v>0.15</v>
      </c>
      <c r="G7" s="126">
        <v>0.05</v>
      </c>
      <c r="H7" s="126">
        <v>20.93</v>
      </c>
      <c r="I7" s="126">
        <v>6.6</v>
      </c>
      <c r="J7" s="117"/>
      <c r="K7" s="117"/>
      <c r="L7" s="117"/>
      <c r="M7" s="117"/>
      <c r="N7" s="117"/>
      <c r="O7" s="117"/>
      <c r="P7" s="117"/>
      <c r="Q7" s="117"/>
      <c r="R7" s="117"/>
      <c r="S7" s="117"/>
      <c r="T7" s="117"/>
      <c r="U7" s="120">
        <v>3.5000000000000003E-2</v>
      </c>
      <c r="V7" s="120">
        <v>1.7999999999999999E-2</v>
      </c>
      <c r="W7" s="120">
        <v>2.8000000000000001E-2</v>
      </c>
      <c r="X7" s="120">
        <v>0.11899999999999999</v>
      </c>
      <c r="Y7" s="120">
        <v>0.06</v>
      </c>
      <c r="Z7" s="120">
        <v>3.5000000000000003E-2</v>
      </c>
      <c r="AA7" s="120">
        <v>0.02</v>
      </c>
      <c r="AB7" s="120">
        <v>4.8000000000000001E-2</v>
      </c>
      <c r="AC7" s="120">
        <v>3.6999999999999998E-2</v>
      </c>
      <c r="AD7" s="120">
        <v>3.5000000000000003E-2</v>
      </c>
      <c r="AE7" s="120" t="s">
        <v>33</v>
      </c>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20">
        <v>2.82</v>
      </c>
      <c r="BO7" s="120">
        <v>0.89</v>
      </c>
      <c r="BP7" s="120">
        <v>6.67</v>
      </c>
      <c r="BQ7" s="120">
        <v>0.74</v>
      </c>
      <c r="BR7" s="120">
        <v>15.76</v>
      </c>
      <c r="BS7" s="120">
        <v>6.6</v>
      </c>
      <c r="BT7" s="120">
        <v>4.37</v>
      </c>
      <c r="BU7" s="120">
        <v>1.47</v>
      </c>
      <c r="BV7" s="120">
        <v>0.94</v>
      </c>
      <c r="BW7" s="120">
        <v>0.39</v>
      </c>
      <c r="BX7" s="120">
        <v>2.16</v>
      </c>
      <c r="BY7" s="120">
        <v>0.38</v>
      </c>
      <c r="BZ7" s="120">
        <v>1.1399999999999999</v>
      </c>
      <c r="CA7" s="120">
        <v>0.62</v>
      </c>
      <c r="CB7" s="120">
        <v>0.76</v>
      </c>
      <c r="CC7" s="120">
        <v>0.39</v>
      </c>
      <c r="CD7" s="120">
        <v>0.3</v>
      </c>
      <c r="CE7" s="120">
        <v>0.21</v>
      </c>
      <c r="CF7" s="120">
        <v>7.45</v>
      </c>
      <c r="CG7" s="117">
        <v>2.97</v>
      </c>
      <c r="CH7" s="117">
        <v>0.09</v>
      </c>
      <c r="CI7" s="120">
        <v>0.04</v>
      </c>
      <c r="CJ7" s="120">
        <v>2.88</v>
      </c>
      <c r="CK7" s="120">
        <v>1.45</v>
      </c>
      <c r="CL7" s="120">
        <v>0.36</v>
      </c>
      <c r="CM7" s="120">
        <v>0.21</v>
      </c>
      <c r="CN7" s="120">
        <v>5.04</v>
      </c>
      <c r="CO7" s="120">
        <v>2.72</v>
      </c>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20"/>
      <c r="DV7" s="115"/>
      <c r="DW7" s="115"/>
      <c r="DX7" s="115"/>
      <c r="DY7" s="115"/>
      <c r="DZ7" s="115"/>
      <c r="EA7" s="115"/>
      <c r="EB7" s="115"/>
      <c r="EC7" s="115"/>
      <c r="ED7" s="115"/>
      <c r="EE7" s="115"/>
      <c r="EF7" s="115"/>
      <c r="EG7" s="115"/>
      <c r="EH7" s="115"/>
      <c r="EI7" s="103" t="s">
        <v>303</v>
      </c>
      <c r="EJ7" s="103" t="s">
        <v>304</v>
      </c>
      <c r="EK7" s="103" t="s">
        <v>298</v>
      </c>
      <c r="EL7" s="103" t="s">
        <v>299</v>
      </c>
      <c r="EM7" s="103" t="s">
        <v>289</v>
      </c>
      <c r="EN7" s="103" t="s">
        <v>300</v>
      </c>
      <c r="EO7" s="103" t="s">
        <v>282</v>
      </c>
      <c r="EP7" s="103" t="s">
        <v>291</v>
      </c>
      <c r="EQ7" s="103" t="s">
        <v>301</v>
      </c>
      <c r="ER7" s="103" t="s">
        <v>292</v>
      </c>
      <c r="ES7" s="103" t="s">
        <v>302</v>
      </c>
      <c r="ET7" s="118"/>
      <c r="EU7" s="118"/>
      <c r="EV7" s="118"/>
      <c r="EW7" s="118"/>
    </row>
    <row r="8" spans="1:153" s="20" customFormat="1" ht="15.75" thickBot="1" x14ac:dyDescent="0.3">
      <c r="A8" s="69" t="s">
        <v>141</v>
      </c>
      <c r="B8" s="122">
        <v>0.3</v>
      </c>
      <c r="C8" s="122">
        <v>0.15</v>
      </c>
      <c r="D8" s="122">
        <v>10.029999999999999</v>
      </c>
      <c r="E8" s="122">
        <v>6.13</v>
      </c>
      <c r="F8" s="122">
        <v>1.1299999999999999</v>
      </c>
      <c r="G8" s="122">
        <v>0.59</v>
      </c>
      <c r="H8" s="122">
        <v>2.99</v>
      </c>
      <c r="I8" s="122">
        <v>1.27</v>
      </c>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9">
        <v>0.78</v>
      </c>
      <c r="BC8" s="129">
        <v>0.27</v>
      </c>
      <c r="BD8" s="129">
        <v>4.18</v>
      </c>
      <c r="BE8" s="129">
        <v>2.85</v>
      </c>
      <c r="BF8" s="129">
        <v>2.72</v>
      </c>
      <c r="BG8" s="129">
        <v>0.88</v>
      </c>
      <c r="BH8" s="129">
        <v>13.92</v>
      </c>
      <c r="BI8" s="129">
        <v>6.37</v>
      </c>
      <c r="BJ8" s="129">
        <v>0.27</v>
      </c>
      <c r="BK8" s="129">
        <v>0.14000000000000001</v>
      </c>
      <c r="BL8" s="129">
        <v>6.05</v>
      </c>
      <c r="BM8" s="129">
        <v>2.1</v>
      </c>
      <c r="BN8" s="121"/>
      <c r="BO8" s="121"/>
      <c r="BP8" s="121"/>
      <c r="BQ8" s="121"/>
      <c r="BR8" s="121"/>
      <c r="BS8" s="121"/>
      <c r="BT8" s="121"/>
      <c r="BU8" s="121"/>
      <c r="BV8" s="121"/>
      <c r="BW8" s="121"/>
      <c r="BX8" s="121"/>
      <c r="BY8" s="121"/>
      <c r="BZ8" s="121"/>
      <c r="CA8" s="121"/>
      <c r="CB8" s="121"/>
      <c r="CC8" s="121"/>
      <c r="CD8" s="121"/>
      <c r="CE8" s="121"/>
      <c r="CF8" s="121"/>
      <c r="CG8" s="121"/>
      <c r="CH8" s="121"/>
      <c r="CI8" s="121"/>
      <c r="CJ8" s="121"/>
      <c r="CK8" s="121"/>
      <c r="CL8" s="121"/>
      <c r="CM8" s="121"/>
      <c r="CN8" s="121"/>
      <c r="CO8" s="121"/>
      <c r="CP8" s="121"/>
      <c r="CQ8" s="121"/>
      <c r="CR8" s="121"/>
      <c r="CS8" s="121"/>
      <c r="CT8" s="121"/>
      <c r="CU8" s="121"/>
      <c r="CV8" s="121"/>
      <c r="CW8" s="121"/>
      <c r="CX8" s="121"/>
      <c r="CY8" s="121"/>
      <c r="CZ8" s="121"/>
      <c r="DA8" s="121"/>
      <c r="DB8" s="121"/>
      <c r="DC8" s="121"/>
      <c r="DD8" s="121"/>
      <c r="DE8" s="121"/>
      <c r="DF8" s="121"/>
      <c r="DG8" s="121"/>
      <c r="DH8" s="121"/>
      <c r="DI8" s="121"/>
      <c r="DJ8" s="121"/>
      <c r="DK8" s="121"/>
      <c r="DL8" s="121"/>
      <c r="DM8" s="121"/>
      <c r="DN8" s="121"/>
      <c r="DO8" s="121"/>
      <c r="DP8" s="121"/>
      <c r="DQ8" s="121"/>
      <c r="DR8" s="121"/>
      <c r="DS8" s="121"/>
      <c r="DT8" s="121"/>
      <c r="DU8" s="129"/>
      <c r="DV8" s="116"/>
      <c r="DW8" s="116"/>
      <c r="DX8" s="116"/>
      <c r="DY8" s="116"/>
      <c r="DZ8" s="116"/>
      <c r="EA8" s="116"/>
      <c r="EB8" s="116"/>
      <c r="EC8" s="116"/>
      <c r="ED8" s="116"/>
      <c r="EE8" s="116"/>
      <c r="EF8" s="116"/>
      <c r="EG8" s="116"/>
      <c r="EH8" s="116"/>
      <c r="EI8" s="121"/>
      <c r="EJ8" s="121"/>
      <c r="EK8" s="121"/>
      <c r="EL8" s="121"/>
      <c r="EM8" s="121"/>
      <c r="EN8" s="121"/>
      <c r="EO8" s="121"/>
      <c r="EP8" s="121"/>
      <c r="EQ8" s="121"/>
      <c r="ER8" s="121"/>
      <c r="ES8" s="121"/>
      <c r="ET8" s="119"/>
      <c r="EU8" s="119"/>
      <c r="EV8" s="119"/>
      <c r="EW8" s="119"/>
    </row>
    <row r="9" spans="1:153" ht="15.75" thickBot="1" x14ac:dyDescent="0.3">
      <c r="A9" s="2" t="s">
        <v>9</v>
      </c>
      <c r="B9" s="126">
        <v>0.16</v>
      </c>
      <c r="C9" s="126">
        <v>0.08</v>
      </c>
      <c r="D9" s="126">
        <v>10.34</v>
      </c>
      <c r="E9" s="126">
        <v>4.68</v>
      </c>
      <c r="F9" s="126">
        <v>1.49</v>
      </c>
      <c r="G9" s="126">
        <v>0.08</v>
      </c>
      <c r="H9" s="126">
        <v>28.35</v>
      </c>
      <c r="I9" s="126">
        <v>20.45</v>
      </c>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20">
        <v>24.18</v>
      </c>
      <c r="BO9" s="120">
        <v>10.91</v>
      </c>
      <c r="BP9" s="120">
        <v>9.66</v>
      </c>
      <c r="BQ9" s="120">
        <v>2.4</v>
      </c>
      <c r="BR9" s="120">
        <v>91.37</v>
      </c>
      <c r="BS9" s="120">
        <v>22.3</v>
      </c>
      <c r="BT9" s="120">
        <v>5.56</v>
      </c>
      <c r="BU9" s="120">
        <v>2.41</v>
      </c>
      <c r="BV9" s="120">
        <v>14.23</v>
      </c>
      <c r="BW9" s="120">
        <v>4.47</v>
      </c>
      <c r="BX9" s="120">
        <v>2.37</v>
      </c>
      <c r="BY9" s="120">
        <v>0.87</v>
      </c>
      <c r="BZ9" s="120">
        <v>25.92</v>
      </c>
      <c r="CA9" s="120">
        <v>13.69</v>
      </c>
      <c r="CB9" s="120">
        <v>0.84</v>
      </c>
      <c r="CC9" s="120">
        <v>0.59</v>
      </c>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117"/>
      <c r="DS9" s="117"/>
      <c r="DT9" s="117"/>
      <c r="DU9" s="120"/>
      <c r="DV9" s="115"/>
      <c r="DW9" s="115"/>
      <c r="DX9" s="115"/>
      <c r="DY9" s="115"/>
      <c r="DZ9" s="115"/>
      <c r="EA9" s="115"/>
      <c r="EB9" s="115"/>
      <c r="EC9" s="115"/>
      <c r="ED9" s="115"/>
      <c r="EE9" s="115"/>
      <c r="EF9" s="115"/>
      <c r="EG9" s="115"/>
      <c r="EH9" s="115"/>
      <c r="EI9" s="117"/>
      <c r="EJ9" s="117"/>
      <c r="EK9" s="117"/>
      <c r="EL9" s="117"/>
      <c r="EM9" s="117"/>
      <c r="EN9" s="117"/>
      <c r="EO9" s="117"/>
      <c r="EP9" s="117"/>
      <c r="EQ9" s="117"/>
      <c r="ER9" s="117"/>
      <c r="ES9" s="117"/>
      <c r="ET9" s="118"/>
      <c r="EU9" s="118"/>
      <c r="EV9" s="118"/>
      <c r="EW9" s="118"/>
    </row>
    <row r="10" spans="1:153" s="20" customFormat="1" ht="15.75" thickBot="1" x14ac:dyDescent="0.3">
      <c r="A10" s="8" t="s">
        <v>10</v>
      </c>
      <c r="B10" s="122">
        <v>0.21</v>
      </c>
      <c r="C10" s="122">
        <v>0.09</v>
      </c>
      <c r="D10" s="122">
        <v>6.77</v>
      </c>
      <c r="E10" s="122">
        <v>6.09</v>
      </c>
      <c r="F10" s="122">
        <v>0.48</v>
      </c>
      <c r="G10" s="122">
        <v>0.3</v>
      </c>
      <c r="H10" s="122">
        <v>2.58</v>
      </c>
      <c r="I10" s="122">
        <v>0.79</v>
      </c>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9">
        <v>8.4000000000000005E-2</v>
      </c>
      <c r="AG10" s="129">
        <v>0.105</v>
      </c>
      <c r="AH10" s="129">
        <v>7.3999999999999996E-2</v>
      </c>
      <c r="AI10" s="129">
        <v>0.122</v>
      </c>
      <c r="AJ10" s="129">
        <v>0.14699999999999999</v>
      </c>
      <c r="AK10" s="129">
        <v>4.7E-2</v>
      </c>
      <c r="AL10" s="129">
        <v>6.6000000000000003E-2</v>
      </c>
      <c r="AM10" s="129">
        <v>0.18</v>
      </c>
      <c r="AN10" s="129">
        <v>5.6000000000000001E-2</v>
      </c>
      <c r="AO10" s="129">
        <v>0.09</v>
      </c>
      <c r="AP10" s="129">
        <v>0.24399999999999999</v>
      </c>
      <c r="AQ10" s="121"/>
      <c r="AR10" s="121"/>
      <c r="AS10" s="121"/>
      <c r="AT10" s="121"/>
      <c r="AU10" s="121"/>
      <c r="AV10" s="121"/>
      <c r="AW10" s="121"/>
      <c r="AX10" s="121"/>
      <c r="AY10" s="121"/>
      <c r="AZ10" s="121"/>
      <c r="BA10" s="121"/>
      <c r="BB10" s="129">
        <v>1.74</v>
      </c>
      <c r="BC10" s="129">
        <v>0.44</v>
      </c>
      <c r="BD10" s="129">
        <v>1.4</v>
      </c>
      <c r="BE10" s="129">
        <v>0.47</v>
      </c>
      <c r="BF10" s="129">
        <v>0.35</v>
      </c>
      <c r="BG10" s="129">
        <v>0.24</v>
      </c>
      <c r="BH10" s="129">
        <v>3.64</v>
      </c>
      <c r="BI10" s="129">
        <v>1.06</v>
      </c>
      <c r="BJ10" s="129">
        <v>0.12</v>
      </c>
      <c r="BK10" s="129">
        <v>0.05</v>
      </c>
      <c r="BL10" s="129">
        <v>3.79</v>
      </c>
      <c r="BM10" s="129">
        <v>1.74</v>
      </c>
      <c r="BN10" s="121"/>
      <c r="BO10" s="121"/>
      <c r="BP10" s="121"/>
      <c r="BQ10" s="121"/>
      <c r="BR10" s="121"/>
      <c r="BS10" s="121"/>
      <c r="BT10" s="121"/>
      <c r="BU10" s="121"/>
      <c r="BV10" s="121"/>
      <c r="BW10" s="121"/>
      <c r="BX10" s="121"/>
      <c r="BY10" s="121"/>
      <c r="BZ10" s="121"/>
      <c r="CA10" s="121"/>
      <c r="CB10" s="121"/>
      <c r="CC10" s="121"/>
      <c r="CD10" s="129">
        <v>0.32</v>
      </c>
      <c r="CE10" s="129">
        <v>0.22</v>
      </c>
      <c r="CF10" s="129">
        <v>5.83</v>
      </c>
      <c r="CG10" s="121">
        <v>3.38</v>
      </c>
      <c r="CH10" s="121">
        <v>0.4</v>
      </c>
      <c r="CI10" s="129">
        <v>0.12</v>
      </c>
      <c r="CJ10" s="129">
        <v>3.75</v>
      </c>
      <c r="CK10" s="129">
        <v>2.42</v>
      </c>
      <c r="CL10" s="129">
        <v>1.31</v>
      </c>
      <c r="CM10" s="129">
        <v>0.42</v>
      </c>
      <c r="CN10" s="129">
        <v>5.4</v>
      </c>
      <c r="CO10" s="129">
        <v>3.47</v>
      </c>
      <c r="CP10" s="129">
        <v>0.75</v>
      </c>
      <c r="CQ10" s="129">
        <v>0.15</v>
      </c>
      <c r="CR10" s="129">
        <v>4.2699999999999996</v>
      </c>
      <c r="CS10" s="129">
        <v>2.79</v>
      </c>
      <c r="CT10" s="129">
        <v>1.0900000000000001</v>
      </c>
      <c r="CU10" s="129">
        <v>0.55000000000000004</v>
      </c>
      <c r="CV10" s="129">
        <v>16.010000000000002</v>
      </c>
      <c r="CW10" s="129">
        <v>8.86</v>
      </c>
      <c r="CX10" s="129">
        <v>3.03</v>
      </c>
      <c r="CY10" s="121">
        <v>10.41</v>
      </c>
      <c r="CZ10" s="129">
        <v>1.7</v>
      </c>
      <c r="DA10" s="121">
        <v>7.63</v>
      </c>
      <c r="DB10" s="129">
        <v>1.1499999999999999</v>
      </c>
      <c r="DC10" s="121">
        <v>6.36</v>
      </c>
      <c r="DD10" s="129">
        <v>0.89</v>
      </c>
      <c r="DE10" s="121">
        <v>4.34</v>
      </c>
      <c r="DF10" s="129">
        <v>0.73</v>
      </c>
      <c r="DG10" s="121">
        <v>3.08</v>
      </c>
      <c r="DH10" s="129">
        <v>0.59</v>
      </c>
      <c r="DI10" s="121">
        <v>2.31</v>
      </c>
      <c r="DJ10" s="129">
        <v>2.44</v>
      </c>
      <c r="DK10" s="121">
        <v>9.35</v>
      </c>
      <c r="DL10" s="129">
        <v>1.31</v>
      </c>
      <c r="DM10" s="121">
        <v>7.28</v>
      </c>
      <c r="DN10" s="129">
        <v>0.99</v>
      </c>
      <c r="DO10" s="121">
        <v>4.63</v>
      </c>
      <c r="DP10" s="129">
        <v>0.66</v>
      </c>
      <c r="DQ10" s="121">
        <v>3.68</v>
      </c>
      <c r="DR10" s="129">
        <v>0.56000000000000005</v>
      </c>
      <c r="DS10" s="121">
        <v>3.24</v>
      </c>
      <c r="DT10" s="129">
        <v>0.48</v>
      </c>
      <c r="DU10" s="129">
        <v>2.73</v>
      </c>
      <c r="DV10" s="116"/>
      <c r="DW10" s="116"/>
      <c r="DX10" s="116"/>
      <c r="DY10" s="116"/>
      <c r="DZ10" s="116"/>
      <c r="EA10" s="116"/>
      <c r="EB10" s="116"/>
      <c r="EC10" s="116"/>
      <c r="ED10" s="116"/>
      <c r="EE10" s="116"/>
      <c r="EF10" s="116"/>
      <c r="EG10" s="116"/>
      <c r="EH10" s="116"/>
      <c r="EI10" s="121"/>
      <c r="EJ10" s="121"/>
      <c r="EK10" s="121"/>
      <c r="EL10" s="121"/>
      <c r="EM10" s="121"/>
      <c r="EN10" s="121"/>
      <c r="EO10" s="121"/>
      <c r="EP10" s="121"/>
      <c r="EQ10" s="121"/>
      <c r="ER10" s="121"/>
      <c r="ES10" s="121"/>
      <c r="ET10" s="119"/>
      <c r="EU10" s="119"/>
      <c r="EV10" s="119"/>
      <c r="EW10" s="119"/>
    </row>
    <row r="11" spans="1:153" ht="15.75" thickBot="1" x14ac:dyDescent="0.3">
      <c r="A11" s="2" t="s">
        <v>11</v>
      </c>
      <c r="B11" s="126">
        <v>0.24</v>
      </c>
      <c r="C11" s="126">
        <v>7.0000000000000007E-2</v>
      </c>
      <c r="D11" s="126">
        <v>10.19</v>
      </c>
      <c r="E11" s="126">
        <v>5.6</v>
      </c>
      <c r="F11" s="126">
        <v>0.4</v>
      </c>
      <c r="G11" s="126">
        <v>0.19</v>
      </c>
      <c r="H11" s="126">
        <v>4.8099999999999996</v>
      </c>
      <c r="I11" s="126">
        <v>1.87</v>
      </c>
      <c r="J11" s="117"/>
      <c r="K11" s="117"/>
      <c r="L11" s="117"/>
      <c r="M11" s="117"/>
      <c r="N11" s="117"/>
      <c r="O11" s="117"/>
      <c r="P11" s="117"/>
      <c r="Q11" s="117"/>
      <c r="R11" s="117"/>
      <c r="S11" s="117"/>
      <c r="T11" s="117"/>
      <c r="U11" s="120">
        <v>0.54</v>
      </c>
      <c r="V11" s="120">
        <v>0.46</v>
      </c>
      <c r="W11" s="120">
        <v>0.33</v>
      </c>
      <c r="X11" s="120">
        <v>0.78</v>
      </c>
      <c r="Y11" s="120">
        <v>0.5</v>
      </c>
      <c r="Z11" s="120">
        <v>0.55000000000000004</v>
      </c>
      <c r="AA11" s="120">
        <v>0.23</v>
      </c>
      <c r="AB11" s="120" t="s">
        <v>33</v>
      </c>
      <c r="AC11" s="120">
        <v>0.23</v>
      </c>
      <c r="AD11" s="120">
        <v>0.2</v>
      </c>
      <c r="AE11" s="120" t="s">
        <v>33</v>
      </c>
      <c r="AF11" s="117"/>
      <c r="AG11" s="117"/>
      <c r="AH11" s="117"/>
      <c r="AI11" s="117"/>
      <c r="AJ11" s="117"/>
      <c r="AK11" s="117"/>
      <c r="AL11" s="117"/>
      <c r="AM11" s="117"/>
      <c r="AN11" s="117"/>
      <c r="AO11" s="117"/>
      <c r="AP11" s="117"/>
      <c r="AQ11" s="120">
        <v>0.16600000000000001</v>
      </c>
      <c r="AR11" s="120">
        <v>0.152</v>
      </c>
      <c r="AS11" s="120">
        <v>0.125</v>
      </c>
      <c r="AT11" s="120">
        <v>0.28000000000000003</v>
      </c>
      <c r="AU11" s="120">
        <v>0.28399999999999997</v>
      </c>
      <c r="AV11" s="120">
        <v>7.5999999999999998E-2</v>
      </c>
      <c r="AW11" s="120">
        <v>6.9000000000000006E-2</v>
      </c>
      <c r="AX11" s="120">
        <v>0.114</v>
      </c>
      <c r="AY11" s="127">
        <v>6.6000000000000003E-2</v>
      </c>
      <c r="AZ11" s="127">
        <v>9.0999999999999998E-2</v>
      </c>
      <c r="BA11" s="127">
        <v>9.6000000000000002E-2</v>
      </c>
      <c r="BB11" s="117"/>
      <c r="BC11" s="117"/>
      <c r="BD11" s="117"/>
      <c r="BE11" s="117"/>
      <c r="BF11" s="117"/>
      <c r="BG11" s="117"/>
      <c r="BH11" s="117"/>
      <c r="BI11" s="117"/>
      <c r="BJ11" s="117"/>
      <c r="BK11" s="117"/>
      <c r="BL11" s="117"/>
      <c r="BM11" s="117"/>
      <c r="BN11" s="120">
        <v>13.8</v>
      </c>
      <c r="BO11" s="120">
        <v>5.2</v>
      </c>
      <c r="BP11" s="120">
        <v>7.93</v>
      </c>
      <c r="BQ11" s="120">
        <v>3.22</v>
      </c>
      <c r="BR11" s="120">
        <v>47.9</v>
      </c>
      <c r="BS11" s="120">
        <v>18.170000000000002</v>
      </c>
      <c r="BT11" s="120">
        <v>9.31</v>
      </c>
      <c r="BU11" s="120">
        <v>4.78</v>
      </c>
      <c r="BV11" s="120">
        <v>16.78</v>
      </c>
      <c r="BW11" s="120">
        <v>4.79</v>
      </c>
      <c r="BX11" s="120">
        <v>7.49</v>
      </c>
      <c r="BY11" s="120">
        <v>3.02</v>
      </c>
      <c r="BZ11" s="120">
        <v>7.14</v>
      </c>
      <c r="CA11" s="120">
        <v>2.5</v>
      </c>
      <c r="CB11" s="120">
        <v>6.93</v>
      </c>
      <c r="CC11" s="120">
        <v>4.8099999999999996</v>
      </c>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20"/>
      <c r="DV11" s="115"/>
      <c r="DW11" s="115"/>
      <c r="DX11" s="115"/>
      <c r="DY11" s="115"/>
      <c r="DZ11" s="115"/>
      <c r="EA11" s="115"/>
      <c r="EB11" s="115"/>
      <c r="EC11" s="115"/>
      <c r="ED11" s="115"/>
      <c r="EE11" s="115"/>
      <c r="EF11" s="115"/>
      <c r="EG11" s="115"/>
      <c r="EH11" s="115"/>
      <c r="EI11" s="117"/>
      <c r="EJ11" s="117"/>
      <c r="EK11" s="117"/>
      <c r="EL11" s="117"/>
      <c r="EM11" s="117"/>
      <c r="EN11" s="117"/>
      <c r="EO11" s="117"/>
      <c r="EP11" s="117"/>
      <c r="EQ11" s="117"/>
      <c r="ER11" s="117"/>
      <c r="ES11" s="117"/>
      <c r="ET11" s="118"/>
      <c r="EU11" s="118"/>
      <c r="EV11" s="118"/>
      <c r="EW11" s="118"/>
    </row>
    <row r="12" spans="1:153" s="20" customFormat="1" ht="15.75" thickBot="1" x14ac:dyDescent="0.3">
      <c r="A12" s="8" t="s">
        <v>12</v>
      </c>
      <c r="B12" s="122">
        <v>0.15</v>
      </c>
      <c r="C12" s="122">
        <v>0.08</v>
      </c>
      <c r="D12" s="122">
        <v>14.13</v>
      </c>
      <c r="E12" s="122">
        <v>4.7300000000000004</v>
      </c>
      <c r="F12" s="122">
        <v>0.14000000000000001</v>
      </c>
      <c r="G12" s="122">
        <v>0.04</v>
      </c>
      <c r="H12" s="122">
        <v>20.85</v>
      </c>
      <c r="I12" s="122">
        <v>6.54</v>
      </c>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9">
        <v>0.91</v>
      </c>
      <c r="BC12" s="129">
        <v>0.23</v>
      </c>
      <c r="BD12" s="129">
        <v>135.99</v>
      </c>
      <c r="BE12" s="129">
        <v>43.61</v>
      </c>
      <c r="BF12" s="129">
        <v>1.26</v>
      </c>
      <c r="BG12" s="129">
        <v>0.51</v>
      </c>
      <c r="BH12" s="129">
        <v>154.69</v>
      </c>
      <c r="BI12" s="129">
        <v>41.44</v>
      </c>
      <c r="BJ12" s="129">
        <v>0.13</v>
      </c>
      <c r="BK12" s="129">
        <v>7.0000000000000007E-2</v>
      </c>
      <c r="BL12" s="129">
        <v>102.54</v>
      </c>
      <c r="BM12" s="129">
        <v>32.72</v>
      </c>
      <c r="BN12" s="129">
        <v>2.41</v>
      </c>
      <c r="BO12" s="129">
        <v>0.88</v>
      </c>
      <c r="BP12" s="129">
        <v>6.94</v>
      </c>
      <c r="BQ12" s="129">
        <v>0.75</v>
      </c>
      <c r="BR12" s="129">
        <v>12.88</v>
      </c>
      <c r="BS12" s="129">
        <v>5.53</v>
      </c>
      <c r="BT12" s="129">
        <v>4.18</v>
      </c>
      <c r="BU12" s="129">
        <v>1.2</v>
      </c>
      <c r="BV12" s="129">
        <v>1.19</v>
      </c>
      <c r="BW12" s="129">
        <v>0.46</v>
      </c>
      <c r="BX12" s="129">
        <v>2.15</v>
      </c>
      <c r="BY12" s="129">
        <v>0.38</v>
      </c>
      <c r="BZ12" s="129">
        <v>1.31</v>
      </c>
      <c r="CA12" s="129">
        <v>0.79</v>
      </c>
      <c r="CB12" s="129">
        <v>1.2</v>
      </c>
      <c r="CC12" s="129">
        <v>0.69</v>
      </c>
      <c r="CD12" s="129">
        <v>0.28000000000000003</v>
      </c>
      <c r="CE12" s="129">
        <v>0.23</v>
      </c>
      <c r="CF12" s="129">
        <v>5.12</v>
      </c>
      <c r="CG12" s="121">
        <v>1.26</v>
      </c>
      <c r="CH12" s="121">
        <v>0.1</v>
      </c>
      <c r="CI12" s="129">
        <v>0.05</v>
      </c>
      <c r="CJ12" s="129">
        <v>2.86</v>
      </c>
      <c r="CK12" s="129">
        <v>1.55</v>
      </c>
      <c r="CL12" s="129">
        <v>0.14000000000000001</v>
      </c>
      <c r="CM12" s="129">
        <v>0.1</v>
      </c>
      <c r="CN12" s="129">
        <v>3.35</v>
      </c>
      <c r="CO12" s="129">
        <v>0.77</v>
      </c>
      <c r="CP12" s="129">
        <v>0.42</v>
      </c>
      <c r="CQ12" s="129">
        <v>0.22</v>
      </c>
      <c r="CR12" s="129">
        <v>6.37</v>
      </c>
      <c r="CS12" s="129">
        <v>4.3499999999999996</v>
      </c>
      <c r="CT12" s="129">
        <v>0.5</v>
      </c>
      <c r="CU12" s="129">
        <v>0.36</v>
      </c>
      <c r="CV12" s="129">
        <v>9.36</v>
      </c>
      <c r="CW12" s="129">
        <v>2.2999999999999998</v>
      </c>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9"/>
      <c r="DV12" s="116"/>
      <c r="DW12" s="116"/>
      <c r="DX12" s="116"/>
      <c r="DY12" s="116"/>
      <c r="DZ12" s="116"/>
      <c r="EA12" s="116"/>
      <c r="EB12" s="116"/>
      <c r="EC12" s="116"/>
      <c r="ED12" s="116"/>
      <c r="EE12" s="116"/>
      <c r="EF12" s="116"/>
      <c r="EG12" s="116"/>
      <c r="EH12" s="116"/>
      <c r="EI12" s="121"/>
      <c r="EJ12" s="121"/>
      <c r="EK12" s="121"/>
      <c r="EL12" s="121"/>
      <c r="EM12" s="121"/>
      <c r="EN12" s="121"/>
      <c r="EO12" s="121"/>
      <c r="EP12" s="121"/>
      <c r="EQ12" s="121"/>
      <c r="ER12" s="121"/>
      <c r="ES12" s="121"/>
      <c r="ET12" s="119"/>
      <c r="EU12" s="119"/>
      <c r="EV12" s="119"/>
      <c r="EW12" s="119"/>
    </row>
    <row r="13" spans="1:153" ht="15.75" thickBot="1" x14ac:dyDescent="0.3">
      <c r="A13" s="2" t="s">
        <v>13</v>
      </c>
      <c r="B13" s="126">
        <v>0.05</v>
      </c>
      <c r="C13" s="126">
        <v>0.03</v>
      </c>
      <c r="D13" s="126">
        <v>5.99</v>
      </c>
      <c r="E13" s="126">
        <v>5.36</v>
      </c>
      <c r="F13" s="126">
        <v>0.17</v>
      </c>
      <c r="G13" s="126">
        <v>0.09</v>
      </c>
      <c r="H13" s="126">
        <v>1.42</v>
      </c>
      <c r="I13" s="126">
        <v>0.67</v>
      </c>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20">
        <v>0.08</v>
      </c>
      <c r="AR13" s="120">
        <v>0.06</v>
      </c>
      <c r="AS13" s="120">
        <v>0.05</v>
      </c>
      <c r="AT13" s="120">
        <v>0.1</v>
      </c>
      <c r="AU13" s="120">
        <v>0.08</v>
      </c>
      <c r="AV13" s="127">
        <v>0.04</v>
      </c>
      <c r="AW13" s="127">
        <v>0.02</v>
      </c>
      <c r="AX13" s="127">
        <v>0.03</v>
      </c>
      <c r="AY13" s="120">
        <v>0.03</v>
      </c>
      <c r="AZ13" s="120">
        <v>0.02</v>
      </c>
      <c r="BA13" s="120" t="s">
        <v>33</v>
      </c>
      <c r="BB13" s="120">
        <v>1.34</v>
      </c>
      <c r="BC13" s="120">
        <v>0.33</v>
      </c>
      <c r="BD13" s="120">
        <v>4.25</v>
      </c>
      <c r="BE13" s="120">
        <v>2.3199999999999998</v>
      </c>
      <c r="BF13" s="120">
        <v>1.91</v>
      </c>
      <c r="BG13" s="120">
        <v>0.68</v>
      </c>
      <c r="BH13" s="120">
        <v>5.28</v>
      </c>
      <c r="BI13" s="120">
        <v>1.47</v>
      </c>
      <c r="BJ13" s="120">
        <v>0.23</v>
      </c>
      <c r="BK13" s="120">
        <v>0.09</v>
      </c>
      <c r="BL13" s="120">
        <v>5.92</v>
      </c>
      <c r="BM13" s="120">
        <v>1.25</v>
      </c>
      <c r="BN13" s="120">
        <v>5.09</v>
      </c>
      <c r="BO13" s="120">
        <v>3.38</v>
      </c>
      <c r="BP13" s="120">
        <v>7.25</v>
      </c>
      <c r="BQ13" s="120">
        <v>0.88</v>
      </c>
      <c r="BR13" s="120">
        <v>19.489999999999998</v>
      </c>
      <c r="BS13" s="120">
        <v>9.11</v>
      </c>
      <c r="BT13" s="120">
        <v>4.88</v>
      </c>
      <c r="BU13" s="120">
        <v>1.72</v>
      </c>
      <c r="BV13" s="120">
        <v>4.96</v>
      </c>
      <c r="BW13" s="120">
        <v>2.48</v>
      </c>
      <c r="BX13" s="120">
        <v>2.2999999999999998</v>
      </c>
      <c r="BY13" s="120">
        <v>0.86</v>
      </c>
      <c r="BZ13" s="120">
        <v>4</v>
      </c>
      <c r="CA13" s="120">
        <v>2.11</v>
      </c>
      <c r="CB13" s="120">
        <v>3.17</v>
      </c>
      <c r="CC13" s="120">
        <v>2.78</v>
      </c>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20"/>
      <c r="DV13" s="115">
        <v>2.6789999999999998</v>
      </c>
      <c r="DW13" s="115">
        <v>3.36</v>
      </c>
      <c r="DX13" s="115" t="s">
        <v>255</v>
      </c>
      <c r="DY13" s="115" t="s">
        <v>256</v>
      </c>
      <c r="DZ13" s="115">
        <v>7.0940000000000003</v>
      </c>
      <c r="EA13" s="115">
        <v>8.0000000000000002E-3</v>
      </c>
      <c r="EB13" s="115">
        <v>3.0000000000000001E-3</v>
      </c>
      <c r="EC13" s="115">
        <v>1.4119999999999999</v>
      </c>
      <c r="ED13" s="115">
        <v>8.3999999999999995E-3</v>
      </c>
      <c r="EE13" s="115">
        <v>3.7000000000000002E-3</v>
      </c>
      <c r="EF13" s="115">
        <v>0.81859999999999999</v>
      </c>
      <c r="EG13" s="115">
        <v>0.53979999999999995</v>
      </c>
      <c r="EH13" s="115">
        <v>8.7309999999999999</v>
      </c>
      <c r="EI13" s="117"/>
      <c r="EJ13" s="117"/>
      <c r="EK13" s="117"/>
      <c r="EL13" s="117"/>
      <c r="EM13" s="117"/>
      <c r="EN13" s="117"/>
      <c r="EO13" s="117"/>
      <c r="EP13" s="117"/>
      <c r="EQ13" s="117"/>
      <c r="ER13" s="117"/>
      <c r="ES13" s="117"/>
      <c r="ET13" s="118"/>
      <c r="EU13" s="118"/>
      <c r="EV13" s="118"/>
      <c r="EW13" s="118"/>
    </row>
    <row r="14" spans="1:153" s="20" customFormat="1" ht="15.75" thickBot="1" x14ac:dyDescent="0.3">
      <c r="A14" s="8" t="s">
        <v>14</v>
      </c>
      <c r="B14" s="122">
        <v>0.08</v>
      </c>
      <c r="C14" s="122">
        <v>0.04</v>
      </c>
      <c r="D14" s="122">
        <v>6.34</v>
      </c>
      <c r="E14" s="122">
        <v>5.59</v>
      </c>
      <c r="F14" s="122">
        <v>0.57999999999999996</v>
      </c>
      <c r="G14" s="122">
        <v>0.34</v>
      </c>
      <c r="H14" s="122">
        <v>3.82</v>
      </c>
      <c r="I14" s="122">
        <v>2.34</v>
      </c>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9">
        <v>0.08</v>
      </c>
      <c r="AR14" s="129">
        <v>0.09</v>
      </c>
      <c r="AS14" s="129">
        <v>0.11</v>
      </c>
      <c r="AT14" s="129">
        <v>0.15</v>
      </c>
      <c r="AU14" s="129">
        <v>0.24</v>
      </c>
      <c r="AV14" s="129">
        <v>0.05</v>
      </c>
      <c r="AW14" s="129">
        <v>0.11</v>
      </c>
      <c r="AX14" s="129">
        <v>0.12</v>
      </c>
      <c r="AY14" s="129">
        <v>7.0000000000000007E-2</v>
      </c>
      <c r="AZ14" s="129">
        <v>0.1</v>
      </c>
      <c r="BA14" s="129">
        <v>0.19</v>
      </c>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9"/>
      <c r="DV14" s="116"/>
      <c r="DW14" s="116"/>
      <c r="DX14" s="116"/>
      <c r="DY14" s="116"/>
      <c r="DZ14" s="116"/>
      <c r="EA14" s="116">
        <v>2.9000000000000001E-2</v>
      </c>
      <c r="EB14" s="116">
        <v>1.2E-2</v>
      </c>
      <c r="EC14" s="116">
        <v>1.716</v>
      </c>
      <c r="ED14" s="116">
        <v>3.4200000000000001E-2</v>
      </c>
      <c r="EE14" s="116">
        <v>2.1399999999999999E-2</v>
      </c>
      <c r="EF14" s="116">
        <v>0.88109999999999999</v>
      </c>
      <c r="EG14" s="116">
        <v>1.6000000000000001E-3</v>
      </c>
      <c r="EH14" s="116">
        <v>3.4000000000000002E-2</v>
      </c>
      <c r="EI14" s="121"/>
      <c r="EJ14" s="121"/>
      <c r="EK14" s="121"/>
      <c r="EL14" s="121"/>
      <c r="EM14" s="121"/>
      <c r="EN14" s="121"/>
      <c r="EO14" s="121"/>
      <c r="EP14" s="121"/>
      <c r="EQ14" s="121"/>
      <c r="ER14" s="121"/>
      <c r="ES14" s="121"/>
      <c r="ET14" s="119"/>
      <c r="EU14" s="119"/>
      <c r="EV14" s="119"/>
      <c r="EW14" s="119"/>
    </row>
    <row r="15" spans="1:153" ht="15.75" thickBot="1" x14ac:dyDescent="0.3">
      <c r="A15" s="2" t="s">
        <v>15</v>
      </c>
      <c r="B15" s="126">
        <v>0.11</v>
      </c>
      <c r="C15" s="126">
        <v>0.05</v>
      </c>
      <c r="D15" s="126">
        <v>6.05</v>
      </c>
      <c r="E15" s="126">
        <v>5.45</v>
      </c>
      <c r="F15" s="126">
        <v>0.48</v>
      </c>
      <c r="G15" s="126">
        <v>0.16</v>
      </c>
      <c r="H15" s="126">
        <v>3.36</v>
      </c>
      <c r="I15" s="126">
        <v>1.3</v>
      </c>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20">
        <v>1.22</v>
      </c>
      <c r="BC15" s="120">
        <v>0.36</v>
      </c>
      <c r="BD15" s="120">
        <v>5.62</v>
      </c>
      <c r="BE15" s="120">
        <v>3.43</v>
      </c>
      <c r="BF15" s="120">
        <v>2.68</v>
      </c>
      <c r="BG15" s="120">
        <v>0.88</v>
      </c>
      <c r="BH15" s="120">
        <v>30.25</v>
      </c>
      <c r="BI15" s="120">
        <v>20.02</v>
      </c>
      <c r="BJ15" s="120">
        <v>0.2</v>
      </c>
      <c r="BK15" s="120">
        <v>7.0000000000000007E-2</v>
      </c>
      <c r="BL15" s="120">
        <v>9.69</v>
      </c>
      <c r="BM15" s="120">
        <v>5.25</v>
      </c>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20"/>
      <c r="DV15" s="115"/>
      <c r="DW15" s="115"/>
      <c r="DX15" s="115"/>
      <c r="DY15" s="115"/>
      <c r="DZ15" s="115"/>
      <c r="EA15" s="115"/>
      <c r="EB15" s="115"/>
      <c r="EC15" s="115"/>
      <c r="ED15" s="115"/>
      <c r="EE15" s="115"/>
      <c r="EF15" s="115"/>
      <c r="EG15" s="115"/>
      <c r="EH15" s="115"/>
      <c r="EI15" s="117"/>
      <c r="EJ15" s="117"/>
      <c r="EK15" s="117"/>
      <c r="EL15" s="117"/>
      <c r="EM15" s="117"/>
      <c r="EN15" s="117"/>
      <c r="EO15" s="117"/>
      <c r="EP15" s="117"/>
      <c r="EQ15" s="117"/>
      <c r="ER15" s="117"/>
      <c r="ES15" s="117"/>
      <c r="ET15" s="118"/>
      <c r="EU15" s="118"/>
      <c r="EV15" s="118"/>
      <c r="EW15" s="118"/>
    </row>
    <row r="16" spans="1:153" s="20" customFormat="1" ht="15.75" thickBot="1" x14ac:dyDescent="0.3">
      <c r="A16" s="8" t="s">
        <v>16</v>
      </c>
      <c r="B16" s="122">
        <v>7.0000000000000007E-2</v>
      </c>
      <c r="C16" s="122">
        <v>0.03</v>
      </c>
      <c r="D16" s="122">
        <v>6.39</v>
      </c>
      <c r="E16" s="122">
        <v>5.94</v>
      </c>
      <c r="F16" s="122">
        <v>0.11</v>
      </c>
      <c r="G16" s="122">
        <v>0.04</v>
      </c>
      <c r="H16" s="122">
        <v>1.68</v>
      </c>
      <c r="I16" s="122">
        <v>0.93</v>
      </c>
      <c r="J16" s="129">
        <v>1.6E-2</v>
      </c>
      <c r="K16" s="129">
        <v>2.7E-2</v>
      </c>
      <c r="L16" s="129">
        <v>2.8000000000000001E-2</v>
      </c>
      <c r="M16" s="129">
        <v>0.13800000000000001</v>
      </c>
      <c r="N16" s="129">
        <v>7.1999999999999995E-2</v>
      </c>
      <c r="O16" s="129">
        <v>3.3000000000000002E-2</v>
      </c>
      <c r="P16" s="129">
        <v>1.4999999999999999E-2</v>
      </c>
      <c r="Q16" s="129">
        <v>3.3000000000000002E-2</v>
      </c>
      <c r="R16" s="129">
        <v>2.3E-2</v>
      </c>
      <c r="S16" s="129">
        <v>2.9000000000000001E-2</v>
      </c>
      <c r="T16" s="129" t="s">
        <v>33</v>
      </c>
      <c r="U16" s="129">
        <v>2.9000000000000001E-2</v>
      </c>
      <c r="V16" s="129">
        <v>1.9E-2</v>
      </c>
      <c r="W16" s="129">
        <v>2.4E-2</v>
      </c>
      <c r="X16" s="129">
        <v>8.5000000000000006E-2</v>
      </c>
      <c r="Y16" s="129">
        <v>5.1999999999999998E-2</v>
      </c>
      <c r="Z16" s="129">
        <v>3.5000000000000003E-2</v>
      </c>
      <c r="AA16" s="129">
        <v>2.5000000000000001E-2</v>
      </c>
      <c r="AB16" s="129">
        <v>6.0999999999999999E-2</v>
      </c>
      <c r="AC16" s="129">
        <v>4.1000000000000002E-2</v>
      </c>
      <c r="AD16" s="129">
        <v>2.8000000000000001E-2</v>
      </c>
      <c r="AE16" s="129">
        <v>0.52100000000000002</v>
      </c>
      <c r="AF16" s="129">
        <v>6.2E-2</v>
      </c>
      <c r="AG16" s="129">
        <v>3.6999999999999998E-2</v>
      </c>
      <c r="AH16" s="129">
        <v>4.5999999999999999E-2</v>
      </c>
      <c r="AI16" s="129">
        <v>7.4999999999999997E-2</v>
      </c>
      <c r="AJ16" s="129">
        <v>5.7000000000000002E-2</v>
      </c>
      <c r="AK16" s="129">
        <v>4.9000000000000002E-2</v>
      </c>
      <c r="AL16" s="129">
        <v>1.4999999999999999E-2</v>
      </c>
      <c r="AM16" s="129">
        <v>3.6999999999999998E-2</v>
      </c>
      <c r="AN16" s="129">
        <v>4.2000000000000003E-2</v>
      </c>
      <c r="AO16" s="129">
        <v>2.1000000000000001E-2</v>
      </c>
      <c r="AP16" s="129">
        <v>2.7E-2</v>
      </c>
      <c r="AQ16" s="130">
        <v>3.5999999999999997E-2</v>
      </c>
      <c r="AR16" s="131">
        <v>3.3000000000000002E-2</v>
      </c>
      <c r="AS16" s="131">
        <v>3.5000000000000003E-2</v>
      </c>
      <c r="AT16" s="131">
        <v>5.0999999999999997E-2</v>
      </c>
      <c r="AU16" s="131">
        <v>8.2000000000000003E-2</v>
      </c>
      <c r="AV16" s="131">
        <v>3.7999999999999999E-2</v>
      </c>
      <c r="AW16" s="131">
        <v>1.4E-2</v>
      </c>
      <c r="AX16" s="131">
        <v>2.4E-2</v>
      </c>
      <c r="AY16" s="131">
        <v>3.2000000000000001E-2</v>
      </c>
      <c r="AZ16" s="131">
        <v>1.4E-2</v>
      </c>
      <c r="BA16" s="131">
        <v>2.4E-2</v>
      </c>
      <c r="BB16" s="129">
        <v>0.02</v>
      </c>
      <c r="BC16" s="129">
        <v>0.01</v>
      </c>
      <c r="BD16" s="129">
        <v>1.48</v>
      </c>
      <c r="BE16" s="129">
        <v>0.45</v>
      </c>
      <c r="BF16" s="129">
        <v>0.56999999999999995</v>
      </c>
      <c r="BG16" s="129">
        <v>0.33</v>
      </c>
      <c r="BH16" s="129">
        <v>6.66</v>
      </c>
      <c r="BI16" s="129">
        <v>3.69</v>
      </c>
      <c r="BJ16" s="129">
        <v>0.02</v>
      </c>
      <c r="BK16" s="129">
        <v>0.01</v>
      </c>
      <c r="BL16" s="129">
        <v>5.74</v>
      </c>
      <c r="BM16" s="129">
        <v>0.42</v>
      </c>
      <c r="BN16" s="129">
        <v>2.57</v>
      </c>
      <c r="BO16" s="129">
        <v>0.9</v>
      </c>
      <c r="BP16" s="129">
        <v>6.85</v>
      </c>
      <c r="BQ16" s="129">
        <v>0.73</v>
      </c>
      <c r="BR16" s="129">
        <v>16.27</v>
      </c>
      <c r="BS16" s="129">
        <v>6.35</v>
      </c>
      <c r="BT16" s="129">
        <v>4.2699999999999996</v>
      </c>
      <c r="BU16" s="129">
        <v>1.43</v>
      </c>
      <c r="BV16" s="129">
        <v>0.76</v>
      </c>
      <c r="BW16" s="129">
        <v>0.36</v>
      </c>
      <c r="BX16" s="129">
        <v>2.1800000000000002</v>
      </c>
      <c r="BY16" s="129">
        <v>0.37</v>
      </c>
      <c r="BZ16" s="129">
        <v>0.67</v>
      </c>
      <c r="CA16" s="129">
        <v>0.39</v>
      </c>
      <c r="CB16" s="129">
        <v>0.76</v>
      </c>
      <c r="CC16" s="129">
        <v>0.41</v>
      </c>
      <c r="CD16" s="121"/>
      <c r="CE16" s="132"/>
      <c r="CF16" s="121"/>
      <c r="CG16" s="121"/>
      <c r="CH16" s="121"/>
      <c r="CI16" s="121"/>
      <c r="CJ16" s="121"/>
      <c r="CK16" s="121"/>
      <c r="CL16" s="121"/>
      <c r="CM16" s="121"/>
      <c r="CN16" s="121"/>
      <c r="CO16" s="121"/>
      <c r="CP16" s="121"/>
      <c r="CQ16" s="121"/>
      <c r="CR16" s="121"/>
      <c r="CS16" s="121"/>
      <c r="CT16" s="121"/>
      <c r="CU16" s="121"/>
      <c r="CV16" s="121"/>
      <c r="CW16" s="121"/>
      <c r="CX16" s="121"/>
      <c r="CY16" s="121"/>
      <c r="CZ16" s="121"/>
      <c r="DA16" s="121"/>
      <c r="DB16" s="121"/>
      <c r="DC16" s="121"/>
      <c r="DD16" s="121"/>
      <c r="DE16" s="121"/>
      <c r="DF16" s="121"/>
      <c r="DG16" s="121"/>
      <c r="DH16" s="121"/>
      <c r="DI16" s="121"/>
      <c r="DJ16" s="121"/>
      <c r="DK16" s="121"/>
      <c r="DL16" s="121"/>
      <c r="DM16" s="121"/>
      <c r="DN16" s="133"/>
      <c r="DO16" s="121"/>
      <c r="DP16" s="133"/>
      <c r="DQ16" s="121"/>
      <c r="DR16" s="133"/>
      <c r="DS16" s="121"/>
      <c r="DT16" s="133"/>
      <c r="DU16" s="129"/>
      <c r="DV16" s="116">
        <v>1.5629999999999999</v>
      </c>
      <c r="DW16" s="116">
        <v>3.0139999999999998</v>
      </c>
      <c r="DX16" s="116">
        <v>8.641</v>
      </c>
      <c r="DY16" s="116">
        <v>29.922000000000001</v>
      </c>
      <c r="DZ16" s="116">
        <v>13.045999999999999</v>
      </c>
      <c r="EA16" s="116">
        <v>1.6E-2</v>
      </c>
      <c r="EB16" s="116">
        <v>8.0000000000000002E-3</v>
      </c>
      <c r="EC16" s="116">
        <v>1.3879999999999999</v>
      </c>
      <c r="ED16" s="116">
        <v>2.3199999999999998E-2</v>
      </c>
      <c r="EE16" s="116">
        <v>1.7500000000000002E-2</v>
      </c>
      <c r="EF16" s="116">
        <v>0.83130000000000004</v>
      </c>
      <c r="EG16" s="116">
        <v>0.23449999999999999</v>
      </c>
      <c r="EH16" s="116">
        <v>0.84799999999999998</v>
      </c>
      <c r="EI16" s="121"/>
      <c r="EJ16" s="121"/>
      <c r="EK16" s="121"/>
      <c r="EL16" s="121"/>
      <c r="EM16" s="121"/>
      <c r="EN16" s="121"/>
      <c r="EO16" s="121"/>
      <c r="EP16" s="121"/>
      <c r="EQ16" s="121"/>
      <c r="ER16" s="121"/>
      <c r="ES16" s="121"/>
      <c r="ET16" s="119"/>
      <c r="EU16" s="119"/>
      <c r="EV16" s="119"/>
      <c r="EW16" s="119"/>
    </row>
    <row r="17" spans="1:153" ht="15.75" thickBot="1" x14ac:dyDescent="0.3">
      <c r="A17" s="2" t="s">
        <v>17</v>
      </c>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23"/>
      <c r="DO17" s="117"/>
      <c r="DP17" s="123"/>
      <c r="DQ17" s="117"/>
      <c r="DR17" s="123"/>
      <c r="DS17" s="117"/>
      <c r="DT17" s="123"/>
      <c r="DU17" s="120"/>
      <c r="DV17" s="115"/>
      <c r="DW17" s="115"/>
      <c r="DX17" s="115"/>
      <c r="DY17" s="115"/>
      <c r="DZ17" s="115"/>
      <c r="EA17" s="115"/>
      <c r="EB17" s="115"/>
      <c r="EC17" s="115"/>
      <c r="ED17" s="115"/>
      <c r="EE17" s="115"/>
      <c r="EF17" s="115"/>
      <c r="EG17" s="115"/>
      <c r="EH17" s="115"/>
      <c r="EI17" s="117"/>
      <c r="EJ17" s="117"/>
      <c r="EK17" s="117"/>
      <c r="EL17" s="117"/>
      <c r="EM17" s="117"/>
      <c r="EN17" s="117"/>
      <c r="EO17" s="117"/>
      <c r="EP17" s="117"/>
      <c r="EQ17" s="117"/>
      <c r="ER17" s="117"/>
      <c r="ES17" s="117"/>
      <c r="ET17" s="118"/>
      <c r="EU17" s="118"/>
      <c r="EV17" s="118"/>
      <c r="EW17" s="118"/>
    </row>
    <row r="18" spans="1:153" s="20" customFormat="1" ht="15.75" thickBot="1" x14ac:dyDescent="0.3">
      <c r="A18" s="69" t="s">
        <v>18</v>
      </c>
      <c r="B18" s="121"/>
      <c r="C18" s="121"/>
      <c r="D18" s="121"/>
      <c r="E18" s="121"/>
      <c r="F18" s="121"/>
      <c r="G18" s="121"/>
      <c r="H18" s="121"/>
      <c r="I18" s="121"/>
      <c r="J18" s="129">
        <v>0.1</v>
      </c>
      <c r="K18" s="129">
        <v>0.12</v>
      </c>
      <c r="L18" s="129">
        <v>0.41</v>
      </c>
      <c r="M18" s="129">
        <v>0.43</v>
      </c>
      <c r="N18" s="129">
        <v>0.3</v>
      </c>
      <c r="O18" s="129">
        <v>7.0000000000000007E-2</v>
      </c>
      <c r="P18" s="129">
        <v>0.21</v>
      </c>
      <c r="Q18" s="129" t="s">
        <v>33</v>
      </c>
      <c r="R18" s="129">
        <v>0.11</v>
      </c>
      <c r="S18" s="129">
        <v>0.11</v>
      </c>
      <c r="T18" s="129">
        <v>1.08</v>
      </c>
      <c r="U18" s="129">
        <v>0.04</v>
      </c>
      <c r="V18" s="129">
        <v>7.0000000000000007E-2</v>
      </c>
      <c r="W18" s="129">
        <v>0.27</v>
      </c>
      <c r="X18" s="129">
        <v>0.17</v>
      </c>
      <c r="Y18" s="129">
        <v>0.12</v>
      </c>
      <c r="Z18" s="129">
        <v>0.04</v>
      </c>
      <c r="AA18" s="129">
        <v>0.04</v>
      </c>
      <c r="AB18" s="129">
        <v>7.0000000000000007E-2</v>
      </c>
      <c r="AC18" s="129">
        <v>0.05</v>
      </c>
      <c r="AD18" s="129">
        <v>0.09</v>
      </c>
      <c r="AE18" s="129">
        <v>0.79</v>
      </c>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33"/>
      <c r="DO18" s="121"/>
      <c r="DP18" s="133"/>
      <c r="DQ18" s="121"/>
      <c r="DR18" s="133"/>
      <c r="DS18" s="121"/>
      <c r="DT18" s="133"/>
      <c r="DU18" s="129"/>
      <c r="DV18" s="116"/>
      <c r="DW18" s="116"/>
      <c r="DX18" s="116"/>
      <c r="DY18" s="116"/>
      <c r="DZ18" s="116"/>
      <c r="EA18" s="116"/>
      <c r="EB18" s="116"/>
      <c r="EC18" s="116"/>
      <c r="ED18" s="116"/>
      <c r="EE18" s="116"/>
      <c r="EF18" s="116"/>
      <c r="EG18" s="116"/>
      <c r="EH18" s="116"/>
      <c r="EI18" s="121"/>
      <c r="EJ18" s="121"/>
      <c r="EK18" s="121"/>
      <c r="EL18" s="121"/>
      <c r="EM18" s="121"/>
      <c r="EN18" s="121"/>
      <c r="EO18" s="121"/>
      <c r="EP18" s="121"/>
      <c r="EQ18" s="121"/>
      <c r="ER18" s="121"/>
      <c r="ES18" s="121"/>
      <c r="ET18" s="119"/>
      <c r="EU18" s="119"/>
      <c r="EV18" s="119"/>
      <c r="EW18" s="119"/>
    </row>
    <row r="19" spans="1:153" ht="15.75" thickBot="1" x14ac:dyDescent="0.3">
      <c r="A19" s="69" t="s">
        <v>19</v>
      </c>
      <c r="B19" s="117"/>
      <c r="C19" s="117"/>
      <c r="D19" s="117"/>
      <c r="E19" s="117"/>
      <c r="F19" s="117"/>
      <c r="G19" s="117"/>
      <c r="H19" s="117"/>
      <c r="I19" s="117"/>
      <c r="J19" s="120">
        <v>4.5999999999999999E-2</v>
      </c>
      <c r="K19" s="120">
        <v>4.5999999999999999E-2</v>
      </c>
      <c r="L19" s="120">
        <v>0.17199999999999999</v>
      </c>
      <c r="M19" s="120">
        <v>3.81</v>
      </c>
      <c r="N19" s="120">
        <v>0.11</v>
      </c>
      <c r="O19" s="120">
        <v>8.8999999999999996E-2</v>
      </c>
      <c r="P19" s="120">
        <v>0.107</v>
      </c>
      <c r="Q19" s="120">
        <v>0.90300000000000002</v>
      </c>
      <c r="R19" s="120">
        <v>4.3999999999999997E-2</v>
      </c>
      <c r="S19" s="120">
        <v>0.13200000000000001</v>
      </c>
      <c r="T19" s="117">
        <v>1.1519999999999999</v>
      </c>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7"/>
      <c r="DE19" s="117"/>
      <c r="DF19" s="117"/>
      <c r="DG19" s="117"/>
      <c r="DH19" s="124"/>
      <c r="DI19" s="117"/>
      <c r="DJ19" s="117"/>
      <c r="DK19" s="117"/>
      <c r="DL19" s="117"/>
      <c r="DM19" s="117"/>
      <c r="DN19" s="123"/>
      <c r="DO19" s="117"/>
      <c r="DP19" s="123"/>
      <c r="DQ19" s="117"/>
      <c r="DR19" s="123"/>
      <c r="DS19" s="117"/>
      <c r="DT19" s="123"/>
      <c r="DU19" s="120"/>
      <c r="DV19" s="115"/>
      <c r="DW19" s="115"/>
      <c r="DX19" s="115"/>
      <c r="DY19" s="115"/>
      <c r="DZ19" s="115"/>
      <c r="EA19" s="115"/>
      <c r="EB19" s="115"/>
      <c r="EC19" s="115"/>
      <c r="ED19" s="115"/>
      <c r="EE19" s="115"/>
      <c r="EF19" s="115"/>
      <c r="EG19" s="115"/>
      <c r="EH19" s="115"/>
      <c r="EI19" s="117"/>
      <c r="EJ19" s="117"/>
      <c r="EK19" s="117"/>
      <c r="EL19" s="117"/>
      <c r="EM19" s="117"/>
      <c r="EN19" s="117"/>
      <c r="EO19" s="117"/>
      <c r="EP19" s="117"/>
      <c r="EQ19" s="117"/>
      <c r="ER19" s="117"/>
      <c r="ES19" s="117"/>
      <c r="ET19" s="118"/>
      <c r="EU19" s="118"/>
      <c r="EV19" s="118"/>
      <c r="EW19" s="118"/>
    </row>
    <row r="20" spans="1:153" s="20" customFormat="1" ht="15.75" thickBot="1" x14ac:dyDescent="0.3">
      <c r="A20" s="8" t="s">
        <v>27</v>
      </c>
      <c r="B20" s="121"/>
      <c r="C20" s="121"/>
      <c r="D20" s="121"/>
      <c r="E20" s="121"/>
      <c r="F20" s="121"/>
      <c r="G20" s="121"/>
      <c r="H20" s="121"/>
      <c r="I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121"/>
      <c r="CZ20" s="121"/>
      <c r="DA20" s="121"/>
      <c r="DB20" s="121"/>
      <c r="DC20" s="121"/>
      <c r="DD20" s="121"/>
      <c r="DE20" s="121"/>
      <c r="DF20" s="121"/>
      <c r="DG20" s="121"/>
      <c r="DH20" s="121"/>
      <c r="DI20" s="121"/>
      <c r="DJ20" s="121"/>
      <c r="DK20" s="121"/>
      <c r="DL20" s="121"/>
      <c r="DM20" s="121"/>
      <c r="DN20" s="133"/>
      <c r="DO20" s="121"/>
      <c r="DP20" s="133"/>
      <c r="DQ20" s="121"/>
      <c r="DR20" s="133"/>
      <c r="DS20" s="121"/>
      <c r="DT20" s="133"/>
      <c r="DU20" s="129"/>
      <c r="DV20" s="116"/>
      <c r="DW20" s="116"/>
      <c r="DX20" s="116"/>
      <c r="DY20" s="116"/>
      <c r="DZ20" s="116"/>
      <c r="EA20" s="116"/>
      <c r="EB20" s="116"/>
      <c r="EC20" s="116"/>
      <c r="ED20" s="116"/>
      <c r="EE20" s="116"/>
      <c r="EF20" s="116"/>
      <c r="EG20" s="116"/>
      <c r="EH20" s="116"/>
      <c r="EI20" s="121"/>
      <c r="EJ20" s="121"/>
      <c r="EK20" s="121"/>
      <c r="EL20" s="121"/>
      <c r="EM20" s="121"/>
      <c r="EN20" s="121"/>
      <c r="EO20" s="121"/>
      <c r="EP20" s="121"/>
      <c r="EQ20" s="121"/>
      <c r="ER20" s="121"/>
      <c r="ES20" s="121"/>
      <c r="ET20" s="119"/>
      <c r="EU20" s="119"/>
      <c r="EV20" s="119"/>
      <c r="EW20" s="119"/>
    </row>
    <row r="21" spans="1:153" ht="15.75" thickBot="1" x14ac:dyDescent="0.3">
      <c r="A21" s="2" t="s">
        <v>28</v>
      </c>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23"/>
      <c r="CY21" s="117"/>
      <c r="CZ21" s="123"/>
      <c r="DA21" s="117"/>
      <c r="DB21" s="123"/>
      <c r="DC21" s="117"/>
      <c r="DD21" s="123"/>
      <c r="DE21" s="117"/>
      <c r="DF21" s="123"/>
      <c r="DG21" s="117"/>
      <c r="DH21" s="123"/>
      <c r="DI21" s="117"/>
      <c r="DJ21" s="117"/>
      <c r="DK21" s="117"/>
      <c r="DL21" s="117"/>
      <c r="DM21" s="117"/>
      <c r="DN21" s="117"/>
      <c r="DO21" s="117"/>
      <c r="DP21" s="123"/>
      <c r="DQ21" s="117"/>
      <c r="DR21" s="123"/>
      <c r="DS21" s="117"/>
      <c r="DT21" s="123"/>
      <c r="DU21" s="120"/>
      <c r="DV21" s="115"/>
      <c r="DW21" s="115"/>
      <c r="DX21" s="115"/>
      <c r="DY21" s="115"/>
      <c r="DZ21" s="115"/>
      <c r="EA21" s="115"/>
      <c r="EB21" s="115"/>
      <c r="EC21" s="115"/>
      <c r="ED21" s="115"/>
      <c r="EE21" s="115"/>
      <c r="EF21" s="115"/>
      <c r="EG21" s="115"/>
      <c r="EH21" s="115"/>
      <c r="EI21" s="117"/>
      <c r="EJ21" s="117"/>
      <c r="EK21" s="117"/>
      <c r="EL21" s="117"/>
      <c r="EM21" s="117"/>
      <c r="EN21" s="117"/>
      <c r="EO21" s="117"/>
      <c r="EP21" s="117"/>
      <c r="EQ21" s="117"/>
      <c r="ER21" s="117"/>
      <c r="ES21" s="117"/>
      <c r="ET21" s="118"/>
      <c r="EU21" s="118"/>
      <c r="EV21" s="118"/>
      <c r="EW21" s="118"/>
    </row>
    <row r="22" spans="1:153" s="20" customFormat="1" ht="15.75" thickBot="1" x14ac:dyDescent="0.3">
      <c r="A22" s="8" t="s">
        <v>35</v>
      </c>
      <c r="B22" s="121"/>
      <c r="C22" s="121"/>
      <c r="D22" s="121"/>
      <c r="E22" s="121"/>
      <c r="F22" s="121"/>
      <c r="G22" s="121"/>
      <c r="H22" s="121"/>
      <c r="I22" s="121"/>
      <c r="J22" s="121"/>
      <c r="K22" s="121"/>
      <c r="L22" s="121"/>
      <c r="M22" s="121"/>
      <c r="N22" s="121"/>
      <c r="O22" s="121"/>
      <c r="P22" s="121"/>
      <c r="Q22" s="121"/>
      <c r="R22" s="121"/>
      <c r="S22" s="121"/>
      <c r="T22" s="121"/>
      <c r="U22" s="139">
        <v>1.7000000000000001E-2</v>
      </c>
      <c r="V22" s="139">
        <v>1.4999999999999999E-2</v>
      </c>
      <c r="W22" s="139">
        <v>2.5999999999999999E-2</v>
      </c>
      <c r="X22" s="139">
        <v>0.11</v>
      </c>
      <c r="Y22" s="139">
        <v>5.2999999999999999E-2</v>
      </c>
      <c r="Z22" s="139">
        <v>7.0999999999999994E-2</v>
      </c>
      <c r="AA22" s="139">
        <v>2.4E-2</v>
      </c>
      <c r="AB22" s="139">
        <v>9.7000000000000003E-2</v>
      </c>
      <c r="AC22" s="139">
        <v>8.2000000000000003E-2</v>
      </c>
      <c r="AD22" s="139">
        <v>5.5E-2</v>
      </c>
      <c r="AE22" s="140" t="s">
        <v>33</v>
      </c>
      <c r="AF22" s="121"/>
      <c r="AG22" s="121"/>
      <c r="AH22" s="121"/>
      <c r="AI22" s="121"/>
      <c r="AJ22" s="121"/>
      <c r="AK22" s="121"/>
      <c r="AL22" s="121"/>
      <c r="AM22" s="121"/>
      <c r="AN22" s="121"/>
      <c r="AO22" s="121"/>
      <c r="AP22" s="121"/>
      <c r="AQ22" s="139">
        <v>0.04</v>
      </c>
      <c r="AR22" s="139">
        <v>3.3000000000000002E-2</v>
      </c>
      <c r="AS22" s="139">
        <v>7.5999999999999998E-2</v>
      </c>
      <c r="AT22" s="139">
        <v>0.1</v>
      </c>
      <c r="AU22" s="139">
        <v>0.10199999999999999</v>
      </c>
      <c r="AV22" s="139">
        <v>4.2000000000000003E-2</v>
      </c>
      <c r="AW22" s="139">
        <v>3.2000000000000001E-2</v>
      </c>
      <c r="AX22" s="139">
        <v>7.1999999999999995E-2</v>
      </c>
      <c r="AY22" s="139">
        <v>0.13500000000000001</v>
      </c>
      <c r="AZ22" s="139">
        <v>0.11700000000000001</v>
      </c>
      <c r="BA22" s="139">
        <v>0.14399999999999999</v>
      </c>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33"/>
      <c r="CY22" s="121"/>
      <c r="CZ22" s="133"/>
      <c r="DA22" s="121"/>
      <c r="DB22" s="133"/>
      <c r="DC22" s="121"/>
      <c r="DD22" s="133"/>
      <c r="DE22" s="121"/>
      <c r="DF22" s="133"/>
      <c r="DG22" s="121"/>
      <c r="DH22" s="133"/>
      <c r="DI22" s="121"/>
      <c r="DJ22" s="121"/>
      <c r="DK22" s="121"/>
      <c r="DL22" s="121"/>
      <c r="DM22" s="121"/>
      <c r="DN22" s="121"/>
      <c r="DO22" s="121"/>
      <c r="DP22" s="121"/>
      <c r="DQ22" s="121"/>
      <c r="DR22" s="121"/>
      <c r="DS22" s="121"/>
      <c r="DT22" s="121"/>
      <c r="DU22" s="129"/>
      <c r="DV22" s="116"/>
      <c r="DW22" s="116"/>
      <c r="DX22" s="116"/>
      <c r="DY22" s="116"/>
      <c r="DZ22" s="116"/>
      <c r="EA22" s="116"/>
      <c r="EB22" s="116"/>
      <c r="EC22" s="116"/>
      <c r="ED22" s="116"/>
      <c r="EE22" s="116"/>
      <c r="EF22" s="116"/>
      <c r="EG22" s="116"/>
      <c r="EH22" s="116"/>
      <c r="EI22" s="121"/>
      <c r="EJ22" s="121"/>
      <c r="EK22" s="121"/>
      <c r="EL22" s="121"/>
      <c r="EM22" s="121"/>
      <c r="EN22" s="121"/>
      <c r="EO22" s="121"/>
      <c r="EP22" s="121"/>
      <c r="EQ22" s="121"/>
      <c r="ER22" s="121"/>
      <c r="ES22" s="121"/>
      <c r="ET22" s="119"/>
      <c r="EU22" s="119"/>
      <c r="EV22" s="119"/>
      <c r="EW22" s="119"/>
    </row>
    <row r="23" spans="1:153" ht="15.75" thickBot="1" x14ac:dyDescent="0.3">
      <c r="A23" s="2" t="s">
        <v>38</v>
      </c>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c r="CW23" s="117"/>
      <c r="CX23" s="120">
        <v>1.36</v>
      </c>
      <c r="CY23" s="117">
        <v>2.35</v>
      </c>
      <c r="CZ23" s="120">
        <v>0.66</v>
      </c>
      <c r="DA23" s="117">
        <v>0.82</v>
      </c>
      <c r="DB23" s="125">
        <v>0.47</v>
      </c>
      <c r="DC23" s="117">
        <v>0.6</v>
      </c>
      <c r="DD23" s="120">
        <v>0.37</v>
      </c>
      <c r="DE23" s="117">
        <v>0.36</v>
      </c>
      <c r="DF23" s="120">
        <v>0.37</v>
      </c>
      <c r="DG23" s="117">
        <v>0.31</v>
      </c>
      <c r="DH23" s="120">
        <v>0.21</v>
      </c>
      <c r="DI23" s="117">
        <v>0.2</v>
      </c>
      <c r="DJ23" s="120">
        <v>1.31</v>
      </c>
      <c r="DK23" s="117">
        <v>2.2200000000000002</v>
      </c>
      <c r="DL23" s="120">
        <v>0.69</v>
      </c>
      <c r="DM23" s="117">
        <v>1.34</v>
      </c>
      <c r="DN23" s="120">
        <v>0.49</v>
      </c>
      <c r="DO23" s="117">
        <v>0.89</v>
      </c>
      <c r="DP23" s="120">
        <v>0.31</v>
      </c>
      <c r="DQ23" s="117">
        <v>0.59</v>
      </c>
      <c r="DR23" s="120">
        <v>0.26</v>
      </c>
      <c r="DS23" s="117">
        <v>0.31</v>
      </c>
      <c r="DT23" s="120">
        <v>0.25</v>
      </c>
      <c r="DU23" s="120">
        <v>0.28999999999999998</v>
      </c>
      <c r="DV23" s="115"/>
      <c r="DW23" s="115"/>
      <c r="DX23" s="115"/>
      <c r="DY23" s="115"/>
      <c r="DZ23" s="115"/>
      <c r="EA23" s="115"/>
      <c r="EB23" s="115"/>
      <c r="EC23" s="115"/>
      <c r="ED23" s="115"/>
      <c r="EE23" s="115"/>
      <c r="EF23" s="115"/>
      <c r="EG23" s="115"/>
      <c r="EH23" s="115"/>
      <c r="EI23" s="117"/>
      <c r="EJ23" s="117"/>
      <c r="EK23" s="117"/>
      <c r="EL23" s="117"/>
      <c r="EM23" s="117"/>
      <c r="EN23" s="117"/>
      <c r="EO23" s="117"/>
      <c r="EP23" s="117"/>
      <c r="EQ23" s="117"/>
      <c r="ER23" s="117"/>
      <c r="ES23" s="117"/>
      <c r="ET23" s="118"/>
      <c r="EU23" s="118"/>
      <c r="EV23" s="118"/>
      <c r="EW23" s="118"/>
    </row>
    <row r="24" spans="1:153" s="20" customFormat="1" ht="15.75" thickBot="1" x14ac:dyDescent="0.3">
      <c r="A24" s="8" t="s">
        <v>39</v>
      </c>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c r="BM24" s="121"/>
      <c r="BN24" s="121"/>
      <c r="BO24" s="121"/>
      <c r="BP24" s="121"/>
      <c r="BQ24" s="121"/>
      <c r="BR24" s="121"/>
      <c r="BS24" s="121"/>
      <c r="BT24" s="121"/>
      <c r="BU24" s="121"/>
      <c r="BV24" s="121"/>
      <c r="BW24" s="121"/>
      <c r="BX24" s="121"/>
      <c r="BY24" s="121"/>
      <c r="BZ24" s="121"/>
      <c r="CA24" s="121"/>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33"/>
      <c r="CY24" s="121"/>
      <c r="CZ24" s="133"/>
      <c r="DA24" s="121"/>
      <c r="DB24" s="133"/>
      <c r="DC24" s="121"/>
      <c r="DD24" s="133"/>
      <c r="DE24" s="121"/>
      <c r="DF24" s="133"/>
      <c r="DG24" s="121"/>
      <c r="DH24" s="133"/>
      <c r="DI24" s="121"/>
      <c r="DJ24" s="121"/>
      <c r="DK24" s="121"/>
      <c r="DL24" s="121"/>
      <c r="DM24" s="121"/>
      <c r="DN24" s="121"/>
      <c r="DO24" s="121"/>
      <c r="DP24" s="121"/>
      <c r="DQ24" s="121"/>
      <c r="DR24" s="121"/>
      <c r="DS24" s="121"/>
      <c r="DT24" s="121"/>
      <c r="DU24" s="129"/>
      <c r="DV24" s="116">
        <v>2.157</v>
      </c>
      <c r="DW24" s="116">
        <v>10.778</v>
      </c>
      <c r="DX24" s="116">
        <v>1.1419999999999999</v>
      </c>
      <c r="DY24" s="116">
        <v>1.194</v>
      </c>
      <c r="DZ24" s="116">
        <v>3.4670000000000001</v>
      </c>
      <c r="EA24" s="116">
        <v>6.0600000000000001E-2</v>
      </c>
      <c r="EB24" s="116">
        <v>3.6999999999999998E-2</v>
      </c>
      <c r="EC24" s="116">
        <v>1.5089999999999999</v>
      </c>
      <c r="ED24" s="116">
        <v>5.5100000000000003E-2</v>
      </c>
      <c r="EE24" s="116">
        <v>2.63E-2</v>
      </c>
      <c r="EF24" s="116">
        <v>0.82930000000000004</v>
      </c>
      <c r="EG24" s="116">
        <v>1.6500000000000001E-2</v>
      </c>
      <c r="EH24" s="116">
        <v>2.2400000000000002</v>
      </c>
      <c r="EI24" s="121"/>
      <c r="EJ24" s="121"/>
      <c r="EK24" s="121"/>
      <c r="EL24" s="121"/>
      <c r="EM24" s="121"/>
      <c r="EN24" s="121"/>
      <c r="EO24" s="121"/>
      <c r="EP24" s="121"/>
      <c r="EQ24" s="121"/>
      <c r="ER24" s="121"/>
      <c r="ES24" s="121"/>
      <c r="ET24" s="119"/>
      <c r="EU24" s="119"/>
      <c r="EV24" s="119"/>
      <c r="EW24" s="119"/>
    </row>
    <row r="25" spans="1:153" ht="15.75" thickBot="1" x14ac:dyDescent="0.3">
      <c r="A25" s="2" t="s">
        <v>46</v>
      </c>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c r="DA25" s="117"/>
      <c r="DB25" s="117"/>
      <c r="DC25" s="117"/>
      <c r="DD25" s="117"/>
      <c r="DE25" s="117"/>
      <c r="DF25" s="117"/>
      <c r="DG25" s="117"/>
      <c r="DH25" s="117"/>
      <c r="DI25" s="117"/>
      <c r="DJ25" s="117"/>
      <c r="DK25" s="117"/>
      <c r="DL25" s="117"/>
      <c r="DM25" s="117"/>
      <c r="DN25" s="117"/>
      <c r="DO25" s="117"/>
      <c r="DP25" s="117"/>
      <c r="DQ25" s="117"/>
      <c r="DR25" s="117"/>
      <c r="DS25" s="117"/>
      <c r="DT25" s="117"/>
      <c r="DU25" s="120"/>
      <c r="DV25" s="115"/>
      <c r="DW25" s="115"/>
      <c r="DX25" s="115"/>
      <c r="DY25" s="115"/>
      <c r="DZ25" s="115"/>
      <c r="EA25" s="115"/>
      <c r="EB25" s="115"/>
      <c r="EC25" s="115"/>
      <c r="ED25" s="115"/>
      <c r="EE25" s="115"/>
      <c r="EF25" s="115"/>
      <c r="EG25" s="115"/>
      <c r="EH25" s="115"/>
      <c r="EI25" s="117">
        <v>0.66</v>
      </c>
      <c r="EJ25" s="117">
        <v>1.74</v>
      </c>
      <c r="EK25" s="117">
        <v>0.84</v>
      </c>
      <c r="EL25" s="117">
        <v>0.85</v>
      </c>
      <c r="EM25" s="117">
        <v>0.39</v>
      </c>
      <c r="EN25" s="117">
        <v>0.43</v>
      </c>
      <c r="EO25" s="117">
        <v>0.7</v>
      </c>
      <c r="EP25" s="117">
        <v>0.42</v>
      </c>
      <c r="EQ25" s="117">
        <v>0.93</v>
      </c>
      <c r="ER25" s="117">
        <v>0.75</v>
      </c>
      <c r="ES25" s="117">
        <v>0.87</v>
      </c>
      <c r="ET25" s="118"/>
      <c r="EU25" s="118"/>
      <c r="EV25" s="118"/>
      <c r="EW25" s="118"/>
    </row>
    <row r="26" spans="1:153" s="20" customFormat="1" ht="15.75" thickBot="1" x14ac:dyDescent="0.3">
      <c r="A26" s="8" t="s">
        <v>66</v>
      </c>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c r="DQ26" s="121"/>
      <c r="DR26" s="121"/>
      <c r="DS26" s="121"/>
      <c r="DT26" s="121"/>
      <c r="DU26" s="129"/>
      <c r="DV26" s="116"/>
      <c r="DW26" s="116"/>
      <c r="DX26" s="116"/>
      <c r="DY26" s="116"/>
      <c r="DZ26" s="116"/>
      <c r="EA26" s="116"/>
      <c r="EB26" s="116"/>
      <c r="EC26" s="116"/>
      <c r="ED26" s="116"/>
      <c r="EE26" s="116"/>
      <c r="EF26" s="116"/>
      <c r="EG26" s="116"/>
      <c r="EH26" s="116"/>
      <c r="EI26" s="121">
        <v>0.93</v>
      </c>
      <c r="EJ26" s="121">
        <v>1.47</v>
      </c>
      <c r="EK26" s="121">
        <v>1.1100000000000001</v>
      </c>
      <c r="EL26" s="121">
        <v>0.92</v>
      </c>
      <c r="EM26" s="121">
        <v>0.67</v>
      </c>
      <c r="EN26" s="121">
        <v>0.82</v>
      </c>
      <c r="EO26" s="121">
        <v>0.92</v>
      </c>
      <c r="EP26" s="121">
        <v>1.26</v>
      </c>
      <c r="EQ26" s="121">
        <v>1.32</v>
      </c>
      <c r="ER26" s="121">
        <v>0.66</v>
      </c>
      <c r="ES26" s="121">
        <v>0.7</v>
      </c>
      <c r="ET26" s="119"/>
      <c r="EU26" s="119"/>
      <c r="EV26" s="119"/>
      <c r="EW26" s="119"/>
    </row>
    <row r="27" spans="1:153" ht="15.75" thickBot="1" x14ac:dyDescent="0.3">
      <c r="A27" s="69" t="s">
        <v>47</v>
      </c>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7"/>
      <c r="CQ27" s="117"/>
      <c r="CR27" s="117"/>
      <c r="CS27" s="117"/>
      <c r="CT27" s="117"/>
      <c r="CU27" s="117"/>
      <c r="CV27" s="117"/>
      <c r="CW27" s="117"/>
      <c r="CX27" s="117"/>
      <c r="CY27" s="117"/>
      <c r="CZ27" s="117"/>
      <c r="DA27" s="117"/>
      <c r="DB27" s="117"/>
      <c r="DC27" s="117"/>
      <c r="DD27" s="117"/>
      <c r="DE27" s="117"/>
      <c r="DF27" s="117"/>
      <c r="DG27" s="117"/>
      <c r="DH27" s="117"/>
      <c r="DI27" s="117"/>
      <c r="DJ27" s="117"/>
      <c r="DK27" s="117"/>
      <c r="DL27" s="117"/>
      <c r="DM27" s="117"/>
      <c r="DN27" s="117"/>
      <c r="DO27" s="117"/>
      <c r="DP27" s="117"/>
      <c r="DQ27" s="117"/>
      <c r="DR27" s="117"/>
      <c r="DS27" s="117"/>
      <c r="DT27" s="117"/>
      <c r="DU27" s="120"/>
      <c r="DV27" s="115"/>
      <c r="DW27" s="115"/>
      <c r="DX27" s="115"/>
      <c r="DY27" s="115"/>
      <c r="DZ27" s="115"/>
      <c r="EA27" s="115"/>
      <c r="EB27" s="115"/>
      <c r="EC27" s="115"/>
      <c r="ED27" s="115"/>
      <c r="EE27" s="115"/>
      <c r="EF27" s="115"/>
      <c r="EG27" s="115"/>
      <c r="EH27" s="115"/>
      <c r="EI27" s="117"/>
      <c r="EJ27" s="117"/>
      <c r="EK27" s="117"/>
      <c r="EL27" s="117"/>
      <c r="EM27" s="117"/>
      <c r="EN27" s="117"/>
      <c r="EO27" s="117"/>
      <c r="EP27" s="117"/>
      <c r="EQ27" s="117"/>
      <c r="ER27" s="117"/>
      <c r="ES27" s="117"/>
      <c r="ET27" s="118"/>
      <c r="EU27" s="118"/>
      <c r="EV27" s="118"/>
      <c r="EW27" s="118"/>
    </row>
    <row r="28" spans="1:153" s="20" customFormat="1" ht="15.75" thickBot="1" x14ac:dyDescent="0.3">
      <c r="A28" s="69" t="s">
        <v>64</v>
      </c>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9"/>
      <c r="DV28" s="116"/>
      <c r="DW28" s="116"/>
      <c r="DX28" s="116"/>
      <c r="DY28" s="116"/>
      <c r="DZ28" s="116"/>
      <c r="EA28" s="116"/>
      <c r="EB28" s="116"/>
      <c r="EC28" s="116"/>
      <c r="ED28" s="116"/>
      <c r="EE28" s="116"/>
      <c r="EF28" s="116"/>
      <c r="EG28" s="116"/>
      <c r="EH28" s="116"/>
      <c r="EI28" s="121"/>
      <c r="EJ28" s="121"/>
      <c r="EK28" s="121"/>
      <c r="EL28" s="121"/>
      <c r="EM28" s="121"/>
      <c r="EN28" s="121"/>
      <c r="EO28" s="121"/>
      <c r="EP28" s="121"/>
      <c r="EQ28" s="121"/>
      <c r="ER28" s="121"/>
      <c r="ES28" s="121"/>
      <c r="ET28" s="119"/>
      <c r="EU28" s="119"/>
      <c r="EV28" s="119"/>
      <c r="EW28" s="119"/>
    </row>
    <row r="29" spans="1:153" ht="15.75" thickBot="1" x14ac:dyDescent="0.3">
      <c r="A29" s="2" t="s">
        <v>134</v>
      </c>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20">
        <v>1.21</v>
      </c>
      <c r="CY29" s="117">
        <v>2.4700000000000002</v>
      </c>
      <c r="CZ29" s="120">
        <v>0.61</v>
      </c>
      <c r="DA29" s="117">
        <v>1.02</v>
      </c>
      <c r="DB29" s="120">
        <v>0.59</v>
      </c>
      <c r="DC29" s="117">
        <v>0.6</v>
      </c>
      <c r="DD29" s="120">
        <v>0.34</v>
      </c>
      <c r="DE29" s="117">
        <v>0.34</v>
      </c>
      <c r="DF29" s="120">
        <v>0.37</v>
      </c>
      <c r="DG29" s="117">
        <v>0.33</v>
      </c>
      <c r="DH29" s="120">
        <v>0.34</v>
      </c>
      <c r="DI29" s="117">
        <v>0.21</v>
      </c>
      <c r="DJ29" s="120">
        <v>1.1299999999999999</v>
      </c>
      <c r="DK29" s="117">
        <v>2.06</v>
      </c>
      <c r="DL29" s="120">
        <v>0.65</v>
      </c>
      <c r="DM29" s="117">
        <v>1.45</v>
      </c>
      <c r="DN29" s="120">
        <v>0.49</v>
      </c>
      <c r="DO29" s="117">
        <v>0.88</v>
      </c>
      <c r="DP29" s="120">
        <v>0.31</v>
      </c>
      <c r="DQ29" s="117">
        <v>0.56999999999999995</v>
      </c>
      <c r="DR29" s="120">
        <v>0.26</v>
      </c>
      <c r="DS29" s="117">
        <v>0.3</v>
      </c>
      <c r="DT29" s="120">
        <v>0.28999999999999998</v>
      </c>
      <c r="DU29" s="120">
        <v>0.16</v>
      </c>
      <c r="DV29" s="115"/>
      <c r="DW29" s="115"/>
      <c r="DX29" s="115"/>
      <c r="DY29" s="115"/>
      <c r="DZ29" s="115"/>
      <c r="EA29" s="115"/>
      <c r="EB29" s="115"/>
      <c r="EC29" s="115"/>
      <c r="ED29" s="115"/>
      <c r="EE29" s="115"/>
      <c r="EF29" s="115"/>
      <c r="EG29" s="115"/>
      <c r="EH29" s="115"/>
      <c r="EI29" s="117"/>
      <c r="EJ29" s="117"/>
      <c r="EK29" s="117"/>
      <c r="EL29" s="117"/>
      <c r="EM29" s="117"/>
      <c r="EN29" s="117"/>
      <c r="EO29" s="117"/>
      <c r="EP29" s="117"/>
      <c r="EQ29" s="117"/>
      <c r="ER29" s="117"/>
      <c r="ES29" s="117"/>
      <c r="ET29" s="118"/>
      <c r="EU29" s="118"/>
      <c r="EV29" s="118"/>
      <c r="EW29" s="118"/>
    </row>
    <row r="30" spans="1:153" s="20" customFormat="1" ht="15.75" thickBot="1" x14ac:dyDescent="0.3">
      <c r="A30" s="8" t="s">
        <v>174</v>
      </c>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9">
        <v>1.48</v>
      </c>
      <c r="CY30" s="121">
        <v>2.21</v>
      </c>
      <c r="CZ30" s="129">
        <v>0.54</v>
      </c>
      <c r="DA30" s="121">
        <v>1.06</v>
      </c>
      <c r="DB30" s="129">
        <v>0.49</v>
      </c>
      <c r="DC30" s="121">
        <v>0.6</v>
      </c>
      <c r="DD30" s="129">
        <v>0.31</v>
      </c>
      <c r="DE30" s="121">
        <v>0.41</v>
      </c>
      <c r="DF30" s="129">
        <v>0.25</v>
      </c>
      <c r="DG30" s="121">
        <v>0.31</v>
      </c>
      <c r="DH30" s="129">
        <v>0.22</v>
      </c>
      <c r="DI30" s="121">
        <v>0.23</v>
      </c>
      <c r="DJ30" s="129">
        <v>0.98</v>
      </c>
      <c r="DK30" s="121">
        <v>2.08</v>
      </c>
      <c r="DL30" s="129">
        <v>0.55000000000000004</v>
      </c>
      <c r="DM30" s="121">
        <v>1.61</v>
      </c>
      <c r="DN30" s="129">
        <v>0.47</v>
      </c>
      <c r="DO30" s="121">
        <v>0.99</v>
      </c>
      <c r="DP30" s="129">
        <v>0.39</v>
      </c>
      <c r="DQ30" s="121">
        <v>0.65</v>
      </c>
      <c r="DR30" s="129">
        <v>0.33</v>
      </c>
      <c r="DS30" s="121">
        <v>0.33</v>
      </c>
      <c r="DT30" s="129">
        <v>0.25</v>
      </c>
      <c r="DU30" s="129">
        <v>0.14000000000000001</v>
      </c>
      <c r="DV30" s="116"/>
      <c r="DW30" s="116"/>
      <c r="DX30" s="116"/>
      <c r="DY30" s="116"/>
      <c r="DZ30" s="116"/>
      <c r="EA30" s="116"/>
      <c r="EB30" s="116"/>
      <c r="EC30" s="116"/>
      <c r="ED30" s="116"/>
      <c r="EE30" s="116"/>
      <c r="EF30" s="116"/>
      <c r="EG30" s="116"/>
      <c r="EH30" s="116"/>
      <c r="EI30" s="121"/>
      <c r="EJ30" s="121"/>
      <c r="EK30" s="121"/>
      <c r="EL30" s="121"/>
      <c r="EM30" s="121"/>
      <c r="EN30" s="121"/>
      <c r="EO30" s="121"/>
      <c r="EP30" s="121"/>
      <c r="EQ30" s="121"/>
      <c r="ER30" s="121"/>
      <c r="ES30" s="121"/>
      <c r="ET30" s="119"/>
      <c r="EU30" s="119"/>
      <c r="EV30" s="119"/>
      <c r="EW30" s="119"/>
    </row>
    <row r="31" spans="1:153" x14ac:dyDescent="0.25">
      <c r="A31" s="64" t="s">
        <v>223</v>
      </c>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7"/>
      <c r="CY31" s="117"/>
      <c r="CZ31" s="117"/>
      <c r="DA31" s="117"/>
      <c r="DB31" s="117"/>
      <c r="DC31" s="117"/>
      <c r="DD31" s="118"/>
      <c r="DE31" s="118"/>
      <c r="DF31" s="118"/>
      <c r="DG31" s="118"/>
      <c r="DH31" s="118"/>
      <c r="DI31" s="118"/>
      <c r="DJ31" s="118"/>
      <c r="DK31" s="118"/>
      <c r="DL31" s="118"/>
      <c r="DM31" s="118"/>
      <c r="DN31" s="118"/>
      <c r="DO31" s="118"/>
      <c r="DP31" s="118"/>
      <c r="DQ31" s="118"/>
      <c r="DR31" s="118"/>
      <c r="DS31" s="118"/>
      <c r="DT31" s="118"/>
      <c r="DU31" s="118"/>
      <c r="DV31" s="115"/>
      <c r="DW31" s="115"/>
      <c r="DX31" s="115"/>
      <c r="DY31" s="115"/>
      <c r="DZ31" s="115"/>
      <c r="EA31" s="115"/>
      <c r="EB31" s="115"/>
      <c r="EC31" s="115"/>
      <c r="ED31" s="115"/>
      <c r="EE31" s="115"/>
      <c r="EF31" s="115"/>
      <c r="EG31" s="115"/>
      <c r="EH31" s="115"/>
      <c r="EI31" s="118"/>
      <c r="EJ31" s="118"/>
      <c r="EK31" s="118"/>
      <c r="EL31" s="118"/>
      <c r="EM31" s="118"/>
      <c r="EN31" s="118"/>
      <c r="EO31" s="118"/>
      <c r="EP31" s="118"/>
      <c r="EQ31" s="118"/>
      <c r="ER31" s="118"/>
      <c r="ES31" s="118"/>
      <c r="ET31" s="118"/>
      <c r="EU31" s="118"/>
      <c r="EV31" s="118"/>
      <c r="EW31" s="118"/>
    </row>
    <row r="32" spans="1:153" x14ac:dyDescent="0.25">
      <c r="A32" s="8" t="s">
        <v>330</v>
      </c>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7"/>
      <c r="CY32" s="117"/>
      <c r="CZ32" s="117"/>
      <c r="DA32" s="117"/>
      <c r="DB32" s="117"/>
      <c r="DC32" s="117"/>
      <c r="DD32" s="118"/>
      <c r="DE32" s="118"/>
      <c r="DF32" s="118"/>
      <c r="DG32" s="118"/>
      <c r="DH32" s="118"/>
      <c r="DI32" s="118"/>
      <c r="DJ32" s="118"/>
      <c r="DK32" s="118"/>
      <c r="DL32" s="118"/>
      <c r="DM32" s="118"/>
      <c r="DN32" s="118"/>
      <c r="DO32" s="118"/>
      <c r="DP32" s="118"/>
      <c r="DQ32" s="118"/>
      <c r="DR32" s="118"/>
      <c r="DS32" s="118"/>
      <c r="DT32" s="118"/>
      <c r="DU32" s="118"/>
      <c r="DV32" s="115"/>
      <c r="DW32" s="115"/>
      <c r="DX32" s="115"/>
      <c r="DY32" s="115"/>
      <c r="DZ32" s="115"/>
      <c r="EA32" s="115"/>
      <c r="EB32" s="115"/>
      <c r="EC32" s="115"/>
      <c r="ED32" s="115"/>
      <c r="EE32" s="115"/>
      <c r="EF32" s="115"/>
      <c r="EG32" s="115"/>
      <c r="EH32" s="115"/>
      <c r="EI32" s="118"/>
      <c r="EJ32" s="118"/>
      <c r="EK32" s="118"/>
      <c r="EL32" s="118"/>
      <c r="EM32" s="118"/>
      <c r="EN32" s="118"/>
      <c r="EO32" s="118"/>
      <c r="EP32" s="118"/>
      <c r="EQ32" s="118"/>
      <c r="ER32" s="118"/>
      <c r="ES32" s="118"/>
      <c r="ET32" s="118"/>
      <c r="EU32" s="118"/>
      <c r="EV32" s="118"/>
      <c r="EW32" s="118"/>
    </row>
    <row r="33" spans="1:153" x14ac:dyDescent="0.25">
      <c r="A33" s="2" t="s">
        <v>339</v>
      </c>
      <c r="B33" s="117"/>
      <c r="C33" s="117"/>
      <c r="D33" s="117"/>
      <c r="E33" s="117"/>
      <c r="F33" s="117"/>
      <c r="G33" s="117"/>
      <c r="H33" s="117"/>
      <c r="I33" s="117"/>
      <c r="J33" s="117"/>
      <c r="K33" s="117"/>
      <c r="L33" s="117"/>
      <c r="M33" s="117"/>
      <c r="N33" s="117"/>
      <c r="O33" s="117"/>
      <c r="P33" s="117"/>
      <c r="Q33" s="117"/>
      <c r="R33" s="117"/>
      <c r="S33" s="117"/>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7"/>
      <c r="CY33" s="117"/>
      <c r="CZ33" s="117"/>
      <c r="DA33" s="117"/>
      <c r="DB33" s="117"/>
      <c r="DC33" s="117"/>
      <c r="DD33" s="118"/>
      <c r="DE33" s="118"/>
      <c r="DF33" s="118"/>
      <c r="DG33" s="118"/>
      <c r="DH33" s="118"/>
      <c r="DI33" s="118"/>
      <c r="DJ33" s="118"/>
      <c r="DK33" s="118"/>
      <c r="DL33" s="118"/>
      <c r="DM33" s="118"/>
      <c r="DN33" s="118"/>
      <c r="DO33" s="118"/>
      <c r="DP33" s="118"/>
      <c r="DQ33" s="118"/>
      <c r="DR33" s="118"/>
      <c r="DS33" s="118"/>
      <c r="DT33" s="118"/>
      <c r="DU33" s="118"/>
      <c r="DV33" s="115"/>
      <c r="DW33" s="115"/>
      <c r="DX33" s="115"/>
      <c r="DY33" s="115"/>
      <c r="DZ33" s="115"/>
      <c r="EA33" s="115"/>
      <c r="EB33" s="115"/>
      <c r="EC33" s="115"/>
      <c r="ED33" s="115"/>
      <c r="EE33" s="115"/>
      <c r="EF33" s="115"/>
      <c r="EG33" s="115"/>
      <c r="EH33" s="115"/>
      <c r="EI33" s="118"/>
      <c r="EJ33" s="118"/>
      <c r="EK33" s="118"/>
      <c r="EL33" s="118"/>
      <c r="EM33" s="118"/>
      <c r="EN33" s="118"/>
      <c r="EO33" s="118"/>
      <c r="EP33" s="118"/>
      <c r="EQ33" s="118"/>
      <c r="ER33" s="118"/>
      <c r="ES33" s="118"/>
      <c r="ET33" s="118"/>
      <c r="EU33" s="118"/>
      <c r="EV33" s="118"/>
      <c r="EW33" s="118"/>
    </row>
    <row r="34" spans="1:153" x14ac:dyDescent="0.25">
      <c r="A34" s="8" t="s">
        <v>343</v>
      </c>
      <c r="B34" s="117"/>
      <c r="C34" s="117"/>
      <c r="D34" s="117"/>
      <c r="E34" s="117"/>
      <c r="F34" s="117"/>
      <c r="G34" s="117"/>
      <c r="H34" s="117"/>
      <c r="I34" s="117"/>
      <c r="J34" s="117"/>
      <c r="K34" s="117"/>
      <c r="L34" s="117"/>
      <c r="M34" s="117"/>
      <c r="N34" s="117"/>
      <c r="O34" s="117"/>
      <c r="P34" s="117"/>
      <c r="Q34" s="117"/>
      <c r="R34" s="117"/>
      <c r="S34" s="117"/>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7"/>
      <c r="CY34" s="117"/>
      <c r="CZ34" s="117"/>
      <c r="DA34" s="117"/>
      <c r="DB34" s="117"/>
      <c r="DC34" s="117"/>
      <c r="DD34" s="118"/>
      <c r="DE34" s="118"/>
      <c r="DF34" s="118"/>
      <c r="DG34" s="118"/>
      <c r="DH34" s="118"/>
      <c r="DI34" s="118"/>
      <c r="DJ34" s="118"/>
      <c r="DK34" s="118"/>
      <c r="DL34" s="118"/>
      <c r="DM34" s="118"/>
      <c r="DN34" s="118"/>
      <c r="DO34" s="118"/>
      <c r="DP34" s="118"/>
      <c r="DQ34" s="118"/>
      <c r="DR34" s="118"/>
      <c r="DS34" s="118"/>
      <c r="DT34" s="118"/>
      <c r="DU34" s="118"/>
      <c r="DV34" s="115"/>
      <c r="DW34" s="115"/>
      <c r="DX34" s="115"/>
      <c r="DY34" s="115"/>
      <c r="DZ34" s="115"/>
      <c r="EA34" s="115"/>
      <c r="EB34" s="115"/>
      <c r="EC34" s="115"/>
      <c r="ED34" s="115"/>
      <c r="EE34" s="115"/>
      <c r="EF34" s="115"/>
      <c r="EG34" s="115"/>
      <c r="EH34" s="115"/>
      <c r="EI34" s="118"/>
      <c r="EJ34" s="118"/>
      <c r="EK34" s="118"/>
      <c r="EL34" s="118"/>
      <c r="EM34" s="118"/>
      <c r="EN34" s="118"/>
      <c r="EO34" s="118"/>
      <c r="EP34" s="118"/>
      <c r="EQ34" s="118"/>
      <c r="ER34" s="118"/>
      <c r="ES34" s="118"/>
      <c r="ET34" s="118"/>
      <c r="EU34" s="118"/>
      <c r="EV34" s="118"/>
      <c r="EW34" s="118"/>
    </row>
    <row r="35" spans="1:153" x14ac:dyDescent="0.25">
      <c r="A35" s="2" t="s">
        <v>348</v>
      </c>
      <c r="B35" s="117"/>
      <c r="C35" s="117"/>
      <c r="D35" s="117"/>
      <c r="E35" s="117"/>
      <c r="F35" s="117"/>
      <c r="G35" s="117"/>
      <c r="H35" s="117"/>
      <c r="I35" s="117"/>
      <c r="J35" s="117"/>
      <c r="K35" s="117"/>
      <c r="L35" s="117"/>
      <c r="M35" s="117"/>
      <c r="N35" s="117"/>
      <c r="O35" s="117"/>
      <c r="P35" s="117"/>
      <c r="Q35" s="117"/>
      <c r="R35" s="117"/>
      <c r="S35" s="117"/>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7"/>
      <c r="CY35" s="117"/>
      <c r="CZ35" s="117"/>
      <c r="DA35" s="117"/>
      <c r="DB35" s="117"/>
      <c r="DC35" s="117"/>
      <c r="DD35" s="118"/>
      <c r="DE35" s="118"/>
      <c r="DF35" s="118"/>
      <c r="DG35" s="118"/>
      <c r="DH35" s="118"/>
      <c r="DI35" s="118"/>
      <c r="DJ35" s="118"/>
      <c r="DK35" s="118"/>
      <c r="DL35" s="118"/>
      <c r="DM35" s="118"/>
      <c r="DN35" s="118"/>
      <c r="DO35" s="118"/>
      <c r="DP35" s="118"/>
      <c r="DQ35" s="118"/>
      <c r="DR35" s="118"/>
      <c r="DS35" s="118"/>
      <c r="DT35" s="118"/>
      <c r="DU35" s="118"/>
      <c r="DV35" s="115"/>
      <c r="DW35" s="115"/>
      <c r="DX35" s="115"/>
      <c r="DY35" s="115"/>
      <c r="DZ35" s="115"/>
      <c r="EA35" s="115"/>
      <c r="EB35" s="115"/>
      <c r="EC35" s="115"/>
      <c r="ED35" s="115"/>
      <c r="EE35" s="115"/>
      <c r="EF35" s="115"/>
      <c r="EG35" s="115"/>
      <c r="EH35" s="115"/>
      <c r="EI35" s="118"/>
      <c r="EJ35" s="118"/>
      <c r="EK35" s="118"/>
      <c r="EL35" s="118"/>
      <c r="EM35" s="118"/>
      <c r="EN35" s="118"/>
      <c r="EO35" s="118"/>
      <c r="EP35" s="118"/>
      <c r="EQ35" s="118"/>
      <c r="ER35" s="118"/>
      <c r="ES35" s="118"/>
      <c r="ET35" s="118"/>
      <c r="EU35" s="118"/>
      <c r="EV35" s="118"/>
      <c r="EW35" s="118"/>
    </row>
    <row r="36" spans="1:153" x14ac:dyDescent="0.25">
      <c r="A36" s="8" t="s">
        <v>349</v>
      </c>
      <c r="B36" s="117"/>
      <c r="C36" s="117"/>
      <c r="D36" s="117"/>
      <c r="E36" s="117"/>
      <c r="F36" s="117"/>
      <c r="G36" s="117"/>
      <c r="H36" s="117"/>
      <c r="I36" s="117"/>
      <c r="J36" s="117"/>
      <c r="K36" s="117"/>
      <c r="L36" s="117"/>
      <c r="M36" s="117"/>
      <c r="N36" s="117"/>
      <c r="O36" s="117"/>
      <c r="P36" s="117"/>
      <c r="Q36" s="117"/>
      <c r="R36" s="117"/>
      <c r="S36" s="117"/>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7"/>
      <c r="CY36" s="117"/>
      <c r="CZ36" s="117"/>
      <c r="DA36" s="117"/>
      <c r="DB36" s="117"/>
      <c r="DC36" s="117"/>
      <c r="DD36" s="118"/>
      <c r="DE36" s="118"/>
      <c r="DF36" s="118"/>
      <c r="DG36" s="118"/>
      <c r="DH36" s="118"/>
      <c r="DI36" s="118"/>
      <c r="DJ36" s="118"/>
      <c r="DK36" s="118"/>
      <c r="DL36" s="118"/>
      <c r="DM36" s="118"/>
      <c r="DN36" s="118"/>
      <c r="DO36" s="118"/>
      <c r="DP36" s="118"/>
      <c r="DQ36" s="118"/>
      <c r="DR36" s="118"/>
      <c r="DS36" s="118"/>
      <c r="DT36" s="118"/>
      <c r="DU36" s="118"/>
      <c r="DV36" s="115"/>
      <c r="DW36" s="115"/>
      <c r="DX36" s="115"/>
      <c r="DY36" s="115"/>
      <c r="DZ36" s="115"/>
      <c r="EA36" s="115"/>
      <c r="EB36" s="115"/>
      <c r="EC36" s="115"/>
      <c r="ED36" s="115"/>
      <c r="EE36" s="115"/>
      <c r="EF36" s="115"/>
      <c r="EG36" s="115"/>
      <c r="EH36" s="115"/>
      <c r="EI36" s="118"/>
      <c r="EJ36" s="118"/>
      <c r="EK36" s="118"/>
      <c r="EL36" s="118"/>
      <c r="EM36" s="118"/>
      <c r="EN36" s="118"/>
      <c r="EO36" s="118"/>
      <c r="EP36" s="118"/>
      <c r="EQ36" s="118"/>
      <c r="ER36" s="118"/>
      <c r="ES36" s="118"/>
      <c r="ET36" s="118"/>
      <c r="EU36" s="118"/>
      <c r="EV36" s="118"/>
      <c r="EW36" s="118"/>
    </row>
    <row r="37" spans="1:153" x14ac:dyDescent="0.25">
      <c r="A37" s="84"/>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7"/>
      <c r="CY37" s="117"/>
      <c r="CZ37" s="117"/>
      <c r="DA37" s="117"/>
      <c r="DB37" s="117"/>
      <c r="DC37" s="117"/>
      <c r="DD37" s="118"/>
      <c r="DE37" s="118"/>
      <c r="DF37" s="118"/>
      <c r="DG37" s="118"/>
      <c r="DH37" s="118"/>
      <c r="DI37" s="118"/>
      <c r="DJ37" s="118"/>
      <c r="DK37" s="118"/>
      <c r="DL37" s="118"/>
      <c r="DM37" s="118"/>
      <c r="DN37" s="118"/>
      <c r="DO37" s="118"/>
      <c r="DP37" s="118"/>
      <c r="DQ37" s="118"/>
      <c r="DR37" s="118"/>
      <c r="DS37" s="118"/>
      <c r="DT37" s="118"/>
      <c r="DU37" s="118"/>
      <c r="DV37" s="115"/>
      <c r="DW37" s="115"/>
      <c r="DX37" s="115"/>
      <c r="DY37" s="115"/>
      <c r="DZ37" s="115"/>
      <c r="EA37" s="115"/>
      <c r="EB37" s="115"/>
      <c r="EC37" s="115"/>
      <c r="ED37" s="115"/>
      <c r="EE37" s="115"/>
      <c r="EF37" s="115"/>
      <c r="EG37" s="115"/>
      <c r="EH37" s="115"/>
      <c r="EI37" s="118"/>
      <c r="EJ37" s="118"/>
      <c r="EK37" s="118"/>
      <c r="EL37" s="118"/>
      <c r="EM37" s="118"/>
      <c r="EN37" s="118"/>
      <c r="EO37" s="118"/>
      <c r="EP37" s="118"/>
      <c r="EQ37" s="118"/>
      <c r="ER37" s="118"/>
      <c r="ES37" s="118"/>
      <c r="ET37" s="118"/>
      <c r="EU37" s="118"/>
      <c r="EV37" s="118"/>
      <c r="EW37" s="118"/>
    </row>
    <row r="38" spans="1:153" x14ac:dyDescent="0.25">
      <c r="A38" s="3" t="s">
        <v>254</v>
      </c>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7"/>
      <c r="CY38" s="117"/>
      <c r="CZ38" s="117"/>
      <c r="DA38" s="117"/>
      <c r="DB38" s="117"/>
      <c r="DC38" s="117"/>
      <c r="DD38" s="118"/>
      <c r="DE38" s="118"/>
      <c r="DF38" s="118"/>
      <c r="DG38" s="118"/>
      <c r="DH38" s="118"/>
      <c r="DI38" s="118"/>
      <c r="DJ38" s="118"/>
      <c r="DK38" s="118"/>
      <c r="DL38" s="118"/>
      <c r="DM38" s="118"/>
      <c r="DN38" s="118"/>
      <c r="DO38" s="118"/>
      <c r="DP38" s="118"/>
      <c r="DQ38" s="118"/>
      <c r="DR38" s="118"/>
      <c r="DS38" s="118"/>
      <c r="DT38" s="118"/>
      <c r="DU38" s="118"/>
      <c r="DV38" s="115">
        <v>2.0619999999999998</v>
      </c>
      <c r="DW38" s="115">
        <v>3.2080000000000002</v>
      </c>
      <c r="DX38" s="115">
        <v>1.7509999999999999</v>
      </c>
      <c r="DY38" s="115">
        <v>1.669</v>
      </c>
      <c r="DZ38" s="115">
        <v>5.9180000000000001</v>
      </c>
      <c r="EA38" s="115">
        <v>0.03</v>
      </c>
      <c r="EB38" s="115">
        <v>1.0999999999999999E-2</v>
      </c>
      <c r="EC38" s="115">
        <v>1.5049999999999999</v>
      </c>
      <c r="ED38" s="115">
        <v>0.2772</v>
      </c>
      <c r="EE38" s="115">
        <v>1.29E-2</v>
      </c>
      <c r="EF38" s="115">
        <v>0.83160000000000001</v>
      </c>
      <c r="EG38" s="115">
        <v>4.8399999999999999E-2</v>
      </c>
      <c r="EH38" s="115">
        <v>2.4220000000000002</v>
      </c>
      <c r="EI38" s="118">
        <v>0.78</v>
      </c>
      <c r="EJ38" s="118">
        <v>1.43</v>
      </c>
      <c r="EK38" s="118">
        <v>0.92</v>
      </c>
      <c r="EL38" s="118">
        <v>0.86</v>
      </c>
      <c r="EM38" s="118">
        <v>0.71</v>
      </c>
      <c r="EN38" s="118">
        <v>0.56999999999999995</v>
      </c>
      <c r="EO38" s="118">
        <v>0.65</v>
      </c>
      <c r="EP38" s="118">
        <v>0.63</v>
      </c>
      <c r="EQ38" s="118">
        <v>1.1200000000000001</v>
      </c>
      <c r="ER38" s="118">
        <v>0.77</v>
      </c>
      <c r="ES38" s="118">
        <v>0.79</v>
      </c>
      <c r="ET38" s="118"/>
      <c r="EU38" s="118"/>
      <c r="EV38" s="118"/>
      <c r="EW38" s="118"/>
    </row>
    <row r="39" spans="1:153" x14ac:dyDescent="0.25">
      <c r="A39" s="2" t="s">
        <v>258</v>
      </c>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c r="CX39" s="117"/>
      <c r="CY39" s="117"/>
      <c r="CZ39" s="117"/>
      <c r="DA39" s="117"/>
      <c r="DB39" s="117"/>
      <c r="DC39" s="117"/>
      <c r="DD39" s="118"/>
      <c r="DE39" s="118"/>
      <c r="DF39" s="118"/>
      <c r="DG39" s="118"/>
      <c r="DH39" s="118"/>
      <c r="DI39" s="118"/>
      <c r="DJ39" s="118"/>
      <c r="DK39" s="118"/>
      <c r="DL39" s="118"/>
      <c r="DM39" s="118"/>
      <c r="DN39" s="118"/>
      <c r="DO39" s="118"/>
      <c r="DP39" s="118"/>
      <c r="DQ39" s="118"/>
      <c r="DR39" s="118"/>
      <c r="DS39" s="118"/>
      <c r="DT39" s="118"/>
      <c r="DU39" s="118"/>
      <c r="DV39" s="115">
        <v>1.3160000000000001</v>
      </c>
      <c r="DW39" s="115">
        <v>2.7589999999999999</v>
      </c>
      <c r="DX39" s="115">
        <v>11.853</v>
      </c>
      <c r="DY39" s="115">
        <v>8.6470000000000002</v>
      </c>
      <c r="DZ39" s="115">
        <v>7.891</v>
      </c>
      <c r="EA39" s="115">
        <v>0.105</v>
      </c>
      <c r="EB39" s="115">
        <v>0.108</v>
      </c>
      <c r="EC39" s="115">
        <v>1.5069999999999999</v>
      </c>
      <c r="ED39" s="115">
        <v>9.7199999999999995E-2</v>
      </c>
      <c r="EE39" s="115">
        <v>3.9699999999999999E-2</v>
      </c>
      <c r="EF39" s="115">
        <v>0.82789999999999997</v>
      </c>
      <c r="EG39" s="115">
        <v>5.7999999999999996E-3</v>
      </c>
      <c r="EH39" s="115">
        <v>3.1880000000000002</v>
      </c>
      <c r="EI39" s="118">
        <v>1.51</v>
      </c>
      <c r="EJ39" s="143" t="s">
        <v>33</v>
      </c>
      <c r="EK39" s="118">
        <v>1.96</v>
      </c>
      <c r="EL39" s="118">
        <v>1.41</v>
      </c>
      <c r="EM39" s="118">
        <v>1.69</v>
      </c>
      <c r="EN39" s="118">
        <v>1.01</v>
      </c>
      <c r="EO39" s="118">
        <v>0.9</v>
      </c>
      <c r="EP39" s="118">
        <v>0.81</v>
      </c>
      <c r="EQ39" s="118">
        <v>1.48</v>
      </c>
      <c r="ER39" s="118">
        <v>1.57</v>
      </c>
      <c r="ES39" s="118">
        <v>1.81</v>
      </c>
      <c r="ET39" s="118"/>
      <c r="EU39" s="118"/>
      <c r="EV39" s="118"/>
      <c r="EW39" s="118"/>
    </row>
    <row r="40" spans="1:153" x14ac:dyDescent="0.25">
      <c r="A40" s="2" t="s">
        <v>259</v>
      </c>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c r="CX40" s="117"/>
      <c r="CY40" s="117"/>
      <c r="CZ40" s="117"/>
      <c r="DA40" s="117"/>
      <c r="DB40" s="117"/>
      <c r="DC40" s="117"/>
      <c r="DD40" s="118"/>
      <c r="DE40" s="118"/>
      <c r="DF40" s="118"/>
      <c r="DG40" s="118"/>
      <c r="DH40" s="118"/>
      <c r="DI40" s="118"/>
      <c r="DJ40" s="118"/>
      <c r="DK40" s="118"/>
      <c r="DL40" s="118"/>
      <c r="DM40" s="118"/>
      <c r="DN40" s="118"/>
      <c r="DO40" s="118"/>
      <c r="DP40" s="118"/>
      <c r="DQ40" s="118"/>
      <c r="DR40" s="118"/>
      <c r="DS40" s="118"/>
      <c r="DT40" s="118"/>
      <c r="DU40" s="118"/>
      <c r="DV40" s="115">
        <v>1.99</v>
      </c>
      <c r="DW40" s="115">
        <v>1.474</v>
      </c>
      <c r="DX40" s="115">
        <v>1.847</v>
      </c>
      <c r="DY40" s="115">
        <v>3.9830000000000001</v>
      </c>
      <c r="DZ40" s="115">
        <v>3.3370000000000002</v>
      </c>
      <c r="EA40" s="116">
        <v>0.24099999999999999</v>
      </c>
      <c r="EB40" s="116">
        <v>0.17399999999999999</v>
      </c>
      <c r="EC40" s="116">
        <v>1.4490000000000001</v>
      </c>
      <c r="ED40" s="116">
        <v>0.32700000000000001</v>
      </c>
      <c r="EE40" s="116">
        <v>0.21479999999999999</v>
      </c>
      <c r="EF40" s="116">
        <v>0.83919999999999995</v>
      </c>
      <c r="EG40" s="116" t="s">
        <v>33</v>
      </c>
      <c r="EH40" s="116" t="s">
        <v>33</v>
      </c>
      <c r="EI40" s="118"/>
      <c r="EJ40" s="118"/>
      <c r="EK40" s="118"/>
      <c r="EL40" s="118"/>
      <c r="EM40" s="118"/>
      <c r="EN40" s="118"/>
      <c r="EO40" s="118"/>
      <c r="EP40" s="118"/>
      <c r="EQ40" s="118"/>
      <c r="ER40" s="118"/>
      <c r="ES40" s="118"/>
      <c r="ET40" s="118"/>
      <c r="EU40" s="118"/>
      <c r="EV40" s="118"/>
      <c r="EW40" s="118"/>
    </row>
    <row r="41" spans="1:153" x14ac:dyDescent="0.25">
      <c r="A41" s="2" t="s">
        <v>257</v>
      </c>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c r="CX41" s="117"/>
      <c r="CY41" s="117"/>
      <c r="CZ41" s="117"/>
      <c r="DA41" s="117"/>
      <c r="DB41" s="117"/>
      <c r="DC41" s="117"/>
      <c r="DD41" s="118"/>
      <c r="DE41" s="118"/>
      <c r="DF41" s="118"/>
      <c r="DG41" s="118"/>
      <c r="DH41" s="118"/>
      <c r="DI41" s="118"/>
      <c r="DJ41" s="118"/>
      <c r="DK41" s="118"/>
      <c r="DL41" s="118"/>
      <c r="DM41" s="118"/>
      <c r="DN41" s="118"/>
      <c r="DO41" s="118"/>
      <c r="DP41" s="118"/>
      <c r="DQ41" s="118"/>
      <c r="DR41" s="118"/>
      <c r="DS41" s="118"/>
      <c r="DT41" s="118"/>
      <c r="DU41" s="118"/>
      <c r="DV41" s="115">
        <v>4.5590000000000002</v>
      </c>
      <c r="DW41" s="115">
        <v>4.6619999999999999</v>
      </c>
      <c r="DX41" s="115" t="s">
        <v>255</v>
      </c>
      <c r="DY41" s="115" t="s">
        <v>256</v>
      </c>
      <c r="DZ41" s="115">
        <v>5.5890000000000004</v>
      </c>
      <c r="EA41" s="116">
        <v>8.9999999999999993E-3</v>
      </c>
      <c r="EB41" s="116">
        <v>3.0000000000000001E-3</v>
      </c>
      <c r="EC41" s="116">
        <v>1.4750000000000001</v>
      </c>
      <c r="ED41" s="116">
        <v>8.6E-3</v>
      </c>
      <c r="EE41" s="116">
        <v>3.7000000000000002E-3</v>
      </c>
      <c r="EF41" s="116">
        <v>0.83250000000000002</v>
      </c>
      <c r="EG41" s="116">
        <v>0.36480000000000001</v>
      </c>
      <c r="EH41" s="116">
        <v>0.4</v>
      </c>
      <c r="EI41" s="118"/>
      <c r="EJ41" s="118"/>
      <c r="EK41" s="118"/>
      <c r="EL41" s="118"/>
      <c r="EM41" s="118"/>
      <c r="EN41" s="118"/>
      <c r="EO41" s="118"/>
      <c r="EP41" s="118"/>
      <c r="EQ41" s="118"/>
      <c r="ER41" s="118"/>
      <c r="ES41" s="118"/>
      <c r="ET41" s="118"/>
      <c r="EU41" s="118"/>
      <c r="EV41" s="118"/>
      <c r="EW41" s="118"/>
    </row>
    <row r="42" spans="1:153" ht="15.75" thickBot="1" x14ac:dyDescent="0.3">
      <c r="A42" s="2"/>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c r="CX42" s="117"/>
      <c r="CY42" s="117"/>
      <c r="CZ42" s="117"/>
      <c r="DA42" s="117"/>
      <c r="DB42" s="117"/>
      <c r="DC42" s="117"/>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18"/>
      <c r="EB42" s="118"/>
      <c r="EC42" s="118"/>
      <c r="ED42" s="118"/>
      <c r="EE42" s="118"/>
      <c r="EF42" s="118"/>
      <c r="EG42" s="118"/>
      <c r="EH42" s="118"/>
      <c r="EI42" s="118"/>
      <c r="EJ42" s="118"/>
      <c r="EK42" s="118"/>
      <c r="EL42" s="118"/>
      <c r="EM42" s="118"/>
      <c r="EN42" s="118"/>
      <c r="EO42" s="118"/>
      <c r="EP42" s="118"/>
      <c r="EQ42" s="118"/>
      <c r="ER42" s="118"/>
      <c r="ES42" s="118"/>
      <c r="ET42" s="118"/>
      <c r="EU42" s="118"/>
      <c r="EV42" s="118"/>
      <c r="EW42" s="118"/>
    </row>
    <row r="43" spans="1:153" ht="15.75" thickBot="1" x14ac:dyDescent="0.3">
      <c r="A43" s="21" t="s">
        <v>286</v>
      </c>
      <c r="B43" s="117"/>
      <c r="C43" s="117"/>
      <c r="D43" s="117"/>
      <c r="E43" s="117"/>
      <c r="F43" s="117"/>
      <c r="G43" s="117"/>
      <c r="H43" s="117"/>
      <c r="I43" s="117"/>
      <c r="J43" s="117"/>
      <c r="K43" s="117"/>
      <c r="L43" s="117"/>
      <c r="M43" s="117"/>
      <c r="N43" s="117"/>
      <c r="O43" s="117"/>
      <c r="P43" s="117"/>
      <c r="Q43" s="117"/>
      <c r="R43" s="117"/>
      <c r="S43" s="117"/>
      <c r="T43" s="117"/>
      <c r="V43" s="117"/>
      <c r="W43" s="117"/>
      <c r="X43" s="117"/>
      <c r="Y43" s="117"/>
      <c r="Z43" s="117"/>
      <c r="AA43" s="118"/>
      <c r="AB43" s="118"/>
      <c r="AC43" s="118"/>
      <c r="AD43" s="118"/>
      <c r="AE43" s="118"/>
      <c r="AF43" s="118"/>
      <c r="AG43" s="118"/>
      <c r="AH43" s="118"/>
      <c r="AI43" s="118"/>
      <c r="AJ43" s="118"/>
      <c r="AK43" s="118"/>
      <c r="AL43" s="118"/>
      <c r="AM43" s="118"/>
      <c r="AN43" s="118"/>
      <c r="AO43" s="118"/>
      <c r="AP43" s="118"/>
      <c r="AQ43" s="118"/>
      <c r="AR43" s="118"/>
      <c r="AS43" s="118"/>
      <c r="AT43" s="118"/>
      <c r="AU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c r="CX43" s="117"/>
      <c r="CY43" s="117"/>
      <c r="CZ43" s="117"/>
      <c r="DA43" s="117"/>
      <c r="DB43" s="117"/>
      <c r="DC43" s="117"/>
      <c r="DD43" s="118"/>
      <c r="DE43" s="118"/>
      <c r="DF43" s="118"/>
      <c r="DG43" s="118"/>
      <c r="DH43" s="118"/>
      <c r="DI43" s="118"/>
      <c r="DJ43" s="118"/>
      <c r="DK43" s="118"/>
      <c r="DL43" s="118"/>
      <c r="DM43" s="118"/>
      <c r="DN43" s="118"/>
      <c r="DO43" s="118"/>
      <c r="DP43" s="118"/>
      <c r="DQ43" s="118"/>
      <c r="DR43" s="118"/>
      <c r="DS43" s="118"/>
      <c r="DT43" s="118"/>
      <c r="DU43" s="118"/>
      <c r="DV43" s="118"/>
      <c r="DW43" s="118"/>
      <c r="DX43" s="118"/>
      <c r="DY43" s="118"/>
      <c r="DZ43" s="118"/>
      <c r="EA43" s="118"/>
      <c r="EB43" s="118"/>
      <c r="EC43" s="118"/>
      <c r="ED43" s="118"/>
      <c r="EE43" s="118"/>
      <c r="EF43" s="118"/>
      <c r="EG43" s="21"/>
      <c r="EI43" s="21">
        <v>0.82</v>
      </c>
      <c r="EJ43" s="21">
        <v>3.17</v>
      </c>
      <c r="EK43" s="21">
        <v>1.26</v>
      </c>
      <c r="EL43" s="21">
        <v>1.02</v>
      </c>
      <c r="EM43" s="21">
        <v>1.21</v>
      </c>
      <c r="EN43" s="21">
        <v>0.51</v>
      </c>
      <c r="EO43" s="21">
        <v>0.57999999999999996</v>
      </c>
      <c r="EP43" s="21">
        <v>0.57999999999999996</v>
      </c>
      <c r="EQ43" s="21">
        <v>1.1100000000000001</v>
      </c>
      <c r="ER43" s="21">
        <v>0.9</v>
      </c>
      <c r="ES43" s="21">
        <v>1.64</v>
      </c>
      <c r="ET43" s="118"/>
      <c r="EU43" s="118"/>
      <c r="EV43" s="118"/>
      <c r="EW43" s="118"/>
    </row>
    <row r="44" spans="1:153" ht="15.75" thickBot="1" x14ac:dyDescent="0.3">
      <c r="A44" s="21" t="s">
        <v>287</v>
      </c>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7"/>
      <c r="CY44" s="117"/>
      <c r="CZ44" s="117"/>
      <c r="DA44" s="117"/>
      <c r="DB44" s="117"/>
      <c r="DC44" s="117"/>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18"/>
      <c r="EB44" s="118"/>
      <c r="EC44" s="118"/>
      <c r="ED44" s="118"/>
      <c r="EE44" s="118"/>
      <c r="EF44" s="118"/>
      <c r="EG44" s="21"/>
      <c r="EI44" s="21">
        <v>0.86</v>
      </c>
      <c r="EJ44" s="21">
        <v>2.52</v>
      </c>
      <c r="EK44" s="21">
        <v>1.1399999999999999</v>
      </c>
      <c r="EL44" s="21">
        <v>1.03</v>
      </c>
      <c r="EM44" s="21">
        <v>1.18</v>
      </c>
      <c r="EN44" s="21">
        <v>0.56000000000000005</v>
      </c>
      <c r="EO44" s="21">
        <v>0.57999999999999996</v>
      </c>
      <c r="EP44" s="21">
        <v>0.65</v>
      </c>
      <c r="EQ44" s="21">
        <v>1.25</v>
      </c>
      <c r="ER44" s="21">
        <v>0.9</v>
      </c>
      <c r="ES44" s="21">
        <v>1.52</v>
      </c>
      <c r="ET44" s="118"/>
      <c r="EU44" s="118"/>
      <c r="EV44" s="118"/>
      <c r="EW44" s="118"/>
    </row>
    <row r="45" spans="1:153" ht="15.75" thickBot="1" x14ac:dyDescent="0.3">
      <c r="A45" s="21" t="s">
        <v>288</v>
      </c>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c r="CX45" s="117"/>
      <c r="CY45" s="117"/>
      <c r="CZ45" s="117"/>
      <c r="DA45" s="117"/>
      <c r="DB45" s="117"/>
      <c r="DC45" s="117"/>
      <c r="DD45" s="118"/>
      <c r="DE45" s="118"/>
      <c r="DF45" s="118"/>
      <c r="DG45" s="118"/>
      <c r="DH45" s="118"/>
      <c r="DI45" s="118"/>
      <c r="DJ45" s="118"/>
      <c r="DK45" s="118"/>
      <c r="DL45" s="118"/>
      <c r="DM45" s="118"/>
      <c r="DN45" s="118"/>
      <c r="DO45" s="118"/>
      <c r="DP45" s="118"/>
      <c r="DQ45" s="118"/>
      <c r="DR45" s="118"/>
      <c r="DS45" s="118"/>
      <c r="DT45" s="118"/>
      <c r="DU45" s="118"/>
      <c r="DV45" s="118"/>
      <c r="DW45" s="118"/>
      <c r="DX45" s="118"/>
      <c r="DY45" s="118"/>
      <c r="DZ45" s="118"/>
      <c r="EA45" s="118"/>
      <c r="EB45" s="118"/>
      <c r="EC45" s="118"/>
      <c r="ED45" s="118"/>
      <c r="EE45" s="118"/>
      <c r="EF45" s="118"/>
      <c r="EG45" s="21"/>
      <c r="EI45" s="21">
        <v>1.2</v>
      </c>
      <c r="EJ45" s="21">
        <v>2.9</v>
      </c>
      <c r="EK45" s="21">
        <v>4.4000000000000004</v>
      </c>
      <c r="EL45" s="21">
        <v>1.1000000000000001</v>
      </c>
      <c r="EM45" s="21">
        <v>1.5</v>
      </c>
      <c r="EN45" s="21">
        <v>0.8</v>
      </c>
      <c r="EO45" s="21">
        <v>0.9</v>
      </c>
      <c r="EP45" s="21">
        <v>0.6</v>
      </c>
      <c r="EQ45" s="21">
        <v>1.5</v>
      </c>
      <c r="ER45" s="21">
        <v>1.2</v>
      </c>
      <c r="ES45" s="21">
        <v>1.7</v>
      </c>
      <c r="ET45" s="118"/>
      <c r="EU45" s="118"/>
      <c r="EV45" s="118"/>
      <c r="EW45" s="118"/>
    </row>
    <row r="46" spans="1:153" ht="16.5" thickBot="1" x14ac:dyDescent="0.3">
      <c r="A46" s="21" t="s">
        <v>293</v>
      </c>
      <c r="B46" s="117"/>
      <c r="C46" s="117"/>
      <c r="D46" s="117"/>
      <c r="E46" s="117"/>
      <c r="F46" s="117"/>
      <c r="G46" s="117"/>
      <c r="H46" s="117"/>
      <c r="I46" s="117"/>
      <c r="J46" s="117"/>
      <c r="K46" s="117"/>
      <c r="L46" s="117"/>
      <c r="M46" s="117"/>
      <c r="N46" s="117"/>
      <c r="O46" s="117"/>
      <c r="P46" s="117"/>
      <c r="Q46" s="117"/>
      <c r="R46" s="117"/>
      <c r="S46" s="117"/>
      <c r="T46" s="117"/>
      <c r="U46" s="117" t="s">
        <v>307</v>
      </c>
      <c r="V46" s="117" t="s">
        <v>308</v>
      </c>
      <c r="W46" s="117">
        <v>12</v>
      </c>
      <c r="X46" s="117">
        <v>12</v>
      </c>
      <c r="Y46" s="117" t="s">
        <v>309</v>
      </c>
      <c r="Z46" s="117" t="s">
        <v>305</v>
      </c>
      <c r="AA46" s="117" t="s">
        <v>306</v>
      </c>
      <c r="AB46" s="117" t="s">
        <v>290</v>
      </c>
      <c r="AC46" s="117">
        <v>17</v>
      </c>
      <c r="AD46" s="117">
        <v>89</v>
      </c>
      <c r="AE46" s="117" t="s">
        <v>290</v>
      </c>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c r="CX46" s="117"/>
      <c r="CY46" s="117"/>
      <c r="CZ46" s="117"/>
      <c r="DA46" s="117"/>
      <c r="DB46" s="117"/>
      <c r="DC46" s="117"/>
      <c r="DD46" s="118"/>
      <c r="DE46" s="118"/>
      <c r="DF46" s="118"/>
      <c r="DG46" s="118"/>
      <c r="DH46" s="118"/>
      <c r="DI46" s="118"/>
      <c r="DJ46" s="118"/>
      <c r="DK46" s="118"/>
      <c r="DL46" s="118"/>
      <c r="DM46" s="118"/>
      <c r="DN46" s="118"/>
      <c r="DO46" s="118"/>
      <c r="DP46" s="118"/>
      <c r="DQ46" s="118"/>
      <c r="DR46" s="118"/>
      <c r="DS46" s="118"/>
      <c r="DT46" s="118"/>
      <c r="DU46" s="118"/>
      <c r="DV46" s="118"/>
      <c r="DW46" s="118"/>
      <c r="DX46" s="118"/>
      <c r="DY46" s="118"/>
      <c r="DZ46" s="118"/>
      <c r="EA46" s="118"/>
      <c r="EB46" s="118"/>
      <c r="EC46" s="118"/>
      <c r="ED46" s="118"/>
      <c r="EE46" s="118"/>
      <c r="EF46" s="118"/>
      <c r="EG46" s="21"/>
      <c r="EI46" s="21">
        <v>0.85</v>
      </c>
      <c r="EJ46" s="21">
        <v>2.38</v>
      </c>
      <c r="EK46" s="21">
        <v>1.01</v>
      </c>
      <c r="EL46" s="21">
        <v>0.9</v>
      </c>
      <c r="EM46" s="21">
        <v>0.35</v>
      </c>
      <c r="EN46" s="21">
        <v>0.49</v>
      </c>
      <c r="EO46" s="21">
        <v>1.25</v>
      </c>
      <c r="EP46" s="21">
        <v>0.62</v>
      </c>
      <c r="EQ46" s="21">
        <v>1.56</v>
      </c>
      <c r="ER46" s="21">
        <v>1.24</v>
      </c>
      <c r="ES46" s="21">
        <v>1.71</v>
      </c>
      <c r="ET46" s="118"/>
      <c r="EU46" s="118"/>
      <c r="EV46" s="118"/>
      <c r="EW46" s="118"/>
    </row>
    <row r="47" spans="1:153" ht="16.5" thickBot="1" x14ac:dyDescent="0.3">
      <c r="A47" s="21" t="s">
        <v>294</v>
      </c>
      <c r="B47" s="117"/>
      <c r="C47" s="117"/>
      <c r="D47" s="117"/>
      <c r="E47" s="117"/>
      <c r="F47" s="117"/>
      <c r="G47" s="117"/>
      <c r="H47" s="117"/>
      <c r="I47" s="117"/>
      <c r="J47" s="117"/>
      <c r="K47" s="117"/>
      <c r="L47" s="117"/>
      <c r="M47" s="117"/>
      <c r="N47" s="117"/>
      <c r="O47" s="117"/>
      <c r="P47" s="117"/>
      <c r="Q47" s="117"/>
      <c r="R47" s="117"/>
      <c r="S47" s="117"/>
      <c r="T47" s="117"/>
      <c r="U47" s="117" t="s">
        <v>285</v>
      </c>
      <c r="V47" s="117" t="s">
        <v>314</v>
      </c>
      <c r="W47" s="117" t="s">
        <v>315</v>
      </c>
      <c r="X47" s="117">
        <v>16</v>
      </c>
      <c r="Y47" s="117" t="s">
        <v>316</v>
      </c>
      <c r="Z47" s="117" t="s">
        <v>310</v>
      </c>
      <c r="AA47" s="117" t="s">
        <v>311</v>
      </c>
      <c r="AB47" s="117" t="s">
        <v>312</v>
      </c>
      <c r="AC47" s="117" t="s">
        <v>313</v>
      </c>
      <c r="AD47" s="117">
        <v>12</v>
      </c>
      <c r="AE47" s="117" t="s">
        <v>290</v>
      </c>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7"/>
      <c r="CY47" s="117"/>
      <c r="CZ47" s="117"/>
      <c r="DA47" s="117"/>
      <c r="DB47" s="117"/>
      <c r="DC47" s="117"/>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18"/>
      <c r="EB47" s="118"/>
      <c r="EC47" s="118"/>
      <c r="ED47" s="118"/>
      <c r="EE47" s="118"/>
      <c r="EF47" s="118"/>
      <c r="EG47" s="21"/>
      <c r="EI47" s="21">
        <v>0.68</v>
      </c>
      <c r="EJ47" s="21">
        <v>2.04</v>
      </c>
      <c r="EK47" s="21">
        <v>0.97</v>
      </c>
      <c r="EL47" s="21">
        <v>0.77</v>
      </c>
      <c r="EM47" s="21">
        <v>0.45</v>
      </c>
      <c r="EN47" s="21">
        <v>0.38</v>
      </c>
      <c r="EO47" s="21">
        <v>0.56999999999999995</v>
      </c>
      <c r="EP47" s="21">
        <v>0.56000000000000005</v>
      </c>
      <c r="EQ47" s="21">
        <v>1.17</v>
      </c>
      <c r="ER47" s="21">
        <v>1.38</v>
      </c>
      <c r="ES47" s="21">
        <v>0.48</v>
      </c>
      <c r="ET47" s="118"/>
      <c r="EU47" s="118"/>
      <c r="EV47" s="118"/>
      <c r="EW47" s="118"/>
    </row>
    <row r="48" spans="1:153" ht="15.75" thickBot="1" x14ac:dyDescent="0.3">
      <c r="A48" s="21" t="s">
        <v>295</v>
      </c>
      <c r="B48" s="117"/>
      <c r="C48" s="117"/>
      <c r="D48" s="117"/>
      <c r="E48" s="117"/>
      <c r="F48" s="117"/>
      <c r="G48" s="117"/>
      <c r="H48" s="117"/>
      <c r="I48" s="117"/>
      <c r="J48" s="117"/>
      <c r="K48" s="117"/>
      <c r="L48" s="117"/>
      <c r="M48" s="117"/>
      <c r="N48" s="117"/>
      <c r="O48" s="117"/>
      <c r="P48" s="117"/>
      <c r="Q48" s="117"/>
      <c r="R48" s="117"/>
      <c r="S48" s="117"/>
      <c r="T48" s="117"/>
      <c r="U48" s="117" t="s">
        <v>283</v>
      </c>
      <c r="V48" s="117">
        <v>10</v>
      </c>
      <c r="W48" s="117" t="s">
        <v>317</v>
      </c>
      <c r="X48" s="117">
        <v>32</v>
      </c>
      <c r="Y48" s="117">
        <v>36</v>
      </c>
      <c r="Z48" s="117">
        <v>10</v>
      </c>
      <c r="AA48" s="117">
        <v>26</v>
      </c>
      <c r="AB48" s="117" t="s">
        <v>290</v>
      </c>
      <c r="AC48" s="117">
        <v>44</v>
      </c>
      <c r="AD48" s="117">
        <v>80</v>
      </c>
      <c r="AE48" s="117" t="s">
        <v>290</v>
      </c>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c r="CX48" s="117"/>
      <c r="CY48" s="117"/>
      <c r="CZ48" s="117"/>
      <c r="DA48" s="117"/>
      <c r="DB48" s="117"/>
      <c r="DC48" s="117"/>
      <c r="DD48" s="118"/>
      <c r="DE48" s="118"/>
      <c r="DF48" s="118"/>
      <c r="DG48" s="118"/>
      <c r="DH48" s="118"/>
      <c r="DI48" s="118"/>
      <c r="DJ48" s="118"/>
      <c r="DK48" s="118"/>
      <c r="DL48" s="118"/>
      <c r="DM48" s="118"/>
      <c r="DN48" s="118"/>
      <c r="DO48" s="118"/>
      <c r="DP48" s="118"/>
      <c r="DQ48" s="118"/>
      <c r="DR48" s="118"/>
      <c r="DS48" s="118"/>
      <c r="DT48" s="118"/>
      <c r="DU48" s="118"/>
      <c r="DV48" s="118"/>
      <c r="DW48" s="118"/>
      <c r="DX48" s="118"/>
      <c r="DY48" s="118"/>
      <c r="DZ48" s="118"/>
      <c r="EA48" s="118"/>
      <c r="EB48" s="118"/>
      <c r="EC48" s="118"/>
      <c r="ED48" s="118"/>
      <c r="EE48" s="118"/>
      <c r="EF48" s="118"/>
      <c r="EG48" s="21"/>
      <c r="EI48" s="21">
        <v>9.09</v>
      </c>
      <c r="EJ48" s="21" t="s">
        <v>290</v>
      </c>
      <c r="EK48" s="21" t="s">
        <v>290</v>
      </c>
      <c r="EL48" s="21">
        <v>1.79</v>
      </c>
      <c r="EM48" s="21">
        <v>2.2200000000000002</v>
      </c>
      <c r="EN48" s="21">
        <v>4.26</v>
      </c>
      <c r="EO48" s="21">
        <v>6.95</v>
      </c>
      <c r="EP48" s="21">
        <v>3.65</v>
      </c>
      <c r="EQ48" s="21">
        <v>5.39</v>
      </c>
      <c r="ER48" s="21">
        <v>14.8</v>
      </c>
      <c r="ES48" s="21">
        <v>10.6</v>
      </c>
      <c r="ET48" s="118"/>
      <c r="EU48" s="118"/>
      <c r="EV48" s="118"/>
      <c r="EW48" s="118"/>
    </row>
    <row r="49" spans="1:153" ht="16.5" thickBot="1" x14ac:dyDescent="0.3">
      <c r="A49" s="21" t="s">
        <v>296</v>
      </c>
      <c r="B49" s="117"/>
      <c r="C49" s="117"/>
      <c r="D49" s="117"/>
      <c r="E49" s="117"/>
      <c r="F49" s="117"/>
      <c r="G49" s="117"/>
      <c r="H49" s="117"/>
      <c r="I49" s="117"/>
      <c r="J49" s="117"/>
      <c r="K49" s="117"/>
      <c r="L49" s="117"/>
      <c r="M49" s="117"/>
      <c r="N49" s="117"/>
      <c r="O49" s="117"/>
      <c r="P49" s="117"/>
      <c r="Q49" s="117"/>
      <c r="R49" s="117"/>
      <c r="S49" s="117"/>
      <c r="T49" s="117"/>
      <c r="U49" s="117" t="s">
        <v>321</v>
      </c>
      <c r="V49" s="117" t="s">
        <v>284</v>
      </c>
      <c r="W49" s="117" t="s">
        <v>322</v>
      </c>
      <c r="X49" s="117">
        <v>11</v>
      </c>
      <c r="Y49" s="117" t="s">
        <v>323</v>
      </c>
      <c r="Z49" s="117" t="s">
        <v>318</v>
      </c>
      <c r="AA49" s="117" t="s">
        <v>319</v>
      </c>
      <c r="AB49" s="117">
        <v>18</v>
      </c>
      <c r="AC49" s="117">
        <v>11</v>
      </c>
      <c r="AD49" s="117" t="s">
        <v>320</v>
      </c>
      <c r="AE49" s="117" t="s">
        <v>290</v>
      </c>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7"/>
      <c r="CY49" s="117"/>
      <c r="CZ49" s="117"/>
      <c r="DA49" s="117"/>
      <c r="DB49" s="117"/>
      <c r="DC49" s="117"/>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18"/>
      <c r="EB49" s="118"/>
      <c r="EC49" s="118"/>
      <c r="ED49" s="118"/>
      <c r="EE49" s="118"/>
      <c r="EF49" s="118"/>
      <c r="EG49" s="21"/>
      <c r="EI49" s="21">
        <v>0.67</v>
      </c>
      <c r="EJ49" s="21">
        <v>0.96</v>
      </c>
      <c r="EK49" s="21">
        <v>0.75</v>
      </c>
      <c r="EL49" s="21">
        <v>0.62</v>
      </c>
      <c r="EM49" s="21">
        <v>0.5</v>
      </c>
      <c r="EN49" s="21">
        <v>0.35</v>
      </c>
      <c r="EO49" s="21">
        <v>0.48</v>
      </c>
      <c r="EP49" s="21">
        <v>0.53</v>
      </c>
      <c r="EQ49" s="21">
        <v>1.06</v>
      </c>
      <c r="ER49" s="21">
        <v>0.87</v>
      </c>
      <c r="ES49" s="21">
        <v>0.54</v>
      </c>
      <c r="ET49" s="118"/>
      <c r="EU49" s="118"/>
      <c r="EV49" s="118"/>
      <c r="EW49" s="118"/>
    </row>
    <row r="50" spans="1:153" ht="15.75" thickBot="1" x14ac:dyDescent="0.3">
      <c r="A50" s="21" t="s">
        <v>297</v>
      </c>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c r="CX50" s="117"/>
      <c r="CY50" s="117"/>
      <c r="CZ50" s="117"/>
      <c r="DA50" s="117"/>
      <c r="DB50" s="117"/>
      <c r="DC50" s="117"/>
      <c r="DD50" s="118"/>
      <c r="DE50" s="118"/>
      <c r="DF50" s="118"/>
      <c r="DG50" s="118"/>
      <c r="DH50" s="118"/>
      <c r="DI50" s="118"/>
      <c r="DJ50" s="118"/>
      <c r="DK50" s="118"/>
      <c r="DL50" s="118"/>
      <c r="DM50" s="118"/>
      <c r="DN50" s="118"/>
      <c r="DO50" s="118"/>
      <c r="DP50" s="118"/>
      <c r="DQ50" s="118"/>
      <c r="DR50" s="118"/>
      <c r="DS50" s="118"/>
      <c r="DT50" s="118"/>
      <c r="DU50" s="118"/>
      <c r="DV50" s="118"/>
      <c r="DW50" s="118"/>
      <c r="DX50" s="118"/>
      <c r="DY50" s="118"/>
      <c r="DZ50" s="118"/>
      <c r="EA50" s="118"/>
      <c r="EB50" s="118"/>
      <c r="EC50" s="118"/>
      <c r="ED50" s="118"/>
      <c r="EE50" s="118"/>
      <c r="EF50" s="118"/>
      <c r="EG50" s="21"/>
      <c r="EI50" s="21">
        <v>2.38</v>
      </c>
      <c r="EJ50" s="21">
        <v>5.92</v>
      </c>
      <c r="EK50" s="21">
        <v>4.1900000000000004</v>
      </c>
      <c r="EL50" s="21">
        <v>1.94</v>
      </c>
      <c r="EM50" s="21">
        <v>0.66</v>
      </c>
      <c r="EN50" s="21">
        <v>1.85</v>
      </c>
      <c r="EO50" s="21">
        <v>4.5999999999999996</v>
      </c>
      <c r="EP50" s="21">
        <v>1.04</v>
      </c>
      <c r="EQ50" s="21">
        <v>2.82</v>
      </c>
      <c r="ER50" s="21">
        <v>1.68</v>
      </c>
      <c r="ES50" s="21">
        <v>1.93</v>
      </c>
      <c r="ET50" s="118"/>
      <c r="EU50" s="118"/>
      <c r="EV50" s="118"/>
      <c r="EW50" s="118"/>
    </row>
    <row r="51" spans="1:153" ht="15.75" thickBot="1" x14ac:dyDescent="0.3">
      <c r="A51" s="144" t="s">
        <v>326</v>
      </c>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8"/>
      <c r="AB51" s="118"/>
      <c r="AC51" s="118"/>
      <c r="AD51" s="118"/>
      <c r="AE51" s="118"/>
      <c r="AF51" s="118"/>
      <c r="AG51" s="118"/>
      <c r="AH51" s="118"/>
      <c r="AI51" s="118"/>
      <c r="AJ51" s="118"/>
      <c r="AK51" s="118"/>
      <c r="AL51" s="118"/>
      <c r="AM51" s="118"/>
      <c r="AN51" s="118"/>
      <c r="AO51" s="118"/>
      <c r="AP51" s="118"/>
      <c r="AQ51" s="118">
        <v>0.04</v>
      </c>
      <c r="AR51" s="118">
        <v>3.3000000000000002E-2</v>
      </c>
      <c r="AS51" s="118">
        <v>7.5999999999999998E-2</v>
      </c>
      <c r="AT51" s="118">
        <v>0.1</v>
      </c>
      <c r="AU51" s="118">
        <v>0.10199999999999999</v>
      </c>
      <c r="AV51" s="118">
        <v>4.2000000000000003E-2</v>
      </c>
      <c r="AW51" s="118">
        <v>3.2000000000000001E-2</v>
      </c>
      <c r="AX51" s="118">
        <v>7.1999999999999995E-2</v>
      </c>
      <c r="AY51" s="118">
        <v>0.16200000000000001</v>
      </c>
      <c r="AZ51" s="118">
        <v>0.11700000000000001</v>
      </c>
      <c r="BA51" s="118">
        <v>0.14399999999999999</v>
      </c>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c r="CX51" s="117"/>
      <c r="CY51" s="117"/>
      <c r="CZ51" s="117"/>
      <c r="DA51" s="117"/>
      <c r="DB51" s="117"/>
      <c r="DC51" s="117"/>
      <c r="DD51" s="118"/>
      <c r="DE51" s="118"/>
      <c r="DF51" s="118"/>
      <c r="DG51" s="118"/>
      <c r="DH51" s="118"/>
      <c r="DI51" s="118"/>
      <c r="DJ51" s="118"/>
      <c r="DK51" s="118"/>
      <c r="DL51" s="118"/>
      <c r="DM51" s="118"/>
      <c r="DN51" s="118"/>
      <c r="DO51" s="118"/>
      <c r="DP51" s="118"/>
      <c r="DQ51" s="118"/>
      <c r="DR51" s="118"/>
      <c r="DS51" s="118"/>
      <c r="DT51" s="118"/>
      <c r="DU51" s="118"/>
      <c r="DV51" s="118"/>
      <c r="DW51" s="118"/>
      <c r="DX51" s="118"/>
      <c r="DY51" s="118"/>
      <c r="DZ51" s="118"/>
      <c r="EA51" s="118"/>
      <c r="EB51" s="118"/>
      <c r="EC51" s="118"/>
      <c r="ED51" s="118"/>
      <c r="EE51" s="118"/>
      <c r="EF51" s="118"/>
      <c r="EG51" s="118"/>
      <c r="EH51" s="118"/>
      <c r="EI51" s="118"/>
      <c r="EJ51" s="118"/>
      <c r="EK51" s="118"/>
      <c r="EL51" s="118"/>
      <c r="EM51" s="118"/>
      <c r="EN51" s="118"/>
      <c r="EO51" s="118"/>
      <c r="EP51" s="118"/>
      <c r="EQ51" s="118"/>
      <c r="ER51" s="118"/>
      <c r="ES51" s="118"/>
      <c r="ET51" s="118"/>
      <c r="EU51" s="118"/>
      <c r="EV51" s="118"/>
      <c r="EW51" s="118"/>
    </row>
    <row r="52" spans="1:153" ht="15.75" thickBot="1" x14ac:dyDescent="0.3">
      <c r="A52" s="144" t="s">
        <v>327</v>
      </c>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8"/>
      <c r="AB52" s="118"/>
      <c r="AC52" s="118"/>
      <c r="AD52" s="118"/>
      <c r="AE52" s="118"/>
      <c r="AF52" s="118"/>
      <c r="AG52" s="118"/>
      <c r="AH52" s="118"/>
      <c r="AI52" s="118"/>
      <c r="AJ52" s="118"/>
      <c r="AK52" s="118"/>
      <c r="AL52" s="118"/>
      <c r="AM52" s="118"/>
      <c r="AN52" s="118"/>
      <c r="AO52" s="118"/>
      <c r="AP52" s="118"/>
      <c r="AQ52" s="118">
        <v>8.7999999999999995E-2</v>
      </c>
      <c r="AR52" s="118">
        <v>8.6999999999999994E-2</v>
      </c>
      <c r="AS52" s="118">
        <v>0.09</v>
      </c>
      <c r="AT52" s="118">
        <v>0.16</v>
      </c>
      <c r="AU52" s="118">
        <v>0.12</v>
      </c>
      <c r="AV52" s="118">
        <v>0.06</v>
      </c>
      <c r="AW52" s="118">
        <v>4.8000000000000001E-2</v>
      </c>
      <c r="AX52" s="118">
        <v>0.13</v>
      </c>
      <c r="AY52" s="118">
        <v>0.13500000000000001</v>
      </c>
      <c r="AZ52" s="118">
        <v>0.11899999999999999</v>
      </c>
      <c r="BA52" s="118">
        <v>0.157</v>
      </c>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c r="CX52" s="117"/>
      <c r="CY52" s="117"/>
      <c r="CZ52" s="117"/>
      <c r="DA52" s="117"/>
      <c r="DB52" s="117"/>
      <c r="DC52" s="117"/>
      <c r="DD52" s="118"/>
      <c r="DE52" s="118"/>
      <c r="DF52" s="118"/>
      <c r="DG52" s="118"/>
      <c r="DH52" s="118"/>
      <c r="DI52" s="118"/>
      <c r="DJ52" s="118"/>
      <c r="DK52" s="118"/>
      <c r="DL52" s="118"/>
      <c r="DM52" s="118"/>
      <c r="DN52" s="118"/>
      <c r="DO52" s="118"/>
      <c r="DP52" s="118"/>
      <c r="DQ52" s="118"/>
      <c r="DR52" s="118"/>
      <c r="DS52" s="118"/>
      <c r="DT52" s="118"/>
      <c r="DU52" s="118"/>
      <c r="DV52" s="118"/>
      <c r="DW52" s="118"/>
      <c r="DX52" s="118"/>
      <c r="DY52" s="118"/>
      <c r="DZ52" s="118"/>
      <c r="EA52" s="118"/>
      <c r="EB52" s="118"/>
      <c r="EC52" s="118"/>
      <c r="ED52" s="118"/>
      <c r="EE52" s="118"/>
      <c r="EF52" s="118"/>
      <c r="EG52" s="118"/>
      <c r="EH52" s="118"/>
      <c r="EI52" s="118"/>
      <c r="EJ52" s="118"/>
      <c r="EK52" s="118"/>
      <c r="EL52" s="118"/>
      <c r="EM52" s="118"/>
      <c r="EN52" s="118"/>
      <c r="EO52" s="118"/>
      <c r="EP52" s="118"/>
      <c r="EQ52" s="118"/>
      <c r="ER52" s="118"/>
      <c r="ES52" s="118"/>
      <c r="ET52" s="118"/>
      <c r="EU52" s="118"/>
      <c r="EV52" s="118"/>
      <c r="EW52" s="118"/>
    </row>
    <row r="53" spans="1:153" ht="15.75" thickBot="1" x14ac:dyDescent="0.3">
      <c r="A53" s="21"/>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7"/>
      <c r="CY53" s="117"/>
      <c r="CZ53" s="117"/>
      <c r="DA53" s="117"/>
      <c r="DB53" s="117"/>
      <c r="DC53" s="117"/>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18"/>
      <c r="EB53" s="118"/>
      <c r="EC53" s="118"/>
      <c r="ED53" s="118"/>
      <c r="EE53" s="118"/>
      <c r="EF53" s="118"/>
      <c r="EG53" s="118"/>
      <c r="EH53" s="118"/>
      <c r="EI53" s="118"/>
      <c r="EJ53" s="118"/>
      <c r="EK53" s="118"/>
      <c r="EL53" s="118"/>
      <c r="EM53" s="118"/>
      <c r="EN53" s="118"/>
      <c r="EO53" s="118"/>
      <c r="EP53" s="118"/>
      <c r="EQ53" s="118"/>
      <c r="ER53" s="118"/>
      <c r="ES53" s="118"/>
      <c r="ET53" s="118"/>
      <c r="EU53" s="118"/>
      <c r="EV53" s="118"/>
      <c r="EW53" s="118"/>
    </row>
    <row r="54" spans="1:153" ht="15.75" thickBot="1" x14ac:dyDescent="0.3">
      <c r="A54" s="21"/>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c r="CX54" s="117"/>
      <c r="CY54" s="117"/>
      <c r="CZ54" s="117"/>
      <c r="DA54" s="117"/>
      <c r="DB54" s="117"/>
      <c r="DC54" s="117"/>
      <c r="DD54" s="118"/>
      <c r="DE54" s="118"/>
      <c r="DF54" s="118"/>
      <c r="DG54" s="118"/>
      <c r="DH54" s="118"/>
      <c r="DI54" s="118"/>
      <c r="DJ54" s="118"/>
      <c r="DK54" s="118"/>
      <c r="DL54" s="118"/>
      <c r="DM54" s="118"/>
      <c r="DN54" s="118"/>
      <c r="DO54" s="118"/>
      <c r="DP54" s="118"/>
      <c r="DQ54" s="118"/>
      <c r="DR54" s="118"/>
      <c r="DS54" s="118"/>
      <c r="DT54" s="118"/>
      <c r="DU54" s="118"/>
      <c r="DV54" s="118"/>
      <c r="DW54" s="118"/>
      <c r="DX54" s="118"/>
      <c r="DY54" s="118"/>
      <c r="DZ54" s="118"/>
      <c r="EA54" s="118"/>
      <c r="EB54" s="118"/>
      <c r="EC54" s="118"/>
      <c r="ED54" s="118"/>
      <c r="EE54" s="118"/>
      <c r="EF54" s="118"/>
      <c r="EG54" s="118"/>
      <c r="EH54" s="118"/>
      <c r="EI54" s="118"/>
      <c r="EJ54" s="118"/>
      <c r="EK54" s="118"/>
      <c r="EL54" s="118"/>
      <c r="EM54" s="118"/>
      <c r="EN54" s="118"/>
      <c r="EO54" s="118"/>
      <c r="EP54" s="118"/>
      <c r="EQ54" s="118"/>
      <c r="ER54" s="118"/>
      <c r="ES54" s="118"/>
      <c r="ET54" s="118"/>
      <c r="EU54" s="118"/>
      <c r="EV54" s="118"/>
      <c r="EW54" s="118"/>
    </row>
    <row r="55" spans="1:153" ht="15.75" thickBot="1" x14ac:dyDescent="0.3">
      <c r="A55" s="21"/>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c r="CX55" s="117"/>
      <c r="CY55" s="117"/>
      <c r="CZ55" s="117"/>
      <c r="DA55" s="117"/>
      <c r="DB55" s="117"/>
      <c r="DC55" s="117"/>
      <c r="DD55" s="118"/>
      <c r="DE55" s="118"/>
      <c r="DF55" s="118"/>
      <c r="DG55" s="118"/>
      <c r="DH55" s="118"/>
      <c r="DI55" s="118"/>
      <c r="DJ55" s="118"/>
      <c r="DK55" s="118"/>
      <c r="DL55" s="118"/>
      <c r="DM55" s="118"/>
      <c r="DN55" s="118"/>
      <c r="DO55" s="118"/>
      <c r="DP55" s="118"/>
      <c r="DQ55" s="118"/>
      <c r="DR55" s="118"/>
      <c r="DS55" s="118"/>
      <c r="DT55" s="118"/>
      <c r="DU55" s="118"/>
      <c r="DV55" s="118"/>
      <c r="DW55" s="118"/>
      <c r="DX55" s="118"/>
      <c r="DY55" s="118"/>
      <c r="DZ55" s="118"/>
      <c r="EA55" s="118"/>
      <c r="EB55" s="118"/>
      <c r="EC55" s="118"/>
      <c r="ED55" s="118"/>
      <c r="EE55" s="118"/>
      <c r="EF55" s="118"/>
      <c r="EG55" s="118"/>
      <c r="EH55" s="118"/>
      <c r="EI55" s="118"/>
      <c r="EJ55" s="118"/>
      <c r="EK55" s="118"/>
      <c r="EL55" s="118"/>
      <c r="EM55" s="118"/>
      <c r="EN55" s="118"/>
      <c r="EO55" s="118"/>
      <c r="EP55" s="118"/>
      <c r="EQ55" s="118"/>
      <c r="ER55" s="118"/>
      <c r="ES55" s="118"/>
      <c r="ET55" s="118"/>
      <c r="EU55" s="118"/>
      <c r="EV55" s="118"/>
      <c r="EW55" s="118"/>
    </row>
    <row r="56" spans="1:153" ht="15.75" thickBot="1" x14ac:dyDescent="0.3">
      <c r="A56" s="21"/>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c r="CX56" s="117"/>
      <c r="CY56" s="117"/>
      <c r="CZ56" s="117"/>
      <c r="DA56" s="117"/>
      <c r="DB56" s="117"/>
      <c r="DC56" s="117"/>
      <c r="DD56" s="118"/>
      <c r="DE56" s="118"/>
      <c r="DF56" s="118"/>
      <c r="DG56" s="118"/>
      <c r="DH56" s="118"/>
      <c r="DI56" s="118"/>
      <c r="DJ56" s="118"/>
      <c r="DK56" s="118"/>
      <c r="DL56" s="118"/>
      <c r="DM56" s="118"/>
      <c r="DN56" s="118"/>
      <c r="DO56" s="118"/>
      <c r="DP56" s="118"/>
      <c r="DQ56" s="118"/>
      <c r="DR56" s="118"/>
      <c r="DS56" s="118"/>
      <c r="DT56" s="118"/>
      <c r="DU56" s="118"/>
      <c r="DV56" s="118"/>
      <c r="DW56" s="118"/>
      <c r="DX56" s="118"/>
      <c r="DY56" s="118"/>
      <c r="DZ56" s="118"/>
      <c r="EA56" s="118"/>
      <c r="EB56" s="118"/>
      <c r="EC56" s="118"/>
      <c r="ED56" s="118"/>
      <c r="EE56" s="118"/>
      <c r="EF56" s="118"/>
      <c r="EG56" s="118"/>
      <c r="EH56" s="118"/>
      <c r="EI56" s="118"/>
      <c r="EJ56" s="118"/>
      <c r="EK56" s="118"/>
      <c r="EL56" s="118"/>
      <c r="EM56" s="118"/>
      <c r="EN56" s="118"/>
      <c r="EO56" s="118"/>
      <c r="EP56" s="118"/>
      <c r="EQ56" s="118"/>
      <c r="ER56" s="118"/>
      <c r="ES56" s="118"/>
      <c r="ET56" s="118"/>
      <c r="EU56" s="118"/>
      <c r="EV56" s="118"/>
      <c r="EW56" s="118"/>
    </row>
    <row r="57" spans="1:153" ht="15.75" thickBot="1" x14ac:dyDescent="0.3">
      <c r="A57" s="21"/>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c r="CX57" s="117"/>
      <c r="CY57" s="117"/>
      <c r="CZ57" s="117"/>
      <c r="DA57" s="117"/>
      <c r="DB57" s="117"/>
      <c r="DC57" s="117"/>
      <c r="DD57" s="118"/>
      <c r="DE57" s="118"/>
      <c r="DF57" s="118"/>
      <c r="DG57" s="118"/>
      <c r="DH57" s="118"/>
      <c r="DI57" s="118"/>
      <c r="DJ57" s="118"/>
      <c r="DK57" s="118"/>
      <c r="DL57" s="118"/>
      <c r="DM57" s="118"/>
      <c r="DN57" s="118"/>
      <c r="DO57" s="118"/>
      <c r="DP57" s="118"/>
      <c r="DQ57" s="118"/>
      <c r="DR57" s="118"/>
      <c r="DS57" s="118"/>
      <c r="DT57" s="118"/>
      <c r="DU57" s="118"/>
      <c r="DV57" s="118"/>
      <c r="DW57" s="118"/>
      <c r="DX57" s="118"/>
      <c r="DY57" s="118"/>
      <c r="DZ57" s="118"/>
      <c r="EA57" s="118"/>
      <c r="EB57" s="118"/>
      <c r="EC57" s="118"/>
      <c r="ED57" s="118"/>
      <c r="EE57" s="118"/>
      <c r="EF57" s="118"/>
      <c r="EG57" s="118"/>
      <c r="EH57" s="118"/>
      <c r="EI57" s="118"/>
      <c r="EJ57" s="118"/>
      <c r="EK57" s="118"/>
      <c r="EL57" s="118"/>
      <c r="EM57" s="118"/>
      <c r="EN57" s="118"/>
      <c r="EO57" s="118"/>
      <c r="EP57" s="118"/>
      <c r="EQ57" s="118"/>
      <c r="ER57" s="118"/>
      <c r="ES57" s="118"/>
      <c r="ET57" s="118"/>
      <c r="EU57" s="118"/>
      <c r="EV57" s="118"/>
      <c r="EW57" s="118"/>
    </row>
    <row r="58" spans="1:153" x14ac:dyDescent="0.25">
      <c r="A58" s="2"/>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7"/>
      <c r="CY58" s="117"/>
      <c r="CZ58" s="117"/>
      <c r="DA58" s="117"/>
      <c r="DB58" s="117"/>
      <c r="DC58" s="117"/>
      <c r="DD58" s="118"/>
      <c r="DE58" s="118"/>
      <c r="DF58" s="118"/>
      <c r="DG58" s="118"/>
      <c r="DH58" s="118"/>
      <c r="DI58" s="118"/>
      <c r="DJ58" s="118"/>
      <c r="DK58" s="118"/>
      <c r="DL58" s="118"/>
      <c r="DM58" s="118"/>
      <c r="DN58" s="118"/>
      <c r="DO58" s="118"/>
      <c r="DP58" s="118"/>
      <c r="DQ58" s="118"/>
      <c r="DR58" s="118"/>
      <c r="DS58" s="118"/>
      <c r="DT58" s="118"/>
      <c r="DU58" s="118"/>
      <c r="DV58" s="118"/>
      <c r="DW58" s="118"/>
      <c r="DX58" s="118"/>
      <c r="DY58" s="118"/>
      <c r="DZ58" s="118"/>
      <c r="EA58" s="118"/>
      <c r="EB58" s="118"/>
      <c r="EC58" s="118"/>
      <c r="ED58" s="118"/>
      <c r="EE58" s="118"/>
      <c r="EF58" s="118"/>
      <c r="EG58" s="118"/>
      <c r="EH58" s="118"/>
      <c r="EI58" s="118"/>
      <c r="EJ58" s="118"/>
      <c r="EK58" s="118"/>
      <c r="EL58" s="118"/>
      <c r="EM58" s="118"/>
      <c r="EN58" s="118"/>
      <c r="EO58" s="118"/>
      <c r="EP58" s="118"/>
      <c r="EQ58" s="118"/>
      <c r="ER58" s="118"/>
      <c r="ES58" s="118"/>
      <c r="ET58" s="118"/>
      <c r="EU58" s="118"/>
      <c r="EV58" s="118"/>
      <c r="EW58" s="118"/>
    </row>
    <row r="59" spans="1:153" x14ac:dyDescent="0.25">
      <c r="A59" s="2"/>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7"/>
      <c r="CY59" s="117"/>
      <c r="CZ59" s="117"/>
      <c r="DA59" s="117"/>
      <c r="DB59" s="117"/>
      <c r="DC59" s="117"/>
      <c r="DD59" s="118"/>
      <c r="DE59" s="118"/>
      <c r="DF59" s="118"/>
      <c r="DG59" s="118"/>
      <c r="DH59" s="118"/>
      <c r="DI59" s="118"/>
      <c r="DJ59" s="118"/>
      <c r="DK59" s="118"/>
      <c r="DL59" s="118"/>
      <c r="DM59" s="118"/>
      <c r="DN59" s="118"/>
      <c r="DO59" s="118"/>
      <c r="DP59" s="118"/>
      <c r="DQ59" s="118"/>
      <c r="DR59" s="118"/>
      <c r="DS59" s="118"/>
      <c r="DT59" s="118"/>
      <c r="DU59" s="118"/>
      <c r="DV59" s="118"/>
      <c r="DW59" s="118"/>
      <c r="DX59" s="118"/>
      <c r="DY59" s="118"/>
      <c r="DZ59" s="118"/>
      <c r="EA59" s="118"/>
      <c r="EB59" s="118"/>
      <c r="EC59" s="118"/>
      <c r="ED59" s="118"/>
      <c r="EE59" s="118"/>
      <c r="EF59" s="118"/>
      <c r="EG59" s="118"/>
      <c r="EH59" s="118"/>
      <c r="EI59" s="118"/>
      <c r="EJ59" s="118"/>
      <c r="EK59" s="118"/>
      <c r="EL59" s="118"/>
      <c r="EM59" s="118"/>
      <c r="EN59" s="118"/>
      <c r="EO59" s="118"/>
      <c r="EP59" s="118"/>
      <c r="EQ59" s="118"/>
      <c r="ER59" s="118"/>
      <c r="ES59" s="118"/>
      <c r="ET59" s="118"/>
      <c r="EU59" s="118"/>
      <c r="EV59" s="118"/>
      <c r="EW59" s="118"/>
    </row>
    <row r="60" spans="1:153" x14ac:dyDescent="0.25">
      <c r="A60" s="2"/>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c r="CX60" s="117"/>
      <c r="CY60" s="117"/>
      <c r="CZ60" s="117"/>
      <c r="DA60" s="117"/>
      <c r="DB60" s="117"/>
      <c r="DC60" s="117"/>
      <c r="DD60" s="118"/>
      <c r="DE60" s="118"/>
      <c r="DF60" s="118"/>
      <c r="DG60" s="118"/>
      <c r="DH60" s="118"/>
      <c r="DI60" s="118"/>
      <c r="DJ60" s="118"/>
      <c r="DK60" s="118"/>
      <c r="DL60" s="118"/>
      <c r="DM60" s="118"/>
      <c r="DN60" s="118"/>
      <c r="DO60" s="118"/>
      <c r="DP60" s="118"/>
      <c r="DQ60" s="118"/>
      <c r="DR60" s="118"/>
      <c r="DS60" s="118"/>
      <c r="DT60" s="118"/>
      <c r="DU60" s="118"/>
      <c r="DV60" s="118"/>
      <c r="DW60" s="118"/>
      <c r="DX60" s="118"/>
      <c r="DY60" s="118"/>
      <c r="DZ60" s="118"/>
      <c r="EA60" s="118"/>
      <c r="EB60" s="118"/>
      <c r="EC60" s="118"/>
      <c r="ED60" s="118"/>
      <c r="EE60" s="118"/>
      <c r="EF60" s="118"/>
      <c r="EG60" s="118"/>
      <c r="EH60" s="118"/>
      <c r="EI60" s="118"/>
      <c r="EJ60" s="118"/>
      <c r="EK60" s="118"/>
      <c r="EL60" s="118"/>
      <c r="EM60" s="118"/>
      <c r="EN60" s="118"/>
      <c r="EO60" s="118"/>
      <c r="EP60" s="118"/>
      <c r="EQ60" s="118"/>
      <c r="ER60" s="118"/>
      <c r="ES60" s="118"/>
      <c r="ET60" s="118"/>
      <c r="EU60" s="118"/>
      <c r="EV60" s="118"/>
      <c r="EW60" s="118"/>
    </row>
    <row r="61" spans="1:153" x14ac:dyDescent="0.25">
      <c r="A61" s="2"/>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c r="CX61" s="117"/>
      <c r="CY61" s="117"/>
      <c r="CZ61" s="117"/>
      <c r="DA61" s="117"/>
      <c r="DB61" s="117"/>
      <c r="DC61" s="117"/>
      <c r="DD61" s="118"/>
      <c r="DE61" s="118"/>
      <c r="DF61" s="118"/>
      <c r="DG61" s="118"/>
      <c r="DH61" s="118"/>
      <c r="DI61" s="118"/>
      <c r="DJ61" s="118"/>
      <c r="DK61" s="118"/>
      <c r="DL61" s="118"/>
      <c r="DM61" s="118"/>
      <c r="DN61" s="118"/>
      <c r="DO61" s="118"/>
      <c r="DP61" s="118"/>
      <c r="DQ61" s="118"/>
      <c r="DR61" s="118"/>
      <c r="DS61" s="118"/>
      <c r="DT61" s="118"/>
      <c r="DU61" s="118"/>
      <c r="DV61" s="118"/>
      <c r="DW61" s="118"/>
      <c r="DX61" s="118"/>
      <c r="DY61" s="118"/>
      <c r="DZ61" s="118"/>
      <c r="EA61" s="118"/>
      <c r="EB61" s="118"/>
      <c r="EC61" s="118"/>
      <c r="ED61" s="118"/>
      <c r="EE61" s="118"/>
      <c r="EF61" s="118"/>
      <c r="EG61" s="118"/>
      <c r="EH61" s="118"/>
      <c r="EI61" s="118"/>
      <c r="EJ61" s="118"/>
      <c r="EK61" s="118"/>
      <c r="EL61" s="118"/>
      <c r="EM61" s="118"/>
      <c r="EN61" s="118"/>
      <c r="EO61" s="118"/>
      <c r="EP61" s="118"/>
      <c r="EQ61" s="118"/>
      <c r="ER61" s="118"/>
      <c r="ES61" s="118"/>
      <c r="ET61" s="118"/>
      <c r="EU61" s="118"/>
      <c r="EV61" s="118"/>
      <c r="EW61" s="118"/>
    </row>
    <row r="62" spans="1:153" x14ac:dyDescent="0.25">
      <c r="A62" s="2"/>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c r="CX62" s="117"/>
      <c r="CY62" s="117"/>
      <c r="CZ62" s="117"/>
      <c r="DA62" s="117"/>
      <c r="DB62" s="117"/>
      <c r="DC62" s="117"/>
      <c r="DD62" s="118"/>
      <c r="DE62" s="118"/>
      <c r="DF62" s="118"/>
      <c r="DG62" s="118"/>
      <c r="DH62" s="118"/>
      <c r="DI62" s="118"/>
      <c r="DJ62" s="118"/>
      <c r="DK62" s="118"/>
      <c r="DL62" s="118"/>
      <c r="DM62" s="118"/>
      <c r="DN62" s="118"/>
      <c r="DO62" s="118"/>
      <c r="DP62" s="118"/>
      <c r="DQ62" s="118"/>
      <c r="DR62" s="118"/>
      <c r="DS62" s="118"/>
      <c r="DT62" s="118"/>
      <c r="DU62" s="118"/>
      <c r="DV62" s="118"/>
      <c r="DW62" s="118"/>
      <c r="DX62" s="118"/>
      <c r="DY62" s="118"/>
      <c r="DZ62" s="118"/>
      <c r="EA62" s="118"/>
      <c r="EB62" s="118"/>
      <c r="EC62" s="118"/>
      <c r="ED62" s="118"/>
      <c r="EE62" s="118"/>
      <c r="EF62" s="118"/>
      <c r="EG62" s="118"/>
      <c r="EH62" s="118"/>
      <c r="EI62" s="118"/>
      <c r="EJ62" s="118"/>
      <c r="EK62" s="118"/>
      <c r="EL62" s="118"/>
      <c r="EM62" s="118"/>
      <c r="EN62" s="118"/>
      <c r="EO62" s="118"/>
      <c r="EP62" s="118"/>
      <c r="EQ62" s="118"/>
      <c r="ER62" s="118"/>
      <c r="ES62" s="118"/>
      <c r="ET62" s="118"/>
      <c r="EU62" s="118"/>
      <c r="EV62" s="118"/>
      <c r="EW62" s="118"/>
    </row>
    <row r="63" spans="1:153" x14ac:dyDescent="0.25">
      <c r="A63" s="2"/>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c r="CX63" s="117"/>
      <c r="CY63" s="117"/>
      <c r="CZ63" s="117"/>
      <c r="DA63" s="117"/>
      <c r="DB63" s="117"/>
      <c r="DC63" s="117"/>
      <c r="DD63" s="118"/>
      <c r="DE63" s="118"/>
      <c r="DF63" s="118"/>
      <c r="DG63" s="118"/>
      <c r="DH63" s="118"/>
      <c r="DI63" s="118"/>
      <c r="DJ63" s="118"/>
      <c r="DK63" s="118"/>
      <c r="DL63" s="118"/>
      <c r="DM63" s="118"/>
      <c r="DN63" s="118"/>
      <c r="DO63" s="118"/>
      <c r="DP63" s="118"/>
      <c r="DQ63" s="118"/>
      <c r="DR63" s="118"/>
      <c r="DS63" s="118"/>
      <c r="DT63" s="118"/>
      <c r="DU63" s="118"/>
      <c r="DV63" s="118"/>
      <c r="DW63" s="118"/>
      <c r="DX63" s="118"/>
      <c r="DY63" s="118"/>
      <c r="DZ63" s="118"/>
      <c r="EA63" s="118"/>
      <c r="EB63" s="118"/>
      <c r="EC63" s="118"/>
      <c r="ED63" s="118"/>
      <c r="EE63" s="118"/>
      <c r="EF63" s="118"/>
      <c r="EG63" s="118"/>
      <c r="EH63" s="118"/>
      <c r="EI63" s="118"/>
      <c r="EJ63" s="118"/>
      <c r="EK63" s="118"/>
      <c r="EL63" s="118"/>
      <c r="EM63" s="118"/>
      <c r="EN63" s="118"/>
      <c r="EO63" s="118"/>
      <c r="EP63" s="118"/>
      <c r="EQ63" s="118"/>
      <c r="ER63" s="118"/>
      <c r="ES63" s="118"/>
      <c r="ET63" s="118"/>
      <c r="EU63" s="118"/>
      <c r="EV63" s="118"/>
      <c r="EW63" s="118"/>
    </row>
    <row r="64" spans="1:153" x14ac:dyDescent="0.25">
      <c r="A64" s="2"/>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c r="CX64" s="117"/>
      <c r="CY64" s="117"/>
      <c r="CZ64" s="117"/>
      <c r="DA64" s="117"/>
      <c r="DB64" s="117"/>
      <c r="DC64" s="117"/>
      <c r="DD64" s="118"/>
      <c r="DE64" s="118"/>
      <c r="DF64" s="118"/>
      <c r="DG64" s="118"/>
      <c r="DH64" s="118"/>
      <c r="DI64" s="118"/>
      <c r="DJ64" s="118"/>
      <c r="DK64" s="118"/>
      <c r="DL64" s="118"/>
      <c r="DM64" s="118"/>
      <c r="DN64" s="118"/>
      <c r="DO64" s="118"/>
      <c r="DP64" s="118"/>
      <c r="DQ64" s="118"/>
      <c r="DR64" s="118"/>
      <c r="DS64" s="118"/>
      <c r="DT64" s="118"/>
      <c r="DU64" s="118"/>
      <c r="DV64" s="118"/>
      <c r="DW64" s="118"/>
      <c r="DX64" s="118"/>
      <c r="DY64" s="118"/>
      <c r="DZ64" s="118"/>
      <c r="EA64" s="118"/>
      <c r="EB64" s="118"/>
      <c r="EC64" s="118"/>
      <c r="ED64" s="118"/>
      <c r="EE64" s="118"/>
      <c r="EF64" s="118"/>
      <c r="EG64" s="118"/>
      <c r="EH64" s="118"/>
      <c r="EI64" s="118"/>
      <c r="EJ64" s="118"/>
      <c r="EK64" s="118"/>
      <c r="EL64" s="118"/>
      <c r="EM64" s="118"/>
      <c r="EN64" s="118"/>
      <c r="EO64" s="118"/>
      <c r="EP64" s="118"/>
      <c r="EQ64" s="118"/>
      <c r="ER64" s="118"/>
      <c r="ES64" s="118"/>
      <c r="ET64" s="118"/>
      <c r="EU64" s="118"/>
      <c r="EV64" s="118"/>
      <c r="EW64" s="118"/>
    </row>
    <row r="65" spans="1:153" x14ac:dyDescent="0.25">
      <c r="A65" s="2"/>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8"/>
      <c r="AB65" s="118"/>
      <c r="AC65" s="118"/>
      <c r="AD65" s="118"/>
      <c r="AE65" s="118"/>
      <c r="AF65" s="118"/>
      <c r="AG65" s="118"/>
      <c r="AH65" s="118"/>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c r="CV65" s="118"/>
      <c r="CW65" s="118"/>
      <c r="CX65" s="117"/>
      <c r="CY65" s="117"/>
      <c r="CZ65" s="117"/>
      <c r="DA65" s="117"/>
      <c r="DB65" s="117"/>
      <c r="DC65" s="117"/>
      <c r="DD65" s="118"/>
      <c r="DE65" s="118"/>
      <c r="DF65" s="118"/>
      <c r="DG65" s="118"/>
      <c r="DH65" s="118"/>
      <c r="DI65" s="118"/>
      <c r="DJ65" s="118"/>
      <c r="DK65" s="118"/>
      <c r="DL65" s="118"/>
      <c r="DM65" s="118"/>
      <c r="DN65" s="118"/>
      <c r="DO65" s="118"/>
      <c r="DP65" s="118"/>
      <c r="DQ65" s="118"/>
      <c r="DR65" s="118"/>
      <c r="DS65" s="118"/>
      <c r="DT65" s="118"/>
      <c r="DU65" s="118"/>
      <c r="DV65" s="118"/>
      <c r="DW65" s="118"/>
      <c r="DX65" s="118"/>
      <c r="DY65" s="118"/>
      <c r="DZ65" s="118"/>
      <c r="EA65" s="118"/>
      <c r="EB65" s="118"/>
      <c r="EC65" s="118"/>
      <c r="ED65" s="118"/>
      <c r="EE65" s="118"/>
      <c r="EF65" s="118"/>
      <c r="EG65" s="118"/>
      <c r="EH65" s="118"/>
      <c r="EI65" s="118"/>
      <c r="EJ65" s="118"/>
      <c r="EK65" s="118"/>
      <c r="EL65" s="118"/>
      <c r="EM65" s="118"/>
      <c r="EN65" s="118"/>
      <c r="EO65" s="118"/>
      <c r="EP65" s="118"/>
      <c r="EQ65" s="118"/>
      <c r="ER65" s="118"/>
      <c r="ES65" s="118"/>
      <c r="ET65" s="118"/>
      <c r="EU65" s="118"/>
      <c r="EV65" s="118"/>
      <c r="EW65" s="118"/>
    </row>
    <row r="66" spans="1:153" x14ac:dyDescent="0.25">
      <c r="A66" s="2"/>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c r="BX66" s="118"/>
      <c r="BY66" s="118"/>
      <c r="BZ66" s="118"/>
      <c r="CA66" s="118"/>
      <c r="CB66" s="118"/>
      <c r="CC66" s="118"/>
      <c r="CD66" s="118"/>
      <c r="CE66" s="118"/>
      <c r="CF66" s="118"/>
      <c r="CG66" s="118"/>
      <c r="CH66" s="118"/>
      <c r="CI66" s="118"/>
      <c r="CJ66" s="118"/>
      <c r="CK66" s="118"/>
      <c r="CL66" s="118"/>
      <c r="CM66" s="118"/>
      <c r="CN66" s="118"/>
      <c r="CO66" s="118"/>
      <c r="CP66" s="118"/>
      <c r="CQ66" s="118"/>
      <c r="CR66" s="118"/>
      <c r="CS66" s="118"/>
      <c r="CT66" s="118"/>
      <c r="CU66" s="118"/>
      <c r="CV66" s="118"/>
      <c r="CW66" s="118"/>
      <c r="CX66" s="117"/>
      <c r="CY66" s="117"/>
      <c r="CZ66" s="117"/>
      <c r="DA66" s="117"/>
      <c r="DB66" s="117"/>
      <c r="DC66" s="117"/>
      <c r="DD66" s="118"/>
      <c r="DE66" s="118"/>
      <c r="DF66" s="118"/>
      <c r="DG66" s="118"/>
      <c r="DH66" s="118"/>
      <c r="DI66" s="118"/>
      <c r="DJ66" s="118"/>
      <c r="DK66" s="118"/>
      <c r="DL66" s="118"/>
      <c r="DM66" s="118"/>
      <c r="DN66" s="118"/>
      <c r="DO66" s="118"/>
      <c r="DP66" s="118"/>
      <c r="DQ66" s="118"/>
      <c r="DR66" s="118"/>
      <c r="DS66" s="118"/>
      <c r="DT66" s="118"/>
      <c r="DU66" s="118"/>
      <c r="DV66" s="118"/>
      <c r="DW66" s="118"/>
      <c r="DX66" s="118"/>
      <c r="DY66" s="118"/>
      <c r="DZ66" s="118"/>
      <c r="EA66" s="118"/>
      <c r="EB66" s="118"/>
      <c r="EC66" s="118"/>
      <c r="ED66" s="118"/>
      <c r="EE66" s="118"/>
      <c r="EF66" s="118"/>
      <c r="EG66" s="118"/>
      <c r="EH66" s="118"/>
      <c r="EI66" s="118"/>
      <c r="EJ66" s="118"/>
      <c r="EK66" s="118"/>
      <c r="EL66" s="118"/>
      <c r="EM66" s="118"/>
      <c r="EN66" s="118"/>
      <c r="EO66" s="118"/>
      <c r="EP66" s="118"/>
      <c r="EQ66" s="118"/>
      <c r="ER66" s="118"/>
      <c r="ES66" s="118"/>
      <c r="ET66" s="118"/>
      <c r="EU66" s="118"/>
      <c r="EV66" s="118"/>
      <c r="EW66" s="118"/>
    </row>
    <row r="67" spans="1:153" x14ac:dyDescent="0.25">
      <c r="A67" s="2"/>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c r="CV67" s="118"/>
      <c r="CW67" s="118"/>
      <c r="CX67" s="117"/>
      <c r="CY67" s="117"/>
      <c r="CZ67" s="117"/>
      <c r="DA67" s="117"/>
      <c r="DB67" s="117"/>
      <c r="DC67" s="117"/>
      <c r="DD67" s="118"/>
      <c r="DE67" s="118"/>
      <c r="DF67" s="118"/>
      <c r="DG67" s="118"/>
      <c r="DH67" s="118"/>
      <c r="DI67" s="118"/>
      <c r="DJ67" s="118"/>
      <c r="DK67" s="118"/>
      <c r="DL67" s="118"/>
      <c r="DM67" s="118"/>
      <c r="DN67" s="118"/>
      <c r="DO67" s="118"/>
      <c r="DP67" s="118"/>
      <c r="DQ67" s="118"/>
      <c r="DR67" s="118"/>
      <c r="DS67" s="118"/>
      <c r="DT67" s="118"/>
      <c r="DU67" s="118"/>
      <c r="DV67" s="118"/>
      <c r="DW67" s="118"/>
      <c r="DX67" s="118"/>
      <c r="DY67" s="118"/>
      <c r="DZ67" s="118"/>
      <c r="EA67" s="118"/>
      <c r="EB67" s="118"/>
      <c r="EC67" s="118"/>
      <c r="ED67" s="118"/>
      <c r="EE67" s="118"/>
      <c r="EF67" s="118"/>
      <c r="EG67" s="118"/>
      <c r="EH67" s="118"/>
      <c r="EI67" s="118"/>
      <c r="EJ67" s="118"/>
      <c r="EK67" s="118"/>
      <c r="EL67" s="118"/>
      <c r="EM67" s="118"/>
      <c r="EN67" s="118"/>
      <c r="EO67" s="118"/>
      <c r="EP67" s="118"/>
      <c r="EQ67" s="118"/>
      <c r="ER67" s="118"/>
      <c r="ES67" s="118"/>
      <c r="ET67" s="118"/>
      <c r="EU67" s="118"/>
      <c r="EV67" s="118"/>
      <c r="EW67" s="118"/>
    </row>
    <row r="68" spans="1:153" x14ac:dyDescent="0.25">
      <c r="A68" s="2"/>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8"/>
      <c r="BS68" s="118"/>
      <c r="BT68" s="118"/>
      <c r="BU68" s="118"/>
      <c r="BV68" s="118"/>
      <c r="BW68" s="118"/>
      <c r="BX68" s="118"/>
      <c r="BY68" s="118"/>
      <c r="BZ68" s="118"/>
      <c r="CA68" s="118"/>
      <c r="CB68" s="118"/>
      <c r="CC68" s="118"/>
      <c r="CD68" s="118"/>
      <c r="CE68" s="118"/>
      <c r="CF68" s="118"/>
      <c r="CG68" s="118"/>
      <c r="CH68" s="118"/>
      <c r="CI68" s="118"/>
      <c r="CJ68" s="118"/>
      <c r="CK68" s="118"/>
      <c r="CL68" s="118"/>
      <c r="CM68" s="118"/>
      <c r="CN68" s="118"/>
      <c r="CO68" s="118"/>
      <c r="CP68" s="118"/>
      <c r="CQ68" s="118"/>
      <c r="CR68" s="118"/>
      <c r="CS68" s="118"/>
      <c r="CT68" s="118"/>
      <c r="CU68" s="118"/>
      <c r="CV68" s="118"/>
      <c r="CW68" s="118"/>
      <c r="CX68" s="117"/>
      <c r="CY68" s="117"/>
      <c r="CZ68" s="117"/>
      <c r="DA68" s="117"/>
      <c r="DB68" s="117"/>
      <c r="DC68" s="117"/>
      <c r="DD68" s="118"/>
      <c r="DE68" s="118"/>
      <c r="DF68" s="118"/>
      <c r="DG68" s="118"/>
      <c r="DH68" s="118"/>
      <c r="DI68" s="118"/>
      <c r="DJ68" s="118"/>
      <c r="DK68" s="118"/>
      <c r="DL68" s="118"/>
      <c r="DM68" s="118"/>
      <c r="DN68" s="118"/>
      <c r="DO68" s="118"/>
      <c r="DP68" s="118"/>
      <c r="DQ68" s="118"/>
      <c r="DR68" s="118"/>
      <c r="DS68" s="118"/>
      <c r="DT68" s="118"/>
      <c r="DU68" s="118"/>
      <c r="DV68" s="118"/>
      <c r="DW68" s="118"/>
      <c r="DX68" s="118"/>
      <c r="DY68" s="118"/>
      <c r="DZ68" s="118"/>
      <c r="EA68" s="118"/>
      <c r="EB68" s="118"/>
      <c r="EC68" s="118"/>
      <c r="ED68" s="118"/>
      <c r="EE68" s="118"/>
      <c r="EF68" s="118"/>
      <c r="EG68" s="118"/>
      <c r="EH68" s="118"/>
      <c r="EI68" s="118"/>
      <c r="EJ68" s="118"/>
      <c r="EK68" s="118"/>
      <c r="EL68" s="118"/>
      <c r="EM68" s="118"/>
      <c r="EN68" s="118"/>
      <c r="EO68" s="118"/>
      <c r="EP68" s="118"/>
      <c r="EQ68" s="118"/>
      <c r="ER68" s="118"/>
      <c r="ES68" s="118"/>
      <c r="ET68" s="118"/>
      <c r="EU68" s="118"/>
      <c r="EV68" s="118"/>
      <c r="EW68" s="118"/>
    </row>
    <row r="69" spans="1:153" x14ac:dyDescent="0.25">
      <c r="A69" s="2"/>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8"/>
      <c r="AB69" s="118"/>
      <c r="AC69" s="118"/>
      <c r="AD69" s="118"/>
      <c r="AE69" s="118"/>
      <c r="AF69" s="118"/>
      <c r="AG69" s="118"/>
      <c r="AH69" s="118"/>
      <c r="AI69" s="118"/>
      <c r="AJ69" s="118"/>
      <c r="AK69" s="118"/>
      <c r="AL69" s="118"/>
      <c r="AM69" s="118"/>
      <c r="AN69" s="118"/>
      <c r="AO69" s="118"/>
      <c r="AP69" s="118"/>
      <c r="AQ69" s="118"/>
      <c r="AR69" s="118"/>
      <c r="AS69" s="118"/>
      <c r="AT69" s="118"/>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18"/>
      <c r="BR69" s="118"/>
      <c r="BS69" s="118"/>
      <c r="BT69" s="118"/>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c r="CV69" s="118"/>
      <c r="CW69" s="118"/>
      <c r="CX69" s="117"/>
      <c r="CY69" s="117"/>
      <c r="CZ69" s="117"/>
      <c r="DA69" s="117"/>
      <c r="DB69" s="117"/>
      <c r="DC69" s="117"/>
      <c r="DD69" s="118"/>
      <c r="DE69" s="118"/>
      <c r="DF69" s="118"/>
      <c r="DG69" s="118"/>
      <c r="DH69" s="118"/>
      <c r="DI69" s="118"/>
      <c r="DJ69" s="118"/>
      <c r="DK69" s="118"/>
      <c r="DL69" s="118"/>
      <c r="DM69" s="118"/>
      <c r="DN69" s="118"/>
      <c r="DO69" s="118"/>
      <c r="DP69" s="118"/>
      <c r="DQ69" s="118"/>
      <c r="DR69" s="118"/>
      <c r="DS69" s="118"/>
      <c r="DT69" s="118"/>
      <c r="DU69" s="118"/>
      <c r="DV69" s="118"/>
      <c r="DW69" s="118"/>
      <c r="DX69" s="118"/>
      <c r="DY69" s="118"/>
      <c r="DZ69" s="118"/>
      <c r="EA69" s="118"/>
      <c r="EB69" s="118"/>
      <c r="EC69" s="118"/>
      <c r="ED69" s="118"/>
      <c r="EE69" s="118"/>
      <c r="EF69" s="118"/>
      <c r="EG69" s="118"/>
      <c r="EH69" s="118"/>
      <c r="EI69" s="118"/>
      <c r="EJ69" s="118"/>
      <c r="EK69" s="118"/>
      <c r="EL69" s="118"/>
      <c r="EM69" s="118"/>
      <c r="EN69" s="118"/>
      <c r="EO69" s="118"/>
      <c r="EP69" s="118"/>
      <c r="EQ69" s="118"/>
      <c r="ER69" s="118"/>
      <c r="ES69" s="118"/>
      <c r="ET69" s="118"/>
      <c r="EU69" s="118"/>
      <c r="EV69" s="118"/>
      <c r="EW69" s="118"/>
    </row>
    <row r="70" spans="1:153" x14ac:dyDescent="0.25">
      <c r="A70" s="2"/>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8"/>
      <c r="BS70" s="118"/>
      <c r="BT70" s="118"/>
      <c r="BU70" s="118"/>
      <c r="BV70" s="118"/>
      <c r="BW70" s="118"/>
      <c r="BX70" s="118"/>
      <c r="BY70" s="118"/>
      <c r="BZ70" s="118"/>
      <c r="CA70" s="118"/>
      <c r="CB70" s="118"/>
      <c r="CC70" s="118"/>
      <c r="CD70" s="118"/>
      <c r="CE70" s="118"/>
      <c r="CF70" s="118"/>
      <c r="CG70" s="118"/>
      <c r="CH70" s="118"/>
      <c r="CI70" s="118"/>
      <c r="CJ70" s="118"/>
      <c r="CK70" s="118"/>
      <c r="CL70" s="118"/>
      <c r="CM70" s="118"/>
      <c r="CN70" s="118"/>
      <c r="CO70" s="118"/>
      <c r="CP70" s="118"/>
      <c r="CQ70" s="118"/>
      <c r="CR70" s="118"/>
      <c r="CS70" s="118"/>
      <c r="CT70" s="118"/>
      <c r="CU70" s="118"/>
      <c r="CV70" s="118"/>
      <c r="CW70" s="118"/>
      <c r="CX70" s="117"/>
      <c r="CY70" s="117"/>
      <c r="CZ70" s="117"/>
      <c r="DA70" s="117"/>
      <c r="DB70" s="117"/>
      <c r="DC70" s="117"/>
      <c r="DD70" s="118"/>
      <c r="DE70" s="118"/>
      <c r="DF70" s="118"/>
      <c r="DG70" s="118"/>
      <c r="DH70" s="118"/>
      <c r="DI70" s="118"/>
      <c r="DJ70" s="118"/>
      <c r="DK70" s="118"/>
      <c r="DL70" s="118"/>
      <c r="DM70" s="118"/>
      <c r="DN70" s="118"/>
      <c r="DO70" s="118"/>
      <c r="DP70" s="118"/>
      <c r="DQ70" s="118"/>
      <c r="DR70" s="118"/>
      <c r="DS70" s="118"/>
      <c r="DT70" s="118"/>
      <c r="DU70" s="118"/>
      <c r="DV70" s="118"/>
      <c r="DW70" s="118"/>
      <c r="DX70" s="118"/>
      <c r="DY70" s="118"/>
      <c r="DZ70" s="118"/>
      <c r="EA70" s="118"/>
      <c r="EB70" s="118"/>
      <c r="EC70" s="118"/>
      <c r="ED70" s="118"/>
      <c r="EE70" s="118"/>
      <c r="EF70" s="118"/>
      <c r="EG70" s="118"/>
      <c r="EH70" s="118"/>
      <c r="EI70" s="118"/>
      <c r="EJ70" s="118"/>
      <c r="EK70" s="118"/>
      <c r="EL70" s="118"/>
      <c r="EM70" s="118"/>
      <c r="EN70" s="118"/>
      <c r="EO70" s="118"/>
      <c r="EP70" s="118"/>
      <c r="EQ70" s="118"/>
      <c r="ER70" s="118"/>
      <c r="ES70" s="118"/>
      <c r="ET70" s="118"/>
      <c r="EU70" s="118"/>
      <c r="EV70" s="118"/>
      <c r="EW70" s="118"/>
    </row>
    <row r="71" spans="1:153" x14ac:dyDescent="0.25">
      <c r="A71" s="2"/>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8"/>
      <c r="AB71" s="118"/>
      <c r="AC71" s="118"/>
      <c r="AD71" s="118"/>
      <c r="AE71" s="118"/>
      <c r="AF71" s="118"/>
      <c r="AG71" s="118"/>
      <c r="AH71" s="118"/>
      <c r="AI71" s="118"/>
      <c r="AJ71" s="118"/>
      <c r="AK71" s="118"/>
      <c r="AL71" s="118"/>
      <c r="AM71" s="118"/>
      <c r="AN71" s="118"/>
      <c r="AO71" s="118"/>
      <c r="AP71" s="118"/>
      <c r="AQ71" s="118"/>
      <c r="AR71" s="118"/>
      <c r="AS71" s="118"/>
      <c r="AT71" s="118"/>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18"/>
      <c r="BR71" s="118"/>
      <c r="BS71" s="118"/>
      <c r="BT71" s="118"/>
      <c r="BU71" s="118"/>
      <c r="BV71" s="118"/>
      <c r="BW71" s="118"/>
      <c r="BX71" s="118"/>
      <c r="BY71" s="118"/>
      <c r="BZ71" s="118"/>
      <c r="CA71" s="118"/>
      <c r="CB71" s="118"/>
      <c r="CC71" s="118"/>
      <c r="CD71" s="118"/>
      <c r="CE71" s="118"/>
      <c r="CF71" s="118"/>
      <c r="CG71" s="118"/>
      <c r="CH71" s="118"/>
      <c r="CI71" s="118"/>
      <c r="CJ71" s="118"/>
      <c r="CK71" s="118"/>
      <c r="CL71" s="118"/>
      <c r="CM71" s="118"/>
      <c r="CN71" s="118"/>
      <c r="CO71" s="118"/>
      <c r="CP71" s="118"/>
      <c r="CQ71" s="118"/>
      <c r="CR71" s="118"/>
      <c r="CS71" s="118"/>
      <c r="CT71" s="118"/>
      <c r="CU71" s="118"/>
      <c r="CV71" s="118"/>
      <c r="CW71" s="118"/>
      <c r="CX71" s="117"/>
      <c r="CY71" s="117"/>
      <c r="CZ71" s="117"/>
      <c r="DA71" s="117"/>
      <c r="DB71" s="117"/>
      <c r="DC71" s="117"/>
      <c r="DD71" s="118"/>
      <c r="DE71" s="118"/>
      <c r="DF71" s="118"/>
      <c r="DG71" s="118"/>
      <c r="DH71" s="118"/>
      <c r="DI71" s="118"/>
      <c r="DJ71" s="118"/>
      <c r="DK71" s="118"/>
      <c r="DL71" s="118"/>
      <c r="DM71" s="118"/>
      <c r="DN71" s="118"/>
      <c r="DO71" s="118"/>
      <c r="DP71" s="118"/>
      <c r="DQ71" s="118"/>
      <c r="DR71" s="118"/>
      <c r="DS71" s="118"/>
      <c r="DT71" s="118"/>
      <c r="DU71" s="118"/>
      <c r="DV71" s="118"/>
      <c r="DW71" s="118"/>
      <c r="DX71" s="118"/>
      <c r="DY71" s="118"/>
      <c r="DZ71" s="118"/>
      <c r="EA71" s="118"/>
      <c r="EB71" s="118"/>
      <c r="EC71" s="118"/>
      <c r="ED71" s="118"/>
      <c r="EE71" s="118"/>
      <c r="EF71" s="118"/>
      <c r="EG71" s="118"/>
      <c r="EH71" s="118"/>
      <c r="EI71" s="118"/>
      <c r="EJ71" s="118"/>
      <c r="EK71" s="118"/>
      <c r="EL71" s="118"/>
      <c r="EM71" s="118"/>
      <c r="EN71" s="118"/>
      <c r="EO71" s="118"/>
      <c r="EP71" s="118"/>
      <c r="EQ71" s="118"/>
      <c r="ER71" s="118"/>
      <c r="ES71" s="118"/>
      <c r="ET71" s="118"/>
      <c r="EU71" s="118"/>
      <c r="EV71" s="118"/>
      <c r="EW71" s="118"/>
    </row>
    <row r="72" spans="1:153" x14ac:dyDescent="0.25">
      <c r="A72" s="2"/>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8"/>
      <c r="AB72" s="118"/>
      <c r="AC72" s="118"/>
      <c r="AD72" s="118"/>
      <c r="AE72" s="118"/>
      <c r="AF72" s="118"/>
      <c r="AG72" s="118"/>
      <c r="AH72" s="118"/>
      <c r="AI72" s="118"/>
      <c r="AJ72" s="118"/>
      <c r="AK72" s="118"/>
      <c r="AL72" s="118"/>
      <c r="AM72" s="118"/>
      <c r="AN72" s="118"/>
      <c r="AO72" s="118"/>
      <c r="AP72" s="118"/>
      <c r="AQ72" s="118"/>
      <c r="AR72" s="118"/>
      <c r="AS72" s="118"/>
      <c r="AT72" s="118"/>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18"/>
      <c r="BR72" s="118"/>
      <c r="BS72" s="118"/>
      <c r="BT72" s="118"/>
      <c r="BU72" s="118"/>
      <c r="BV72" s="118"/>
      <c r="BW72" s="118"/>
      <c r="BX72" s="118"/>
      <c r="BY72" s="118"/>
      <c r="BZ72" s="118"/>
      <c r="CA72" s="118"/>
      <c r="CB72" s="118"/>
      <c r="CC72" s="118"/>
      <c r="CD72" s="118"/>
      <c r="CE72" s="118"/>
      <c r="CF72" s="118"/>
      <c r="CG72" s="118"/>
      <c r="CH72" s="118"/>
      <c r="CI72" s="118"/>
      <c r="CJ72" s="118"/>
      <c r="CK72" s="118"/>
      <c r="CL72" s="118"/>
      <c r="CM72" s="118"/>
      <c r="CN72" s="118"/>
      <c r="CO72" s="118"/>
      <c r="CP72" s="118"/>
      <c r="CQ72" s="118"/>
      <c r="CR72" s="118"/>
      <c r="CS72" s="118"/>
      <c r="CT72" s="118"/>
      <c r="CU72" s="118"/>
      <c r="CV72" s="118"/>
      <c r="CW72" s="118"/>
      <c r="CX72" s="117"/>
      <c r="CY72" s="117"/>
      <c r="CZ72" s="117"/>
      <c r="DA72" s="117"/>
      <c r="DB72" s="117"/>
      <c r="DC72" s="117"/>
      <c r="DD72" s="118"/>
      <c r="DE72" s="118"/>
      <c r="DF72" s="118"/>
      <c r="DG72" s="118"/>
      <c r="DH72" s="118"/>
      <c r="DI72" s="118"/>
      <c r="DJ72" s="118"/>
      <c r="DK72" s="118"/>
      <c r="DL72" s="118"/>
      <c r="DM72" s="118"/>
      <c r="DN72" s="118"/>
      <c r="DO72" s="118"/>
      <c r="DP72" s="118"/>
      <c r="DQ72" s="118"/>
      <c r="DR72" s="118"/>
      <c r="DS72" s="118"/>
      <c r="DT72" s="118"/>
      <c r="DU72" s="118"/>
      <c r="DV72" s="118"/>
      <c r="DW72" s="118"/>
      <c r="DX72" s="118"/>
      <c r="DY72" s="118"/>
      <c r="DZ72" s="118"/>
      <c r="EA72" s="118"/>
      <c r="EB72" s="118"/>
      <c r="EC72" s="118"/>
      <c r="ED72" s="118"/>
      <c r="EE72" s="118"/>
      <c r="EF72" s="118"/>
      <c r="EG72" s="118"/>
      <c r="EH72" s="118"/>
      <c r="EI72" s="118"/>
      <c r="EJ72" s="118"/>
      <c r="EK72" s="118"/>
      <c r="EL72" s="118"/>
      <c r="EM72" s="118"/>
      <c r="EN72" s="118"/>
      <c r="EO72" s="118"/>
      <c r="EP72" s="118"/>
      <c r="EQ72" s="118"/>
      <c r="ER72" s="118"/>
      <c r="ES72" s="118"/>
      <c r="ET72" s="118"/>
      <c r="EU72" s="118"/>
      <c r="EV72" s="118"/>
      <c r="EW72" s="118"/>
    </row>
    <row r="73" spans="1:153" x14ac:dyDescent="0.25">
      <c r="A73" s="2"/>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8"/>
      <c r="AB73" s="118"/>
      <c r="AC73" s="118"/>
      <c r="AD73" s="118"/>
      <c r="AE73" s="118"/>
      <c r="AF73" s="118"/>
      <c r="AG73" s="118"/>
      <c r="AH73" s="118"/>
      <c r="AI73" s="118"/>
      <c r="AJ73" s="118"/>
      <c r="AK73" s="118"/>
      <c r="AL73" s="118"/>
      <c r="AM73" s="118"/>
      <c r="AN73" s="118"/>
      <c r="AO73" s="118"/>
      <c r="AP73" s="118"/>
      <c r="AQ73" s="118"/>
      <c r="AR73" s="118"/>
      <c r="AS73" s="118"/>
      <c r="AT73" s="118"/>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18"/>
      <c r="BR73" s="118"/>
      <c r="BS73" s="118"/>
      <c r="BT73" s="118"/>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c r="CV73" s="118"/>
      <c r="CW73" s="118"/>
      <c r="CX73" s="117"/>
      <c r="CY73" s="117"/>
      <c r="CZ73" s="117"/>
      <c r="DA73" s="117"/>
      <c r="DB73" s="117"/>
      <c r="DC73" s="117"/>
      <c r="DD73" s="118"/>
      <c r="DE73" s="118"/>
      <c r="DF73" s="118"/>
      <c r="DG73" s="118"/>
      <c r="DH73" s="118"/>
      <c r="DI73" s="118"/>
      <c r="DJ73" s="118"/>
      <c r="DK73" s="118"/>
      <c r="DL73" s="118"/>
      <c r="DM73" s="118"/>
      <c r="DN73" s="118"/>
      <c r="DO73" s="118"/>
      <c r="DP73" s="118"/>
      <c r="DQ73" s="118"/>
      <c r="DR73" s="118"/>
      <c r="DS73" s="118"/>
      <c r="DT73" s="118"/>
      <c r="DU73" s="118"/>
      <c r="DV73" s="118"/>
      <c r="DW73" s="118"/>
      <c r="DX73" s="118"/>
      <c r="DY73" s="118"/>
      <c r="DZ73" s="118"/>
      <c r="EA73" s="118"/>
      <c r="EB73" s="118"/>
      <c r="EC73" s="118"/>
      <c r="ED73" s="118"/>
      <c r="EE73" s="118"/>
      <c r="EF73" s="118"/>
      <c r="EG73" s="118"/>
      <c r="EH73" s="118"/>
      <c r="EI73" s="118"/>
      <c r="EJ73" s="118"/>
      <c r="EK73" s="118"/>
      <c r="EL73" s="118"/>
      <c r="EM73" s="118"/>
      <c r="EN73" s="118"/>
      <c r="EO73" s="118"/>
      <c r="EP73" s="118"/>
      <c r="EQ73" s="118"/>
      <c r="ER73" s="118"/>
      <c r="ES73" s="118"/>
      <c r="ET73" s="118"/>
      <c r="EU73" s="118"/>
      <c r="EV73" s="118"/>
      <c r="EW73" s="118"/>
    </row>
    <row r="74" spans="1:153" x14ac:dyDescent="0.25">
      <c r="A74" s="2"/>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8"/>
      <c r="BS74" s="118"/>
      <c r="BT74" s="118"/>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c r="CV74" s="118"/>
      <c r="CW74" s="118"/>
      <c r="CX74" s="117"/>
      <c r="CY74" s="117"/>
      <c r="CZ74" s="117"/>
      <c r="DA74" s="117"/>
      <c r="DB74" s="117"/>
      <c r="DC74" s="117"/>
      <c r="DD74" s="118"/>
      <c r="DE74" s="118"/>
      <c r="DF74" s="118"/>
      <c r="DG74" s="118"/>
      <c r="DH74" s="118"/>
      <c r="DI74" s="118"/>
      <c r="DJ74" s="118"/>
      <c r="DK74" s="118"/>
      <c r="DL74" s="118"/>
      <c r="DM74" s="118"/>
      <c r="DN74" s="118"/>
      <c r="DO74" s="118"/>
      <c r="DP74" s="118"/>
      <c r="DQ74" s="118"/>
      <c r="DR74" s="118"/>
      <c r="DS74" s="118"/>
      <c r="DT74" s="118"/>
      <c r="DU74" s="118"/>
      <c r="DV74" s="118"/>
      <c r="DW74" s="118"/>
      <c r="DX74" s="118"/>
      <c r="DY74" s="118"/>
      <c r="DZ74" s="118"/>
      <c r="EA74" s="118"/>
      <c r="EB74" s="118"/>
      <c r="EC74" s="118"/>
      <c r="ED74" s="118"/>
      <c r="EE74" s="118"/>
      <c r="EF74" s="118"/>
      <c r="EG74" s="118"/>
      <c r="EH74" s="118"/>
      <c r="EI74" s="118"/>
      <c r="EJ74" s="118"/>
      <c r="EK74" s="118"/>
      <c r="EL74" s="118"/>
      <c r="EM74" s="118"/>
      <c r="EN74" s="118"/>
      <c r="EO74" s="118"/>
      <c r="EP74" s="118"/>
      <c r="EQ74" s="118"/>
      <c r="ER74" s="118"/>
      <c r="ES74" s="118"/>
      <c r="ET74" s="118"/>
      <c r="EU74" s="118"/>
      <c r="EV74" s="118"/>
      <c r="EW74" s="118"/>
    </row>
    <row r="75" spans="1:153" x14ac:dyDescent="0.25">
      <c r="A75" s="2"/>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8"/>
      <c r="BS75" s="118"/>
      <c r="BT75" s="118"/>
      <c r="BU75" s="118"/>
      <c r="BV75" s="118"/>
      <c r="BW75" s="118"/>
      <c r="BX75" s="118"/>
      <c r="BY75" s="118"/>
      <c r="BZ75" s="118"/>
      <c r="CA75" s="118"/>
      <c r="CB75" s="118"/>
      <c r="CC75" s="118"/>
      <c r="CD75" s="118"/>
      <c r="CE75" s="118"/>
      <c r="CF75" s="118"/>
      <c r="CG75" s="118"/>
      <c r="CH75" s="118"/>
      <c r="CI75" s="118"/>
      <c r="CJ75" s="118"/>
      <c r="CK75" s="118"/>
      <c r="CL75" s="118"/>
      <c r="CM75" s="118"/>
      <c r="CN75" s="118"/>
      <c r="CO75" s="118"/>
      <c r="CP75" s="118"/>
      <c r="CQ75" s="118"/>
      <c r="CR75" s="118"/>
      <c r="CS75" s="118"/>
      <c r="CT75" s="118"/>
      <c r="CU75" s="118"/>
      <c r="CV75" s="118"/>
      <c r="CW75" s="118"/>
      <c r="CX75" s="117"/>
      <c r="CY75" s="117"/>
      <c r="CZ75" s="117"/>
      <c r="DA75" s="117"/>
      <c r="DB75" s="117"/>
      <c r="DC75" s="117"/>
      <c r="DD75" s="118"/>
      <c r="DE75" s="118"/>
      <c r="DF75" s="118"/>
      <c r="DG75" s="118"/>
      <c r="DH75" s="118"/>
      <c r="DI75" s="118"/>
      <c r="DJ75" s="118"/>
      <c r="DK75" s="118"/>
      <c r="DL75" s="118"/>
      <c r="DM75" s="118"/>
      <c r="DN75" s="118"/>
      <c r="DO75" s="118"/>
      <c r="DP75" s="118"/>
      <c r="DQ75" s="118"/>
      <c r="DR75" s="118"/>
      <c r="DS75" s="118"/>
      <c r="DT75" s="118"/>
      <c r="DU75" s="118"/>
      <c r="DV75" s="118"/>
      <c r="DW75" s="118"/>
      <c r="DX75" s="118"/>
      <c r="DY75" s="118"/>
      <c r="DZ75" s="118"/>
      <c r="EA75" s="118"/>
      <c r="EB75" s="118"/>
      <c r="EC75" s="118"/>
      <c r="ED75" s="118"/>
      <c r="EE75" s="118"/>
      <c r="EF75" s="118"/>
      <c r="EG75" s="118"/>
      <c r="EH75" s="118"/>
      <c r="EI75" s="118"/>
      <c r="EJ75" s="118"/>
      <c r="EK75" s="118"/>
      <c r="EL75" s="118"/>
      <c r="EM75" s="118"/>
      <c r="EN75" s="118"/>
      <c r="EO75" s="118"/>
      <c r="EP75" s="118"/>
      <c r="EQ75" s="118"/>
      <c r="ER75" s="118"/>
      <c r="ES75" s="118"/>
      <c r="ET75" s="118"/>
      <c r="EU75" s="118"/>
      <c r="EV75" s="118"/>
      <c r="EW75" s="118"/>
    </row>
    <row r="76" spans="1:153" x14ac:dyDescent="0.25">
      <c r="A76" s="2"/>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8"/>
      <c r="BS76" s="118"/>
      <c r="BT76" s="118"/>
      <c r="BU76" s="118"/>
      <c r="BV76" s="118"/>
      <c r="BW76" s="118"/>
      <c r="BX76" s="118"/>
      <c r="BY76" s="118"/>
      <c r="BZ76" s="118"/>
      <c r="CA76" s="118"/>
      <c r="CB76" s="118"/>
      <c r="CC76" s="118"/>
      <c r="CD76" s="118"/>
      <c r="CE76" s="118"/>
      <c r="CF76" s="118"/>
      <c r="CG76" s="118"/>
      <c r="CH76" s="118"/>
      <c r="CI76" s="118"/>
      <c r="CJ76" s="118"/>
      <c r="CK76" s="118"/>
      <c r="CL76" s="118"/>
      <c r="CM76" s="118"/>
      <c r="CN76" s="118"/>
      <c r="CO76" s="118"/>
      <c r="CP76" s="118"/>
      <c r="CQ76" s="118"/>
      <c r="CR76" s="118"/>
      <c r="CS76" s="118"/>
      <c r="CT76" s="118"/>
      <c r="CU76" s="118"/>
      <c r="CV76" s="118"/>
      <c r="CW76" s="118"/>
      <c r="CX76" s="117"/>
      <c r="CY76" s="117"/>
      <c r="CZ76" s="117"/>
      <c r="DA76" s="117"/>
      <c r="DB76" s="117"/>
      <c r="DC76" s="117"/>
      <c r="DD76" s="118"/>
      <c r="DE76" s="118"/>
      <c r="DF76" s="118"/>
      <c r="DG76" s="118"/>
      <c r="DH76" s="118"/>
      <c r="DI76" s="118"/>
      <c r="DJ76" s="118"/>
      <c r="DK76" s="118"/>
      <c r="DL76" s="118"/>
      <c r="DM76" s="118"/>
      <c r="DN76" s="118"/>
      <c r="DO76" s="118"/>
      <c r="DP76" s="118"/>
      <c r="DQ76" s="118"/>
      <c r="DR76" s="118"/>
      <c r="DS76" s="118"/>
      <c r="DT76" s="118"/>
      <c r="DU76" s="118"/>
      <c r="DV76" s="118"/>
      <c r="DW76" s="118"/>
      <c r="DX76" s="118"/>
      <c r="DY76" s="118"/>
      <c r="DZ76" s="118"/>
      <c r="EA76" s="118"/>
      <c r="EB76" s="118"/>
      <c r="EC76" s="118"/>
      <c r="ED76" s="118"/>
      <c r="EE76" s="118"/>
      <c r="EF76" s="118"/>
      <c r="EG76" s="118"/>
      <c r="EH76" s="118"/>
      <c r="EI76" s="118"/>
      <c r="EJ76" s="118"/>
      <c r="EK76" s="118"/>
      <c r="EL76" s="118"/>
      <c r="EM76" s="118"/>
      <c r="EN76" s="118"/>
      <c r="EO76" s="118"/>
      <c r="EP76" s="118"/>
      <c r="EQ76" s="118"/>
      <c r="ER76" s="118"/>
      <c r="ES76" s="118"/>
      <c r="ET76" s="118"/>
      <c r="EU76" s="118"/>
      <c r="EV76" s="118"/>
      <c r="EW76" s="118"/>
    </row>
    <row r="77" spans="1:153" x14ac:dyDescent="0.25">
      <c r="A77" s="2"/>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8"/>
      <c r="AB77" s="118"/>
      <c r="AC77" s="118"/>
      <c r="AD77" s="118"/>
      <c r="AE77" s="118"/>
      <c r="AF77" s="118"/>
      <c r="AG77" s="118"/>
      <c r="AH77" s="118"/>
      <c r="AI77" s="118"/>
      <c r="AJ77" s="118"/>
      <c r="AK77" s="118"/>
      <c r="AL77" s="118"/>
      <c r="AM77" s="118"/>
      <c r="AN77" s="118"/>
      <c r="AO77" s="118"/>
      <c r="AP77" s="118"/>
      <c r="AQ77" s="118"/>
      <c r="AR77" s="118"/>
      <c r="AS77" s="118"/>
      <c r="AT77" s="118"/>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18"/>
      <c r="BR77" s="118"/>
      <c r="BS77" s="118"/>
      <c r="BT77" s="118"/>
      <c r="BU77" s="118"/>
      <c r="BV77" s="118"/>
      <c r="BW77" s="118"/>
      <c r="BX77" s="118"/>
      <c r="BY77" s="118"/>
      <c r="BZ77" s="118"/>
      <c r="CA77" s="118"/>
      <c r="CB77" s="118"/>
      <c r="CC77" s="118"/>
      <c r="CD77" s="118"/>
      <c r="CE77" s="118"/>
      <c r="CF77" s="118"/>
      <c r="CG77" s="118"/>
      <c r="CH77" s="118"/>
      <c r="CI77" s="118"/>
      <c r="CJ77" s="118"/>
      <c r="CK77" s="118"/>
      <c r="CL77" s="118"/>
      <c r="CM77" s="118"/>
      <c r="CN77" s="118"/>
      <c r="CO77" s="118"/>
      <c r="CP77" s="118"/>
      <c r="CQ77" s="118"/>
      <c r="CR77" s="118"/>
      <c r="CS77" s="118"/>
      <c r="CT77" s="118"/>
      <c r="CU77" s="118"/>
      <c r="CV77" s="118"/>
      <c r="CW77" s="118"/>
      <c r="CX77" s="117"/>
      <c r="CY77" s="117"/>
      <c r="CZ77" s="117"/>
      <c r="DA77" s="117"/>
      <c r="DB77" s="117"/>
      <c r="DC77" s="117"/>
      <c r="DD77" s="118"/>
      <c r="DE77" s="118"/>
      <c r="DF77" s="118"/>
      <c r="DG77" s="118"/>
      <c r="DH77" s="118"/>
      <c r="DI77" s="118"/>
      <c r="DJ77" s="118"/>
      <c r="DK77" s="118"/>
      <c r="DL77" s="118"/>
      <c r="DM77" s="118"/>
      <c r="DN77" s="118"/>
      <c r="DO77" s="118"/>
      <c r="DP77" s="118"/>
      <c r="DQ77" s="118"/>
      <c r="DR77" s="118"/>
      <c r="DS77" s="118"/>
      <c r="DT77" s="118"/>
      <c r="DU77" s="118"/>
      <c r="DV77" s="118"/>
      <c r="DW77" s="118"/>
      <c r="DX77" s="118"/>
      <c r="DY77" s="118"/>
      <c r="DZ77" s="118"/>
      <c r="EA77" s="118"/>
      <c r="EB77" s="118"/>
      <c r="EC77" s="118"/>
      <c r="ED77" s="118"/>
      <c r="EE77" s="118"/>
      <c r="EF77" s="118"/>
      <c r="EG77" s="118"/>
      <c r="EH77" s="118"/>
      <c r="EI77" s="118"/>
      <c r="EJ77" s="118"/>
      <c r="EK77" s="118"/>
      <c r="EL77" s="118"/>
      <c r="EM77" s="118"/>
      <c r="EN77" s="118"/>
      <c r="EO77" s="118"/>
      <c r="EP77" s="118"/>
      <c r="EQ77" s="118"/>
      <c r="ER77" s="118"/>
      <c r="ES77" s="118"/>
      <c r="ET77" s="118"/>
      <c r="EU77" s="118"/>
      <c r="EV77" s="118"/>
      <c r="EW77" s="118"/>
    </row>
    <row r="78" spans="1:153" x14ac:dyDescent="0.25">
      <c r="A78" s="2"/>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8"/>
      <c r="AB78" s="118"/>
      <c r="AC78" s="118"/>
      <c r="AD78" s="118"/>
      <c r="AE78" s="118"/>
      <c r="AF78" s="118"/>
      <c r="AG78" s="118"/>
      <c r="AH78" s="118"/>
      <c r="AI78" s="118"/>
      <c r="AJ78" s="118"/>
      <c r="AK78" s="118"/>
      <c r="AL78" s="118"/>
      <c r="AM78" s="118"/>
      <c r="AN78" s="118"/>
      <c r="AO78" s="118"/>
      <c r="AP78" s="118"/>
      <c r="AQ78" s="118"/>
      <c r="AR78" s="118"/>
      <c r="AS78" s="118"/>
      <c r="AT78" s="118"/>
      <c r="AU78" s="118"/>
      <c r="AV78" s="118"/>
      <c r="AW78" s="118"/>
      <c r="AX78" s="118"/>
      <c r="AY78" s="118"/>
      <c r="AZ78" s="118"/>
      <c r="BA78" s="118"/>
      <c r="BB78" s="118"/>
      <c r="BC78" s="118"/>
      <c r="BD78" s="118"/>
      <c r="BE78" s="118"/>
      <c r="BF78" s="118"/>
      <c r="BG78" s="118"/>
      <c r="BH78" s="118"/>
      <c r="BI78" s="118"/>
      <c r="BJ78" s="118"/>
      <c r="BK78" s="118"/>
      <c r="BL78" s="118"/>
      <c r="BM78" s="118"/>
      <c r="BN78" s="118"/>
      <c r="BO78" s="118"/>
      <c r="BP78" s="118"/>
      <c r="BQ78" s="118"/>
      <c r="BR78" s="118"/>
      <c r="BS78" s="118"/>
      <c r="BT78" s="118"/>
      <c r="BU78" s="118"/>
      <c r="BV78" s="118"/>
      <c r="BW78" s="118"/>
      <c r="BX78" s="118"/>
      <c r="BY78" s="118"/>
      <c r="BZ78" s="118"/>
      <c r="CA78" s="118"/>
      <c r="CB78" s="118"/>
      <c r="CC78" s="118"/>
      <c r="CD78" s="118"/>
      <c r="CE78" s="118"/>
      <c r="CF78" s="118"/>
      <c r="CG78" s="118"/>
      <c r="CH78" s="118"/>
      <c r="CI78" s="118"/>
      <c r="CJ78" s="118"/>
      <c r="CK78" s="118"/>
      <c r="CL78" s="118"/>
      <c r="CM78" s="118"/>
      <c r="CN78" s="118"/>
      <c r="CO78" s="118"/>
      <c r="CP78" s="118"/>
      <c r="CQ78" s="118"/>
      <c r="CR78" s="118"/>
      <c r="CS78" s="118"/>
      <c r="CT78" s="118"/>
      <c r="CU78" s="118"/>
      <c r="CV78" s="118"/>
      <c r="CW78" s="118"/>
      <c r="CX78" s="117"/>
      <c r="CY78" s="117"/>
      <c r="CZ78" s="117"/>
      <c r="DA78" s="117"/>
      <c r="DB78" s="117"/>
      <c r="DC78" s="117"/>
      <c r="DD78" s="118"/>
      <c r="DE78" s="118"/>
      <c r="DF78" s="118"/>
      <c r="DG78" s="118"/>
      <c r="DH78" s="118"/>
      <c r="DI78" s="118"/>
      <c r="DJ78" s="118"/>
      <c r="DK78" s="118"/>
      <c r="DL78" s="118"/>
      <c r="DM78" s="118"/>
      <c r="DN78" s="118"/>
      <c r="DO78" s="118"/>
      <c r="DP78" s="118"/>
      <c r="DQ78" s="118"/>
      <c r="DR78" s="118"/>
      <c r="DS78" s="118"/>
      <c r="DT78" s="118"/>
      <c r="DU78" s="118"/>
      <c r="DV78" s="118"/>
      <c r="DW78" s="118"/>
      <c r="DX78" s="118"/>
      <c r="DY78" s="118"/>
      <c r="DZ78" s="118"/>
      <c r="EA78" s="118"/>
      <c r="EB78" s="118"/>
      <c r="EC78" s="118"/>
      <c r="ED78" s="118"/>
      <c r="EE78" s="118"/>
      <c r="EF78" s="118"/>
      <c r="EG78" s="118"/>
      <c r="EH78" s="118"/>
      <c r="EI78" s="118"/>
      <c r="EJ78" s="118"/>
      <c r="EK78" s="118"/>
      <c r="EL78" s="118"/>
      <c r="EM78" s="118"/>
      <c r="EN78" s="118"/>
      <c r="EO78" s="118"/>
      <c r="EP78" s="118"/>
      <c r="EQ78" s="118"/>
      <c r="ER78" s="118"/>
      <c r="ES78" s="118"/>
      <c r="ET78" s="118"/>
      <c r="EU78" s="118"/>
      <c r="EV78" s="118"/>
      <c r="EW78" s="118"/>
    </row>
    <row r="79" spans="1:153" x14ac:dyDescent="0.25">
      <c r="A79" s="2"/>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8"/>
      <c r="AB79" s="118"/>
      <c r="AC79" s="118"/>
      <c r="AD79" s="118"/>
      <c r="AE79" s="118"/>
      <c r="AF79" s="118"/>
      <c r="AG79" s="118"/>
      <c r="AH79" s="118"/>
      <c r="AI79" s="118"/>
      <c r="AJ79" s="118"/>
      <c r="AK79" s="118"/>
      <c r="AL79" s="118"/>
      <c r="AM79" s="118"/>
      <c r="AN79" s="118"/>
      <c r="AO79" s="118"/>
      <c r="AP79" s="118"/>
      <c r="AQ79" s="118"/>
      <c r="AR79" s="118"/>
      <c r="AS79" s="118"/>
      <c r="AT79" s="118"/>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18"/>
      <c r="BR79" s="118"/>
      <c r="BS79" s="118"/>
      <c r="BT79" s="118"/>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c r="CV79" s="118"/>
      <c r="CW79" s="118"/>
      <c r="CX79" s="117"/>
      <c r="CY79" s="117"/>
      <c r="CZ79" s="117"/>
      <c r="DA79" s="117"/>
      <c r="DB79" s="117"/>
      <c r="DC79" s="117"/>
      <c r="DD79" s="118"/>
      <c r="DE79" s="118"/>
      <c r="DF79" s="118"/>
      <c r="DG79" s="118"/>
      <c r="DH79" s="118"/>
      <c r="DI79" s="118"/>
      <c r="DJ79" s="118"/>
      <c r="DK79" s="118"/>
      <c r="DL79" s="118"/>
      <c r="DM79" s="118"/>
      <c r="DN79" s="118"/>
      <c r="DO79" s="118"/>
      <c r="DP79" s="118"/>
      <c r="DQ79" s="118"/>
      <c r="DR79" s="118"/>
      <c r="DS79" s="118"/>
      <c r="DT79" s="118"/>
      <c r="DU79" s="118"/>
      <c r="DV79" s="118"/>
      <c r="DW79" s="118"/>
      <c r="DX79" s="118"/>
      <c r="DY79" s="118"/>
      <c r="DZ79" s="118"/>
      <c r="EA79" s="118"/>
      <c r="EB79" s="118"/>
      <c r="EC79" s="118"/>
      <c r="ED79" s="118"/>
      <c r="EE79" s="118"/>
      <c r="EF79" s="118"/>
      <c r="EG79" s="118"/>
      <c r="EH79" s="118"/>
      <c r="EI79" s="118"/>
      <c r="EJ79" s="118"/>
      <c r="EK79" s="118"/>
      <c r="EL79" s="118"/>
      <c r="EM79" s="118"/>
      <c r="EN79" s="118"/>
      <c r="EO79" s="118"/>
      <c r="EP79" s="118"/>
      <c r="EQ79" s="118"/>
      <c r="ER79" s="118"/>
      <c r="ES79" s="118"/>
      <c r="ET79" s="118"/>
      <c r="EU79" s="118"/>
      <c r="EV79" s="118"/>
      <c r="EW79" s="118"/>
    </row>
    <row r="80" spans="1:153" x14ac:dyDescent="0.25">
      <c r="A80" s="2"/>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8"/>
      <c r="AB80" s="118"/>
      <c r="AC80" s="118"/>
      <c r="AD80" s="118"/>
      <c r="AE80" s="118"/>
      <c r="AF80" s="118"/>
      <c r="AG80" s="118"/>
      <c r="AH80" s="118"/>
      <c r="AI80" s="118"/>
      <c r="AJ80" s="118"/>
      <c r="AK80" s="118"/>
      <c r="AL80" s="118"/>
      <c r="AM80" s="118"/>
      <c r="AN80" s="118"/>
      <c r="AO80" s="118"/>
      <c r="AP80" s="118"/>
      <c r="AQ80" s="118"/>
      <c r="AR80" s="118"/>
      <c r="AS80" s="118"/>
      <c r="AT80" s="118"/>
      <c r="AU80" s="118"/>
      <c r="AV80" s="118"/>
      <c r="AW80" s="118"/>
      <c r="AX80" s="118"/>
      <c r="AY80" s="118"/>
      <c r="AZ80" s="118"/>
      <c r="BA80" s="118"/>
      <c r="BB80" s="118"/>
      <c r="BC80" s="118"/>
      <c r="BD80" s="118"/>
      <c r="BE80" s="118"/>
      <c r="BF80" s="118"/>
      <c r="BG80" s="118"/>
      <c r="BH80" s="118"/>
      <c r="BI80" s="118"/>
      <c r="BJ80" s="118"/>
      <c r="BK80" s="118"/>
      <c r="BL80" s="118"/>
      <c r="BM80" s="118"/>
      <c r="BN80" s="118"/>
      <c r="BO80" s="118"/>
      <c r="BP80" s="118"/>
      <c r="BQ80" s="118"/>
      <c r="BR80" s="118"/>
      <c r="BS80" s="118"/>
      <c r="BT80" s="118"/>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c r="CV80" s="118"/>
      <c r="CW80" s="118"/>
      <c r="CX80" s="117"/>
      <c r="CY80" s="117"/>
      <c r="CZ80" s="117"/>
      <c r="DA80" s="117"/>
      <c r="DB80" s="117"/>
      <c r="DC80" s="117"/>
      <c r="DD80" s="118"/>
      <c r="DE80" s="118"/>
      <c r="DF80" s="118"/>
      <c r="DG80" s="118"/>
      <c r="DH80" s="118"/>
      <c r="DI80" s="118"/>
      <c r="DJ80" s="118"/>
      <c r="DK80" s="118"/>
      <c r="DL80" s="118"/>
      <c r="DM80" s="118"/>
      <c r="DN80" s="118"/>
      <c r="DO80" s="118"/>
      <c r="DP80" s="118"/>
      <c r="DQ80" s="118"/>
      <c r="DR80" s="118"/>
      <c r="DS80" s="118"/>
      <c r="DT80" s="118"/>
      <c r="DU80" s="118"/>
      <c r="DV80" s="118"/>
      <c r="DW80" s="118"/>
      <c r="DX80" s="118"/>
      <c r="DY80" s="118"/>
      <c r="DZ80" s="118"/>
      <c r="EA80" s="118"/>
      <c r="EB80" s="118"/>
      <c r="EC80" s="118"/>
      <c r="ED80" s="118"/>
      <c r="EE80" s="118"/>
      <c r="EF80" s="118"/>
      <c r="EG80" s="118"/>
      <c r="EH80" s="118"/>
      <c r="EI80" s="118"/>
      <c r="EJ80" s="118"/>
      <c r="EK80" s="118"/>
      <c r="EL80" s="118"/>
      <c r="EM80" s="118"/>
      <c r="EN80" s="118"/>
      <c r="EO80" s="118"/>
      <c r="EP80" s="118"/>
      <c r="EQ80" s="118"/>
      <c r="ER80" s="118"/>
      <c r="ES80" s="118"/>
      <c r="ET80" s="118"/>
      <c r="EU80" s="118"/>
      <c r="EV80" s="118"/>
      <c r="EW80" s="118"/>
    </row>
    <row r="81" spans="1:153" x14ac:dyDescent="0.25">
      <c r="A81" s="2"/>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8"/>
      <c r="AB81" s="118"/>
      <c r="AC81" s="118"/>
      <c r="AD81" s="118"/>
      <c r="AE81" s="118"/>
      <c r="AF81" s="118"/>
      <c r="AG81" s="118"/>
      <c r="AH81" s="118"/>
      <c r="AI81" s="118"/>
      <c r="AJ81" s="118"/>
      <c r="AK81" s="118"/>
      <c r="AL81" s="118"/>
      <c r="AM81" s="118"/>
      <c r="AN81" s="118"/>
      <c r="AO81" s="118"/>
      <c r="AP81" s="118"/>
      <c r="AQ81" s="118"/>
      <c r="AR81" s="118"/>
      <c r="AS81" s="118"/>
      <c r="AT81" s="118"/>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118"/>
      <c r="BR81" s="118"/>
      <c r="BS81" s="118"/>
      <c r="BT81" s="118"/>
      <c r="BU81" s="118"/>
      <c r="BV81" s="118"/>
      <c r="BW81" s="118"/>
      <c r="BX81" s="118"/>
      <c r="BY81" s="118"/>
      <c r="BZ81" s="118"/>
      <c r="CA81" s="118"/>
      <c r="CB81" s="118"/>
      <c r="CC81" s="118"/>
      <c r="CD81" s="118"/>
      <c r="CE81" s="118"/>
      <c r="CF81" s="118"/>
      <c r="CG81" s="118"/>
      <c r="CH81" s="118"/>
      <c r="CI81" s="118"/>
      <c r="CJ81" s="118"/>
      <c r="CK81" s="118"/>
      <c r="CL81" s="118"/>
      <c r="CM81" s="118"/>
      <c r="CN81" s="118"/>
      <c r="CO81" s="118"/>
      <c r="CP81" s="118"/>
      <c r="CQ81" s="118"/>
      <c r="CR81" s="118"/>
      <c r="CS81" s="118"/>
      <c r="CT81" s="118"/>
      <c r="CU81" s="118"/>
      <c r="CV81" s="118"/>
      <c r="CW81" s="118"/>
      <c r="CX81" s="117"/>
      <c r="CY81" s="117"/>
      <c r="CZ81" s="117"/>
      <c r="DA81" s="117"/>
      <c r="DB81" s="117"/>
      <c r="DC81" s="117"/>
      <c r="DD81" s="118"/>
      <c r="DE81" s="118"/>
      <c r="DF81" s="118"/>
      <c r="DG81" s="118"/>
      <c r="DH81" s="118"/>
      <c r="DI81" s="118"/>
      <c r="DJ81" s="118"/>
      <c r="DK81" s="118"/>
      <c r="DL81" s="118"/>
      <c r="DM81" s="118"/>
      <c r="DN81" s="118"/>
      <c r="DO81" s="118"/>
      <c r="DP81" s="118"/>
      <c r="DQ81" s="118"/>
      <c r="DR81" s="118"/>
      <c r="DS81" s="118"/>
      <c r="DT81" s="118"/>
      <c r="DU81" s="118"/>
      <c r="DV81" s="118"/>
      <c r="DW81" s="118"/>
      <c r="DX81" s="118"/>
      <c r="DY81" s="118"/>
      <c r="DZ81" s="118"/>
      <c r="EA81" s="118"/>
      <c r="EB81" s="118"/>
      <c r="EC81" s="118"/>
      <c r="ED81" s="118"/>
      <c r="EE81" s="118"/>
      <c r="EF81" s="118"/>
      <c r="EG81" s="118"/>
      <c r="EH81" s="118"/>
      <c r="EI81" s="118"/>
      <c r="EJ81" s="118"/>
      <c r="EK81" s="118"/>
      <c r="EL81" s="118"/>
      <c r="EM81" s="118"/>
      <c r="EN81" s="118"/>
      <c r="EO81" s="118"/>
      <c r="EP81" s="118"/>
      <c r="EQ81" s="118"/>
      <c r="ER81" s="118"/>
      <c r="ES81" s="118"/>
      <c r="ET81" s="118"/>
      <c r="EU81" s="118"/>
      <c r="EV81" s="118"/>
      <c r="EW81" s="118"/>
    </row>
    <row r="82" spans="1:153" x14ac:dyDescent="0.25">
      <c r="A82" s="2"/>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8"/>
      <c r="AB82" s="118"/>
      <c r="AC82" s="118"/>
      <c r="AD82" s="118"/>
      <c r="AE82" s="118"/>
      <c r="AF82" s="118"/>
      <c r="AG82" s="118"/>
      <c r="AH82" s="118"/>
      <c r="AI82" s="118"/>
      <c r="AJ82" s="118"/>
      <c r="AK82" s="118"/>
      <c r="AL82" s="118"/>
      <c r="AM82" s="118"/>
      <c r="AN82" s="118"/>
      <c r="AO82" s="118"/>
      <c r="AP82" s="118"/>
      <c r="AQ82" s="118"/>
      <c r="AR82" s="118"/>
      <c r="AS82" s="118"/>
      <c r="AT82" s="118"/>
      <c r="AU82" s="118"/>
      <c r="AV82" s="118"/>
      <c r="AW82" s="118"/>
      <c r="AX82" s="118"/>
      <c r="AY82" s="118"/>
      <c r="AZ82" s="118"/>
      <c r="BA82" s="118"/>
      <c r="BB82" s="118"/>
      <c r="BC82" s="118"/>
      <c r="BD82" s="118"/>
      <c r="BE82" s="118"/>
      <c r="BF82" s="118"/>
      <c r="BG82" s="118"/>
      <c r="BH82" s="118"/>
      <c r="BI82" s="118"/>
      <c r="BJ82" s="118"/>
      <c r="BK82" s="118"/>
      <c r="BL82" s="118"/>
      <c r="BM82" s="118"/>
      <c r="BN82" s="118"/>
      <c r="BO82" s="118"/>
      <c r="BP82" s="118"/>
      <c r="BQ82" s="118"/>
      <c r="BR82" s="118"/>
      <c r="BS82" s="118"/>
      <c r="BT82" s="118"/>
      <c r="BU82" s="118"/>
      <c r="BV82" s="118"/>
      <c r="BW82" s="118"/>
      <c r="BX82" s="118"/>
      <c r="BY82" s="118"/>
      <c r="BZ82" s="118"/>
      <c r="CA82" s="118"/>
      <c r="CB82" s="118"/>
      <c r="CC82" s="118"/>
      <c r="CD82" s="118"/>
      <c r="CE82" s="118"/>
      <c r="CF82" s="118"/>
      <c r="CG82" s="118"/>
      <c r="CH82" s="118"/>
      <c r="CI82" s="118"/>
      <c r="CJ82" s="118"/>
      <c r="CK82" s="118"/>
      <c r="CL82" s="118"/>
      <c r="CM82" s="118"/>
      <c r="CN82" s="118"/>
      <c r="CO82" s="118"/>
      <c r="CP82" s="118"/>
      <c r="CQ82" s="118"/>
      <c r="CR82" s="118"/>
      <c r="CS82" s="118"/>
      <c r="CT82" s="118"/>
      <c r="CU82" s="118"/>
      <c r="CV82" s="118"/>
      <c r="CW82" s="118"/>
      <c r="CX82" s="117"/>
      <c r="CY82" s="117"/>
      <c r="CZ82" s="117"/>
      <c r="DA82" s="117"/>
      <c r="DB82" s="117"/>
      <c r="DC82" s="117"/>
      <c r="DD82" s="118"/>
      <c r="DE82" s="118"/>
      <c r="DF82" s="118"/>
      <c r="DG82" s="118"/>
      <c r="DH82" s="118"/>
      <c r="DI82" s="118"/>
      <c r="DJ82" s="118"/>
      <c r="DK82" s="118"/>
      <c r="DL82" s="118"/>
      <c r="DM82" s="118"/>
      <c r="DN82" s="118"/>
      <c r="DO82" s="118"/>
      <c r="DP82" s="118"/>
      <c r="DQ82" s="118"/>
      <c r="DR82" s="118"/>
      <c r="DS82" s="118"/>
      <c r="DT82" s="118"/>
      <c r="DU82" s="118"/>
      <c r="DV82" s="118"/>
      <c r="DW82" s="118"/>
      <c r="DX82" s="118"/>
      <c r="DY82" s="118"/>
      <c r="DZ82" s="118"/>
      <c r="EA82" s="118"/>
      <c r="EB82" s="118"/>
      <c r="EC82" s="118"/>
      <c r="ED82" s="118"/>
      <c r="EE82" s="118"/>
      <c r="EF82" s="118"/>
      <c r="EG82" s="118"/>
      <c r="EH82" s="118"/>
      <c r="EI82" s="118"/>
      <c r="EJ82" s="118"/>
      <c r="EK82" s="118"/>
      <c r="EL82" s="118"/>
      <c r="EM82" s="118"/>
      <c r="EN82" s="118"/>
      <c r="EO82" s="118"/>
      <c r="EP82" s="118"/>
      <c r="EQ82" s="118"/>
      <c r="ER82" s="118"/>
      <c r="ES82" s="118"/>
      <c r="ET82" s="118"/>
      <c r="EU82" s="118"/>
      <c r="EV82" s="118"/>
      <c r="EW82" s="118"/>
    </row>
    <row r="83" spans="1:153" x14ac:dyDescent="0.25">
      <c r="A83" s="2"/>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8"/>
      <c r="AB83" s="118"/>
      <c r="AC83" s="118"/>
      <c r="AD83" s="118"/>
      <c r="AE83" s="118"/>
      <c r="AF83" s="118"/>
      <c r="AG83" s="118"/>
      <c r="AH83" s="118"/>
      <c r="AI83" s="118"/>
      <c r="AJ83" s="118"/>
      <c r="AK83" s="118"/>
      <c r="AL83" s="118"/>
      <c r="AM83" s="118"/>
      <c r="AN83" s="118"/>
      <c r="AO83" s="118"/>
      <c r="AP83" s="118"/>
      <c r="AQ83" s="118"/>
      <c r="AR83" s="118"/>
      <c r="AS83" s="118"/>
      <c r="AT83" s="118"/>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118"/>
      <c r="BR83" s="118"/>
      <c r="BS83" s="118"/>
      <c r="BT83" s="118"/>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c r="CV83" s="118"/>
      <c r="CW83" s="118"/>
      <c r="CX83" s="117"/>
      <c r="CY83" s="117"/>
      <c r="CZ83" s="117"/>
      <c r="DA83" s="117"/>
      <c r="DB83" s="117"/>
      <c r="DC83" s="117"/>
      <c r="DD83" s="118"/>
      <c r="DE83" s="118"/>
      <c r="DF83" s="118"/>
      <c r="DG83" s="118"/>
      <c r="DH83" s="118"/>
      <c r="DI83" s="118"/>
      <c r="DJ83" s="118"/>
      <c r="DK83" s="118"/>
      <c r="DL83" s="118"/>
      <c r="DM83" s="118"/>
      <c r="DN83" s="118"/>
      <c r="DO83" s="118"/>
      <c r="DP83" s="118"/>
      <c r="DQ83" s="118"/>
      <c r="DR83" s="118"/>
      <c r="DS83" s="118"/>
      <c r="DT83" s="118"/>
      <c r="DU83" s="118"/>
      <c r="DV83" s="118"/>
      <c r="DW83" s="118"/>
      <c r="DX83" s="118"/>
      <c r="DY83" s="118"/>
      <c r="DZ83" s="118"/>
      <c r="EA83" s="118"/>
      <c r="EB83" s="118"/>
      <c r="EC83" s="118"/>
      <c r="ED83" s="118"/>
      <c r="EE83" s="118"/>
      <c r="EF83" s="118"/>
      <c r="EG83" s="118"/>
      <c r="EH83" s="118"/>
      <c r="EI83" s="118"/>
      <c r="EJ83" s="118"/>
      <c r="EK83" s="118"/>
      <c r="EL83" s="118"/>
      <c r="EM83" s="118"/>
      <c r="EN83" s="118"/>
      <c r="EO83" s="118"/>
      <c r="EP83" s="118"/>
      <c r="EQ83" s="118"/>
      <c r="ER83" s="118"/>
      <c r="ES83" s="118"/>
      <c r="ET83" s="118"/>
      <c r="EU83" s="118"/>
      <c r="EV83" s="118"/>
      <c r="EW83" s="118"/>
    </row>
    <row r="84" spans="1:153" x14ac:dyDescent="0.25">
      <c r="A84" s="2"/>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8"/>
      <c r="AB84" s="118"/>
      <c r="AC84" s="118"/>
      <c r="AD84" s="118"/>
      <c r="AE84" s="118"/>
      <c r="AF84" s="118"/>
      <c r="AG84" s="118"/>
      <c r="AH84" s="118"/>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118"/>
      <c r="BR84" s="118"/>
      <c r="BS84" s="118"/>
      <c r="BT84" s="118"/>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c r="CV84" s="118"/>
      <c r="CW84" s="118"/>
      <c r="CX84" s="117"/>
      <c r="CY84" s="117"/>
      <c r="CZ84" s="117"/>
      <c r="DA84" s="117"/>
      <c r="DB84" s="117"/>
      <c r="DC84" s="117"/>
      <c r="DD84" s="118"/>
      <c r="DE84" s="118"/>
      <c r="DF84" s="118"/>
      <c r="DG84" s="118"/>
      <c r="DH84" s="118"/>
      <c r="DI84" s="118"/>
      <c r="DJ84" s="118"/>
      <c r="DK84" s="118"/>
      <c r="DL84" s="118"/>
      <c r="DM84" s="118"/>
      <c r="DN84" s="118"/>
      <c r="DO84" s="118"/>
      <c r="DP84" s="118"/>
      <c r="DQ84" s="118"/>
      <c r="DR84" s="118"/>
      <c r="DS84" s="118"/>
      <c r="DT84" s="118"/>
      <c r="DU84" s="118"/>
      <c r="DV84" s="118"/>
      <c r="DW84" s="118"/>
      <c r="DX84" s="118"/>
      <c r="DY84" s="118"/>
      <c r="DZ84" s="118"/>
      <c r="EA84" s="118"/>
      <c r="EB84" s="118"/>
      <c r="EC84" s="118"/>
      <c r="ED84" s="118"/>
      <c r="EE84" s="118"/>
      <c r="EF84" s="118"/>
      <c r="EG84" s="118"/>
      <c r="EH84" s="118"/>
      <c r="EI84" s="118"/>
      <c r="EJ84" s="118"/>
      <c r="EK84" s="118"/>
      <c r="EL84" s="118"/>
      <c r="EM84" s="118"/>
      <c r="EN84" s="118"/>
      <c r="EO84" s="118"/>
      <c r="EP84" s="118"/>
      <c r="EQ84" s="118"/>
      <c r="ER84" s="118"/>
      <c r="ES84" s="118"/>
      <c r="ET84" s="118"/>
      <c r="EU84" s="118"/>
      <c r="EV84" s="118"/>
      <c r="EW84" s="118"/>
    </row>
    <row r="85" spans="1:153" x14ac:dyDescent="0.25">
      <c r="A85" s="2"/>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8"/>
      <c r="AB85" s="118"/>
      <c r="AC85" s="118"/>
      <c r="AD85" s="118"/>
      <c r="AE85" s="118"/>
      <c r="AF85" s="118"/>
      <c r="AG85" s="118"/>
      <c r="AH85" s="118"/>
      <c r="AI85" s="118"/>
      <c r="AJ85" s="118"/>
      <c r="AK85" s="118"/>
      <c r="AL85" s="118"/>
      <c r="AM85" s="118"/>
      <c r="AN85" s="118"/>
      <c r="AO85" s="118"/>
      <c r="AP85" s="118"/>
      <c r="AQ85" s="118"/>
      <c r="AR85" s="118"/>
      <c r="AS85" s="118"/>
      <c r="AT85" s="118"/>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118"/>
      <c r="BR85" s="118"/>
      <c r="BS85" s="118"/>
      <c r="BT85" s="118"/>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c r="CV85" s="118"/>
      <c r="CW85" s="118"/>
      <c r="CX85" s="117"/>
      <c r="CY85" s="117"/>
      <c r="CZ85" s="117"/>
      <c r="DA85" s="117"/>
      <c r="DB85" s="117"/>
      <c r="DC85" s="117"/>
      <c r="DD85" s="118"/>
      <c r="DE85" s="118"/>
      <c r="DF85" s="118"/>
      <c r="DG85" s="118"/>
      <c r="DH85" s="118"/>
      <c r="DI85" s="118"/>
      <c r="DJ85" s="118"/>
      <c r="DK85" s="118"/>
      <c r="DL85" s="118"/>
      <c r="DM85" s="118"/>
      <c r="DN85" s="118"/>
      <c r="DO85" s="118"/>
      <c r="DP85" s="118"/>
      <c r="DQ85" s="118"/>
      <c r="DR85" s="118"/>
      <c r="DS85" s="118"/>
      <c r="DT85" s="118"/>
      <c r="DU85" s="118"/>
      <c r="DV85" s="118"/>
      <c r="DW85" s="118"/>
      <c r="DX85" s="118"/>
      <c r="DY85" s="118"/>
      <c r="DZ85" s="118"/>
      <c r="EA85" s="118"/>
      <c r="EB85" s="118"/>
      <c r="EC85" s="118"/>
      <c r="ED85" s="118"/>
      <c r="EE85" s="118"/>
      <c r="EF85" s="118"/>
      <c r="EG85" s="118"/>
      <c r="EH85" s="118"/>
      <c r="EI85" s="118"/>
      <c r="EJ85" s="118"/>
      <c r="EK85" s="118"/>
      <c r="EL85" s="118"/>
      <c r="EM85" s="118"/>
      <c r="EN85" s="118"/>
      <c r="EO85" s="118"/>
      <c r="EP85" s="118"/>
      <c r="EQ85" s="118"/>
      <c r="ER85" s="118"/>
      <c r="ES85" s="118"/>
      <c r="ET85" s="118"/>
      <c r="EU85" s="118"/>
      <c r="EV85" s="118"/>
      <c r="EW85" s="118"/>
    </row>
    <row r="86" spans="1:153" x14ac:dyDescent="0.25">
      <c r="A86" s="2"/>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8"/>
      <c r="AB86" s="118"/>
      <c r="AC86" s="118"/>
      <c r="AD86" s="118"/>
      <c r="AE86" s="118"/>
      <c r="AF86" s="118"/>
      <c r="AG86" s="118"/>
      <c r="AH86" s="118"/>
      <c r="AI86" s="118"/>
      <c r="AJ86" s="118"/>
      <c r="AK86" s="118"/>
      <c r="AL86" s="118"/>
      <c r="AM86" s="118"/>
      <c r="AN86" s="118"/>
      <c r="AO86" s="118"/>
      <c r="AP86" s="118"/>
      <c r="AQ86" s="118"/>
      <c r="AR86" s="118"/>
      <c r="AS86" s="118"/>
      <c r="AT86" s="118"/>
      <c r="AU86" s="118"/>
      <c r="AV86" s="118"/>
      <c r="AW86" s="118"/>
      <c r="AX86" s="118"/>
      <c r="AY86" s="118"/>
      <c r="AZ86" s="118"/>
      <c r="BA86" s="118"/>
      <c r="BB86" s="118"/>
      <c r="BC86" s="118"/>
      <c r="BD86" s="118"/>
      <c r="BE86" s="118"/>
      <c r="BF86" s="118"/>
      <c r="BG86" s="118"/>
      <c r="BH86" s="118"/>
      <c r="BI86" s="118"/>
      <c r="BJ86" s="118"/>
      <c r="BK86" s="118"/>
      <c r="BL86" s="118"/>
      <c r="BM86" s="118"/>
      <c r="BN86" s="118"/>
      <c r="BO86" s="118"/>
      <c r="BP86" s="118"/>
      <c r="BQ86" s="118"/>
      <c r="BR86" s="118"/>
      <c r="BS86" s="118"/>
      <c r="BT86" s="118"/>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c r="CV86" s="118"/>
      <c r="CW86" s="118"/>
      <c r="CX86" s="117"/>
      <c r="CY86" s="117"/>
      <c r="CZ86" s="117"/>
      <c r="DA86" s="117"/>
      <c r="DB86" s="117"/>
      <c r="DC86" s="117"/>
      <c r="DD86" s="118"/>
      <c r="DE86" s="118"/>
      <c r="DF86" s="118"/>
      <c r="DG86" s="118"/>
      <c r="DH86" s="118"/>
      <c r="DI86" s="118"/>
      <c r="DJ86" s="118"/>
      <c r="DK86" s="118"/>
      <c r="DL86" s="118"/>
      <c r="DM86" s="118"/>
      <c r="DN86" s="118"/>
      <c r="DO86" s="118"/>
      <c r="DP86" s="118"/>
      <c r="DQ86" s="118"/>
      <c r="DR86" s="118"/>
      <c r="DS86" s="118"/>
      <c r="DT86" s="118"/>
      <c r="DU86" s="118"/>
      <c r="DV86" s="118"/>
      <c r="DW86" s="118"/>
      <c r="DX86" s="118"/>
      <c r="DY86" s="118"/>
      <c r="DZ86" s="118"/>
      <c r="EA86" s="118"/>
      <c r="EB86" s="118"/>
      <c r="EC86" s="118"/>
      <c r="ED86" s="118"/>
      <c r="EE86" s="118"/>
      <c r="EF86" s="118"/>
      <c r="EG86" s="118"/>
      <c r="EH86" s="118"/>
      <c r="EI86" s="118"/>
      <c r="EJ86" s="118"/>
      <c r="EK86" s="118"/>
      <c r="EL86" s="118"/>
      <c r="EM86" s="118"/>
      <c r="EN86" s="118"/>
      <c r="EO86" s="118"/>
      <c r="EP86" s="118"/>
      <c r="EQ86" s="118"/>
      <c r="ER86" s="118"/>
      <c r="ES86" s="118"/>
      <c r="ET86" s="118"/>
      <c r="EU86" s="118"/>
      <c r="EV86" s="118"/>
      <c r="EW86" s="118"/>
    </row>
    <row r="87" spans="1:153" x14ac:dyDescent="0.25">
      <c r="A87" s="2"/>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c r="CX87" s="117"/>
      <c r="CY87" s="117"/>
      <c r="CZ87" s="117"/>
      <c r="DA87" s="117"/>
      <c r="DB87" s="117"/>
      <c r="DC87" s="117"/>
      <c r="DD87" s="118"/>
      <c r="DE87" s="118"/>
      <c r="DF87" s="118"/>
      <c r="DG87" s="118"/>
      <c r="DH87" s="118"/>
      <c r="DI87" s="118"/>
      <c r="DJ87" s="118"/>
      <c r="DK87" s="118"/>
      <c r="DL87" s="118"/>
      <c r="DM87" s="118"/>
      <c r="DN87" s="118"/>
      <c r="DO87" s="118"/>
      <c r="DP87" s="118"/>
      <c r="DQ87" s="118"/>
      <c r="DR87" s="118"/>
      <c r="DS87" s="118"/>
      <c r="DT87" s="118"/>
      <c r="DU87" s="118"/>
      <c r="DV87" s="118"/>
      <c r="DW87" s="118"/>
      <c r="DX87" s="118"/>
      <c r="DY87" s="118"/>
      <c r="DZ87" s="118"/>
      <c r="EA87" s="118"/>
      <c r="EB87" s="118"/>
      <c r="EC87" s="118"/>
      <c r="ED87" s="118"/>
      <c r="EE87" s="118"/>
      <c r="EF87" s="118"/>
      <c r="EG87" s="118"/>
      <c r="EH87" s="118"/>
      <c r="EI87" s="118"/>
      <c r="EJ87" s="118"/>
      <c r="EK87" s="118"/>
      <c r="EL87" s="118"/>
      <c r="EM87" s="118"/>
      <c r="EN87" s="118"/>
      <c r="EO87" s="118"/>
      <c r="EP87" s="118"/>
      <c r="EQ87" s="118"/>
      <c r="ER87" s="118"/>
      <c r="ES87" s="118"/>
      <c r="ET87" s="118"/>
      <c r="EU87" s="118"/>
      <c r="EV87" s="118"/>
      <c r="EW87" s="118"/>
    </row>
    <row r="88" spans="1:153" x14ac:dyDescent="0.25">
      <c r="A88" s="2"/>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118"/>
      <c r="BR88" s="118"/>
      <c r="BS88" s="118"/>
      <c r="BT88" s="118"/>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c r="CV88" s="118"/>
      <c r="CW88" s="118"/>
      <c r="CX88" s="117"/>
      <c r="CY88" s="117"/>
      <c r="CZ88" s="117"/>
      <c r="DA88" s="117"/>
      <c r="DB88" s="117"/>
      <c r="DC88" s="117"/>
      <c r="DD88" s="118"/>
      <c r="DE88" s="118"/>
      <c r="DF88" s="118"/>
      <c r="DG88" s="118"/>
      <c r="DH88" s="118"/>
      <c r="DI88" s="118"/>
      <c r="DJ88" s="118"/>
      <c r="DK88" s="118"/>
      <c r="DL88" s="118"/>
      <c r="DM88" s="118"/>
      <c r="DN88" s="118"/>
      <c r="DO88" s="118"/>
      <c r="DP88" s="118"/>
      <c r="DQ88" s="118"/>
      <c r="DR88" s="118"/>
      <c r="DS88" s="118"/>
      <c r="DT88" s="118"/>
      <c r="DU88" s="118"/>
      <c r="DV88" s="118"/>
      <c r="DW88" s="118"/>
      <c r="DX88" s="118"/>
      <c r="DY88" s="118"/>
      <c r="DZ88" s="118"/>
      <c r="EA88" s="118"/>
      <c r="EB88" s="118"/>
      <c r="EC88" s="118"/>
      <c r="ED88" s="118"/>
      <c r="EE88" s="118"/>
      <c r="EF88" s="118"/>
      <c r="EG88" s="118"/>
      <c r="EH88" s="118"/>
      <c r="EI88" s="118"/>
      <c r="EJ88" s="118"/>
      <c r="EK88" s="118"/>
      <c r="EL88" s="118"/>
      <c r="EM88" s="118"/>
      <c r="EN88" s="118"/>
      <c r="EO88" s="118"/>
      <c r="EP88" s="118"/>
      <c r="EQ88" s="118"/>
      <c r="ER88" s="118"/>
      <c r="ES88" s="118"/>
      <c r="ET88" s="118"/>
      <c r="EU88" s="118"/>
      <c r="EV88" s="118"/>
      <c r="EW88" s="118"/>
    </row>
    <row r="89" spans="1:153" x14ac:dyDescent="0.25">
      <c r="A89" s="2"/>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c r="BX89" s="118"/>
      <c r="BY89" s="118"/>
      <c r="BZ89" s="118"/>
      <c r="CA89" s="118"/>
      <c r="CB89" s="118"/>
      <c r="CC89" s="118"/>
      <c r="CD89" s="118"/>
      <c r="CE89" s="118"/>
      <c r="CF89" s="118"/>
      <c r="CG89" s="118"/>
      <c r="CH89" s="118"/>
      <c r="CI89" s="118"/>
      <c r="CJ89" s="118"/>
      <c r="CK89" s="118"/>
      <c r="CL89" s="118"/>
      <c r="CM89" s="118"/>
      <c r="CN89" s="118"/>
      <c r="CO89" s="118"/>
      <c r="CP89" s="118"/>
      <c r="CQ89" s="118"/>
      <c r="CR89" s="118"/>
      <c r="CS89" s="118"/>
      <c r="CT89" s="118"/>
      <c r="CU89" s="118"/>
      <c r="CV89" s="118"/>
      <c r="CW89" s="118"/>
      <c r="CX89" s="117"/>
      <c r="CY89" s="117"/>
      <c r="CZ89" s="117"/>
      <c r="DA89" s="117"/>
      <c r="DB89" s="117"/>
      <c r="DC89" s="117"/>
      <c r="DD89" s="118"/>
      <c r="DE89" s="118"/>
      <c r="DF89" s="118"/>
      <c r="DG89" s="118"/>
      <c r="DH89" s="118"/>
      <c r="DI89" s="118"/>
      <c r="DJ89" s="118"/>
      <c r="DK89" s="118"/>
      <c r="DL89" s="118"/>
      <c r="DM89" s="118"/>
      <c r="DN89" s="118"/>
      <c r="DO89" s="118"/>
      <c r="DP89" s="118"/>
      <c r="DQ89" s="118"/>
      <c r="DR89" s="118"/>
      <c r="DS89" s="118"/>
      <c r="DT89" s="118"/>
      <c r="DU89" s="118"/>
      <c r="DV89" s="118"/>
      <c r="DW89" s="118"/>
      <c r="DX89" s="118"/>
      <c r="DY89" s="118"/>
      <c r="DZ89" s="118"/>
      <c r="EA89" s="118"/>
      <c r="EB89" s="118"/>
      <c r="EC89" s="118"/>
      <c r="ED89" s="118"/>
      <c r="EE89" s="118"/>
      <c r="EF89" s="118"/>
      <c r="EG89" s="118"/>
      <c r="EH89" s="118"/>
      <c r="EI89" s="118"/>
      <c r="EJ89" s="118"/>
      <c r="EK89" s="118"/>
      <c r="EL89" s="118"/>
      <c r="EM89" s="118"/>
      <c r="EN89" s="118"/>
      <c r="EO89" s="118"/>
      <c r="EP89" s="118"/>
      <c r="EQ89" s="118"/>
      <c r="ER89" s="118"/>
      <c r="ES89" s="118"/>
      <c r="ET89" s="118"/>
      <c r="EU89" s="118"/>
      <c r="EV89" s="118"/>
      <c r="EW89" s="118"/>
    </row>
    <row r="90" spans="1:153" x14ac:dyDescent="0.25">
      <c r="A90" s="2"/>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118"/>
      <c r="BR90" s="118"/>
      <c r="BS90" s="118"/>
      <c r="BT90" s="118"/>
      <c r="BU90" s="118"/>
      <c r="BV90" s="118"/>
      <c r="BW90" s="118"/>
      <c r="BX90" s="118"/>
      <c r="BY90" s="118"/>
      <c r="BZ90" s="118"/>
      <c r="CA90" s="118"/>
      <c r="CB90" s="118"/>
      <c r="CC90" s="118"/>
      <c r="CD90" s="118"/>
      <c r="CE90" s="118"/>
      <c r="CF90" s="118"/>
      <c r="CG90" s="118"/>
      <c r="CH90" s="118"/>
      <c r="CI90" s="118"/>
      <c r="CJ90" s="118"/>
      <c r="CK90" s="118"/>
      <c r="CL90" s="118"/>
      <c r="CM90" s="118"/>
      <c r="CN90" s="118"/>
      <c r="CO90" s="118"/>
      <c r="CP90" s="118"/>
      <c r="CQ90" s="118"/>
      <c r="CR90" s="118"/>
      <c r="CS90" s="118"/>
      <c r="CT90" s="118"/>
      <c r="CU90" s="118"/>
      <c r="CV90" s="118"/>
      <c r="CW90" s="118"/>
      <c r="CX90" s="117"/>
      <c r="CY90" s="117"/>
      <c r="CZ90" s="117"/>
      <c r="DA90" s="117"/>
      <c r="DB90" s="117"/>
      <c r="DC90" s="117"/>
      <c r="DD90" s="118"/>
      <c r="DE90" s="118"/>
      <c r="DF90" s="118"/>
      <c r="DG90" s="118"/>
      <c r="DH90" s="118"/>
      <c r="DI90" s="118"/>
      <c r="DJ90" s="118"/>
      <c r="DK90" s="118"/>
      <c r="DL90" s="118"/>
      <c r="DM90" s="118"/>
      <c r="DN90" s="118"/>
      <c r="DO90" s="118"/>
      <c r="DP90" s="118"/>
      <c r="DQ90" s="118"/>
      <c r="DR90" s="118"/>
      <c r="DS90" s="118"/>
      <c r="DT90" s="118"/>
      <c r="DU90" s="118"/>
      <c r="DV90" s="118"/>
      <c r="DW90" s="118"/>
      <c r="DX90" s="118"/>
      <c r="DY90" s="118"/>
      <c r="DZ90" s="118"/>
      <c r="EA90" s="118"/>
      <c r="EB90" s="118"/>
      <c r="EC90" s="118"/>
      <c r="ED90" s="118"/>
      <c r="EE90" s="118"/>
      <c r="EF90" s="118"/>
      <c r="EG90" s="118"/>
      <c r="EH90" s="118"/>
      <c r="EI90" s="118"/>
      <c r="EJ90" s="118"/>
      <c r="EK90" s="118"/>
      <c r="EL90" s="118"/>
      <c r="EM90" s="118"/>
      <c r="EN90" s="118"/>
      <c r="EO90" s="118"/>
      <c r="EP90" s="118"/>
      <c r="EQ90" s="118"/>
      <c r="ER90" s="118"/>
      <c r="ES90" s="118"/>
      <c r="ET90" s="118"/>
      <c r="EU90" s="118"/>
      <c r="EV90" s="118"/>
      <c r="EW90" s="118"/>
    </row>
    <row r="91" spans="1:153" x14ac:dyDescent="0.25">
      <c r="A91" s="2"/>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c r="BX91" s="118"/>
      <c r="BY91" s="118"/>
      <c r="BZ91" s="118"/>
      <c r="CA91" s="118"/>
      <c r="CB91" s="118"/>
      <c r="CC91" s="118"/>
      <c r="CD91" s="118"/>
      <c r="CE91" s="118"/>
      <c r="CF91" s="118"/>
      <c r="CG91" s="118"/>
      <c r="CH91" s="118"/>
      <c r="CI91" s="118"/>
      <c r="CJ91" s="118"/>
      <c r="CK91" s="118"/>
      <c r="CL91" s="118"/>
      <c r="CM91" s="118"/>
      <c r="CN91" s="118"/>
      <c r="CO91" s="118"/>
      <c r="CP91" s="118"/>
      <c r="CQ91" s="118"/>
      <c r="CR91" s="118"/>
      <c r="CS91" s="118"/>
      <c r="CT91" s="118"/>
      <c r="CU91" s="118"/>
      <c r="CV91" s="118"/>
      <c r="CW91" s="118"/>
      <c r="CX91" s="117"/>
      <c r="CY91" s="117"/>
      <c r="CZ91" s="117"/>
      <c r="DA91" s="117"/>
      <c r="DB91" s="117"/>
      <c r="DC91" s="117"/>
      <c r="DD91" s="118"/>
      <c r="DE91" s="118"/>
      <c r="DF91" s="118"/>
      <c r="DG91" s="118"/>
      <c r="DH91" s="118"/>
      <c r="DI91" s="118"/>
      <c r="DJ91" s="118"/>
      <c r="DK91" s="118"/>
      <c r="DL91" s="118"/>
      <c r="DM91" s="118"/>
      <c r="DN91" s="118"/>
      <c r="DO91" s="118"/>
      <c r="DP91" s="118"/>
      <c r="DQ91" s="118"/>
      <c r="DR91" s="118"/>
      <c r="DS91" s="118"/>
      <c r="DT91" s="118"/>
      <c r="DU91" s="118"/>
      <c r="DV91" s="118"/>
      <c r="DW91" s="118"/>
      <c r="DX91" s="118"/>
      <c r="DY91" s="118"/>
      <c r="DZ91" s="118"/>
      <c r="EA91" s="118"/>
      <c r="EB91" s="118"/>
      <c r="EC91" s="118"/>
      <c r="ED91" s="118"/>
      <c r="EE91" s="118"/>
      <c r="EF91" s="118"/>
      <c r="EG91" s="118"/>
      <c r="EH91" s="118"/>
      <c r="EI91" s="118"/>
      <c r="EJ91" s="118"/>
      <c r="EK91" s="118"/>
      <c r="EL91" s="118"/>
      <c r="EM91" s="118"/>
      <c r="EN91" s="118"/>
      <c r="EO91" s="118"/>
      <c r="EP91" s="118"/>
      <c r="EQ91" s="118"/>
      <c r="ER91" s="118"/>
      <c r="ES91" s="118"/>
      <c r="ET91" s="118"/>
      <c r="EU91" s="118"/>
      <c r="EV91" s="118"/>
      <c r="EW91" s="118"/>
    </row>
    <row r="92" spans="1:153" x14ac:dyDescent="0.25">
      <c r="A92" s="2"/>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118"/>
      <c r="BR92" s="118"/>
      <c r="BS92" s="118"/>
      <c r="BT92" s="118"/>
      <c r="BU92" s="118"/>
      <c r="BV92" s="118"/>
      <c r="BW92" s="118"/>
      <c r="BX92" s="118"/>
      <c r="BY92" s="118"/>
      <c r="BZ92" s="118"/>
      <c r="CA92" s="118"/>
      <c r="CB92" s="118"/>
      <c r="CC92" s="118"/>
      <c r="CD92" s="118"/>
      <c r="CE92" s="118"/>
      <c r="CF92" s="118"/>
      <c r="CG92" s="118"/>
      <c r="CH92" s="118"/>
      <c r="CI92" s="118"/>
      <c r="CJ92" s="118"/>
      <c r="CK92" s="118"/>
      <c r="CL92" s="118"/>
      <c r="CM92" s="118"/>
      <c r="CN92" s="118"/>
      <c r="CO92" s="118"/>
      <c r="CP92" s="118"/>
      <c r="CQ92" s="118"/>
      <c r="CR92" s="118"/>
      <c r="CS92" s="118"/>
      <c r="CT92" s="118"/>
      <c r="CU92" s="118"/>
      <c r="CV92" s="118"/>
      <c r="CW92" s="118"/>
      <c r="CX92" s="117"/>
      <c r="CY92" s="117"/>
      <c r="CZ92" s="117"/>
      <c r="DA92" s="117"/>
      <c r="DB92" s="117"/>
      <c r="DC92" s="117"/>
      <c r="DD92" s="118"/>
      <c r="DE92" s="118"/>
      <c r="DF92" s="118"/>
      <c r="DG92" s="118"/>
      <c r="DH92" s="118"/>
      <c r="DI92" s="118"/>
      <c r="DJ92" s="118"/>
      <c r="DK92" s="118"/>
      <c r="DL92" s="118"/>
      <c r="DM92" s="118"/>
      <c r="DN92" s="118"/>
      <c r="DO92" s="118"/>
      <c r="DP92" s="118"/>
      <c r="DQ92" s="118"/>
      <c r="DR92" s="118"/>
      <c r="DS92" s="118"/>
      <c r="DT92" s="118"/>
      <c r="DU92" s="118"/>
      <c r="DV92" s="118"/>
      <c r="DW92" s="118"/>
      <c r="DX92" s="118"/>
      <c r="DY92" s="118"/>
      <c r="DZ92" s="118"/>
      <c r="EA92" s="118"/>
      <c r="EB92" s="118"/>
      <c r="EC92" s="118"/>
      <c r="ED92" s="118"/>
      <c r="EE92" s="118"/>
      <c r="EF92" s="118"/>
      <c r="EG92" s="118"/>
      <c r="EH92" s="118"/>
      <c r="EI92" s="118"/>
      <c r="EJ92" s="118"/>
      <c r="EK92" s="118"/>
      <c r="EL92" s="118"/>
      <c r="EM92" s="118"/>
      <c r="EN92" s="118"/>
      <c r="EO92" s="118"/>
      <c r="EP92" s="118"/>
      <c r="EQ92" s="118"/>
      <c r="ER92" s="118"/>
      <c r="ES92" s="118"/>
      <c r="ET92" s="118"/>
      <c r="EU92" s="118"/>
      <c r="EV92" s="118"/>
      <c r="EW92" s="118"/>
    </row>
    <row r="93" spans="1:153" x14ac:dyDescent="0.25">
      <c r="A93" s="2"/>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c r="BX93" s="118"/>
      <c r="BY93" s="118"/>
      <c r="BZ93" s="118"/>
      <c r="CA93" s="118"/>
      <c r="CB93" s="118"/>
      <c r="CC93" s="118"/>
      <c r="CD93" s="118"/>
      <c r="CE93" s="118"/>
      <c r="CF93" s="118"/>
      <c r="CG93" s="118"/>
      <c r="CH93" s="118"/>
      <c r="CI93" s="118"/>
      <c r="CJ93" s="118"/>
      <c r="CK93" s="118"/>
      <c r="CL93" s="118"/>
      <c r="CM93" s="118"/>
      <c r="CN93" s="118"/>
      <c r="CO93" s="118"/>
      <c r="CP93" s="118"/>
      <c r="CQ93" s="118"/>
      <c r="CR93" s="118"/>
      <c r="CS93" s="118"/>
      <c r="CT93" s="118"/>
      <c r="CU93" s="118"/>
      <c r="CV93" s="118"/>
      <c r="CW93" s="118"/>
      <c r="CX93" s="117"/>
      <c r="CY93" s="117"/>
      <c r="CZ93" s="117"/>
      <c r="DA93" s="117"/>
      <c r="DB93" s="117"/>
      <c r="DC93" s="117"/>
      <c r="DD93" s="118"/>
      <c r="DE93" s="118"/>
      <c r="DF93" s="118"/>
      <c r="DG93" s="118"/>
      <c r="DH93" s="118"/>
      <c r="DI93" s="118"/>
      <c r="DJ93" s="118"/>
      <c r="DK93" s="118"/>
      <c r="DL93" s="118"/>
      <c r="DM93" s="118"/>
      <c r="DN93" s="118"/>
      <c r="DO93" s="118"/>
      <c r="DP93" s="118"/>
      <c r="DQ93" s="118"/>
      <c r="DR93" s="118"/>
      <c r="DS93" s="118"/>
      <c r="DT93" s="118"/>
      <c r="DU93" s="118"/>
      <c r="DV93" s="118"/>
      <c r="DW93" s="118"/>
      <c r="DX93" s="118"/>
      <c r="DY93" s="118"/>
      <c r="DZ93" s="118"/>
      <c r="EA93" s="118"/>
      <c r="EB93" s="118"/>
      <c r="EC93" s="118"/>
      <c r="ED93" s="118"/>
      <c r="EE93" s="118"/>
      <c r="EF93" s="118"/>
      <c r="EG93" s="118"/>
      <c r="EH93" s="118"/>
      <c r="EI93" s="118"/>
      <c r="EJ93" s="118"/>
      <c r="EK93" s="118"/>
      <c r="EL93" s="118"/>
      <c r="EM93" s="118"/>
      <c r="EN93" s="118"/>
      <c r="EO93" s="118"/>
      <c r="EP93" s="118"/>
      <c r="EQ93" s="118"/>
      <c r="ER93" s="118"/>
      <c r="ES93" s="118"/>
      <c r="ET93" s="118"/>
      <c r="EU93" s="118"/>
      <c r="EV93" s="118"/>
      <c r="EW93" s="118"/>
    </row>
    <row r="94" spans="1:153" x14ac:dyDescent="0.25">
      <c r="A94" s="2"/>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118"/>
      <c r="BR94" s="118"/>
      <c r="BS94" s="118"/>
      <c r="BT94" s="118"/>
      <c r="BU94" s="118"/>
      <c r="BV94" s="118"/>
      <c r="BW94" s="118"/>
      <c r="BX94" s="118"/>
      <c r="BY94" s="118"/>
      <c r="BZ94" s="118"/>
      <c r="CA94" s="118"/>
      <c r="CB94" s="118"/>
      <c r="CC94" s="118"/>
      <c r="CD94" s="118"/>
      <c r="CE94" s="118"/>
      <c r="CF94" s="118"/>
      <c r="CG94" s="118"/>
      <c r="CH94" s="118"/>
      <c r="CI94" s="118"/>
      <c r="CJ94" s="118"/>
      <c r="CK94" s="118"/>
      <c r="CL94" s="118"/>
      <c r="CM94" s="118"/>
      <c r="CN94" s="118"/>
      <c r="CO94" s="118"/>
      <c r="CP94" s="118"/>
      <c r="CQ94" s="118"/>
      <c r="CR94" s="118"/>
      <c r="CS94" s="118"/>
      <c r="CT94" s="118"/>
      <c r="CU94" s="118"/>
      <c r="CV94" s="118"/>
      <c r="CW94" s="118"/>
      <c r="CX94" s="117"/>
      <c r="CY94" s="117"/>
      <c r="CZ94" s="117"/>
      <c r="DA94" s="117"/>
      <c r="DB94" s="117"/>
      <c r="DC94" s="117"/>
      <c r="DD94" s="118"/>
      <c r="DE94" s="118"/>
      <c r="DF94" s="118"/>
      <c r="DG94" s="118"/>
      <c r="DH94" s="118"/>
      <c r="DI94" s="118"/>
      <c r="DJ94" s="118"/>
      <c r="DK94" s="118"/>
      <c r="DL94" s="118"/>
      <c r="DM94" s="118"/>
      <c r="DN94" s="118"/>
      <c r="DO94" s="118"/>
      <c r="DP94" s="118"/>
      <c r="DQ94" s="118"/>
      <c r="DR94" s="118"/>
      <c r="DS94" s="118"/>
      <c r="DT94" s="118"/>
      <c r="DU94" s="118"/>
      <c r="DV94" s="118"/>
      <c r="DW94" s="118"/>
      <c r="DX94" s="118"/>
      <c r="DY94" s="118"/>
      <c r="DZ94" s="118"/>
      <c r="EA94" s="118"/>
      <c r="EB94" s="118"/>
      <c r="EC94" s="118"/>
      <c r="ED94" s="118"/>
      <c r="EE94" s="118"/>
      <c r="EF94" s="118"/>
      <c r="EG94" s="118"/>
      <c r="EH94" s="118"/>
      <c r="EI94" s="118"/>
      <c r="EJ94" s="118"/>
      <c r="EK94" s="118"/>
      <c r="EL94" s="118"/>
      <c r="EM94" s="118"/>
      <c r="EN94" s="118"/>
      <c r="EO94" s="118"/>
      <c r="EP94" s="118"/>
      <c r="EQ94" s="118"/>
      <c r="ER94" s="118"/>
      <c r="ES94" s="118"/>
      <c r="ET94" s="118"/>
      <c r="EU94" s="118"/>
      <c r="EV94" s="118"/>
      <c r="EW94" s="118"/>
    </row>
    <row r="95" spans="1:153" x14ac:dyDescent="0.25">
      <c r="A95" s="2"/>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c r="BX95" s="118"/>
      <c r="BY95" s="118"/>
      <c r="BZ95" s="118"/>
      <c r="CA95" s="118"/>
      <c r="CB95" s="118"/>
      <c r="CC95" s="118"/>
      <c r="CD95" s="118"/>
      <c r="CE95" s="118"/>
      <c r="CF95" s="118"/>
      <c r="CG95" s="118"/>
      <c r="CH95" s="118"/>
      <c r="CI95" s="118"/>
      <c r="CJ95" s="118"/>
      <c r="CK95" s="118"/>
      <c r="CL95" s="118"/>
      <c r="CM95" s="118"/>
      <c r="CN95" s="118"/>
      <c r="CO95" s="118"/>
      <c r="CP95" s="118"/>
      <c r="CQ95" s="118"/>
      <c r="CR95" s="118"/>
      <c r="CS95" s="118"/>
      <c r="CT95" s="118"/>
      <c r="CU95" s="118"/>
      <c r="CV95" s="118"/>
      <c r="CW95" s="118"/>
      <c r="CX95" s="117"/>
      <c r="CY95" s="117"/>
      <c r="CZ95" s="117"/>
      <c r="DA95" s="117"/>
      <c r="DB95" s="117"/>
      <c r="DC95" s="117"/>
      <c r="DD95" s="118"/>
      <c r="DE95" s="118"/>
      <c r="DF95" s="118"/>
      <c r="DG95" s="118"/>
      <c r="DH95" s="118"/>
      <c r="DI95" s="118"/>
      <c r="DJ95" s="118"/>
      <c r="DK95" s="118"/>
      <c r="DL95" s="118"/>
      <c r="DM95" s="118"/>
      <c r="DN95" s="118"/>
      <c r="DO95" s="118"/>
      <c r="DP95" s="118"/>
      <c r="DQ95" s="118"/>
      <c r="DR95" s="118"/>
      <c r="DS95" s="118"/>
      <c r="DT95" s="118"/>
      <c r="DU95" s="118"/>
      <c r="DV95" s="118"/>
      <c r="DW95" s="118"/>
      <c r="DX95" s="118"/>
      <c r="DY95" s="118"/>
      <c r="DZ95" s="118"/>
      <c r="EA95" s="118"/>
      <c r="EB95" s="118"/>
      <c r="EC95" s="118"/>
      <c r="ED95" s="118"/>
      <c r="EE95" s="118"/>
      <c r="EF95" s="118"/>
      <c r="EG95" s="118"/>
      <c r="EH95" s="118"/>
      <c r="EI95" s="118"/>
      <c r="EJ95" s="118"/>
      <c r="EK95" s="118"/>
      <c r="EL95" s="118"/>
      <c r="EM95" s="118"/>
      <c r="EN95" s="118"/>
      <c r="EO95" s="118"/>
      <c r="EP95" s="118"/>
      <c r="EQ95" s="118"/>
      <c r="ER95" s="118"/>
      <c r="ES95" s="118"/>
      <c r="ET95" s="118"/>
      <c r="EU95" s="118"/>
      <c r="EV95" s="118"/>
      <c r="EW95" s="118"/>
    </row>
    <row r="96" spans="1:153" x14ac:dyDescent="0.25">
      <c r="A96" s="2"/>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8"/>
      <c r="AB96" s="118"/>
      <c r="AC96" s="118"/>
      <c r="AD96" s="118"/>
      <c r="AE96" s="118"/>
      <c r="AF96" s="118"/>
      <c r="AG96" s="118"/>
      <c r="AH96" s="118"/>
      <c r="AI96" s="118"/>
      <c r="AJ96" s="118"/>
      <c r="AK96" s="118"/>
      <c r="AL96" s="118"/>
      <c r="AM96" s="118"/>
      <c r="AN96" s="118"/>
      <c r="AO96" s="118"/>
      <c r="AP96" s="118"/>
      <c r="AQ96" s="118"/>
      <c r="AR96" s="118"/>
      <c r="AS96" s="118"/>
      <c r="AT96" s="118"/>
      <c r="AU96" s="118"/>
      <c r="AV96" s="118"/>
      <c r="AW96" s="118"/>
      <c r="AX96" s="118"/>
      <c r="AY96" s="118"/>
      <c r="AZ96" s="118"/>
      <c r="BA96" s="118"/>
      <c r="BB96" s="118"/>
      <c r="BC96" s="118"/>
      <c r="BD96" s="118"/>
      <c r="BE96" s="118"/>
      <c r="BF96" s="118"/>
      <c r="BG96" s="118"/>
      <c r="BH96" s="118"/>
      <c r="BI96" s="118"/>
      <c r="BJ96" s="118"/>
      <c r="BK96" s="118"/>
      <c r="BL96" s="118"/>
      <c r="BM96" s="118"/>
      <c r="BN96" s="118"/>
      <c r="BO96" s="118"/>
      <c r="BP96" s="118"/>
      <c r="BQ96" s="118"/>
      <c r="BR96" s="118"/>
      <c r="BS96" s="118"/>
      <c r="BT96" s="118"/>
      <c r="BU96" s="118"/>
      <c r="BV96" s="118"/>
      <c r="BW96" s="118"/>
      <c r="BX96" s="118"/>
      <c r="BY96" s="118"/>
      <c r="BZ96" s="118"/>
      <c r="CA96" s="118"/>
      <c r="CB96" s="118"/>
      <c r="CC96" s="118"/>
      <c r="CD96" s="118"/>
      <c r="CE96" s="118"/>
      <c r="CF96" s="118"/>
      <c r="CG96" s="118"/>
      <c r="CH96" s="118"/>
      <c r="CI96" s="118"/>
      <c r="CJ96" s="118"/>
      <c r="CK96" s="118"/>
      <c r="CL96" s="118"/>
      <c r="CM96" s="118"/>
      <c r="CN96" s="118"/>
      <c r="CO96" s="118"/>
      <c r="CP96" s="118"/>
      <c r="CQ96" s="118"/>
      <c r="CR96" s="118"/>
      <c r="CS96" s="118"/>
      <c r="CT96" s="118"/>
      <c r="CU96" s="118"/>
      <c r="CV96" s="118"/>
      <c r="CW96" s="118"/>
      <c r="CX96" s="117"/>
      <c r="CY96" s="117"/>
      <c r="CZ96" s="117"/>
      <c r="DA96" s="117"/>
      <c r="DB96" s="117"/>
      <c r="DC96" s="117"/>
      <c r="DD96" s="118"/>
      <c r="DE96" s="118"/>
      <c r="DF96" s="118"/>
      <c r="DG96" s="118"/>
      <c r="DH96" s="118"/>
      <c r="DI96" s="118"/>
      <c r="DJ96" s="118"/>
      <c r="DK96" s="118"/>
      <c r="DL96" s="118"/>
      <c r="DM96" s="118"/>
      <c r="DN96" s="118"/>
      <c r="DO96" s="118"/>
      <c r="DP96" s="118"/>
      <c r="DQ96" s="118"/>
      <c r="DR96" s="118"/>
      <c r="DS96" s="118"/>
      <c r="DT96" s="118"/>
      <c r="DU96" s="118"/>
      <c r="DV96" s="118"/>
      <c r="DW96" s="118"/>
      <c r="DX96" s="118"/>
      <c r="DY96" s="118"/>
      <c r="DZ96" s="118"/>
      <c r="EA96" s="118"/>
      <c r="EB96" s="118"/>
      <c r="EC96" s="118"/>
      <c r="ED96" s="118"/>
      <c r="EE96" s="118"/>
      <c r="EF96" s="118"/>
      <c r="EG96" s="118"/>
      <c r="EH96" s="118"/>
      <c r="EI96" s="118"/>
      <c r="EJ96" s="118"/>
      <c r="EK96" s="118"/>
      <c r="EL96" s="118"/>
      <c r="EM96" s="118"/>
      <c r="EN96" s="118"/>
      <c r="EO96" s="118"/>
      <c r="EP96" s="118"/>
      <c r="EQ96" s="118"/>
      <c r="ER96" s="118"/>
      <c r="ES96" s="118"/>
      <c r="ET96" s="118"/>
      <c r="EU96" s="118"/>
      <c r="EV96" s="118"/>
      <c r="EW96" s="118"/>
    </row>
    <row r="97" spans="1:153" x14ac:dyDescent="0.25">
      <c r="A97" s="2"/>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8"/>
      <c r="AB97" s="118"/>
      <c r="AC97" s="118"/>
      <c r="AD97" s="118"/>
      <c r="AE97" s="118"/>
      <c r="AF97" s="118"/>
      <c r="AG97" s="118"/>
      <c r="AH97" s="118"/>
      <c r="AI97" s="118"/>
      <c r="AJ97" s="118"/>
      <c r="AK97" s="118"/>
      <c r="AL97" s="118"/>
      <c r="AM97" s="118"/>
      <c r="AN97" s="118"/>
      <c r="AO97" s="118"/>
      <c r="AP97" s="118"/>
      <c r="AQ97" s="118"/>
      <c r="AR97" s="118"/>
      <c r="AS97" s="118"/>
      <c r="AT97" s="118"/>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118"/>
      <c r="BR97" s="118"/>
      <c r="BS97" s="118"/>
      <c r="BT97" s="118"/>
      <c r="BU97" s="118"/>
      <c r="BV97" s="118"/>
      <c r="BW97" s="118"/>
      <c r="BX97" s="118"/>
      <c r="BY97" s="118"/>
      <c r="BZ97" s="118"/>
      <c r="CA97" s="118"/>
      <c r="CB97" s="118"/>
      <c r="CC97" s="118"/>
      <c r="CD97" s="118"/>
      <c r="CE97" s="118"/>
      <c r="CF97" s="118"/>
      <c r="CG97" s="118"/>
      <c r="CH97" s="118"/>
      <c r="CI97" s="118"/>
      <c r="CJ97" s="118"/>
      <c r="CK97" s="118"/>
      <c r="CL97" s="118"/>
      <c r="CM97" s="118"/>
      <c r="CN97" s="118"/>
      <c r="CO97" s="118"/>
      <c r="CP97" s="118"/>
      <c r="CQ97" s="118"/>
      <c r="CR97" s="118"/>
      <c r="CS97" s="118"/>
      <c r="CT97" s="118"/>
      <c r="CU97" s="118"/>
      <c r="CV97" s="118"/>
      <c r="CW97" s="118"/>
      <c r="CX97" s="117"/>
      <c r="CY97" s="117"/>
      <c r="CZ97" s="117"/>
      <c r="DA97" s="117"/>
      <c r="DB97" s="117"/>
      <c r="DC97" s="117"/>
      <c r="DD97" s="118"/>
      <c r="DE97" s="118"/>
      <c r="DF97" s="118"/>
      <c r="DG97" s="118"/>
      <c r="DH97" s="118"/>
      <c r="DI97" s="118"/>
      <c r="DJ97" s="118"/>
      <c r="DK97" s="118"/>
      <c r="DL97" s="118"/>
      <c r="DM97" s="118"/>
      <c r="DN97" s="118"/>
      <c r="DO97" s="118"/>
      <c r="DP97" s="118"/>
      <c r="DQ97" s="118"/>
      <c r="DR97" s="118"/>
      <c r="DS97" s="118"/>
      <c r="DT97" s="118"/>
      <c r="DU97" s="118"/>
      <c r="DV97" s="118"/>
      <c r="DW97" s="118"/>
      <c r="DX97" s="118"/>
      <c r="DY97" s="118"/>
      <c r="DZ97" s="118"/>
      <c r="EA97" s="118"/>
      <c r="EB97" s="118"/>
      <c r="EC97" s="118"/>
      <c r="ED97" s="118"/>
      <c r="EE97" s="118"/>
      <c r="EF97" s="118"/>
      <c r="EG97" s="118"/>
      <c r="EH97" s="118"/>
      <c r="EI97" s="118"/>
      <c r="EJ97" s="118"/>
      <c r="EK97" s="118"/>
      <c r="EL97" s="118"/>
      <c r="EM97" s="118"/>
      <c r="EN97" s="118"/>
      <c r="EO97" s="118"/>
      <c r="EP97" s="118"/>
      <c r="EQ97" s="118"/>
      <c r="ER97" s="118"/>
      <c r="ES97" s="118"/>
      <c r="ET97" s="118"/>
      <c r="EU97" s="118"/>
      <c r="EV97" s="118"/>
      <c r="EW97" s="118"/>
    </row>
    <row r="98" spans="1:153" x14ac:dyDescent="0.25">
      <c r="A98" s="2"/>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8"/>
      <c r="AB98" s="118"/>
      <c r="AC98" s="118"/>
      <c r="AD98" s="118"/>
      <c r="AE98" s="118"/>
      <c r="AF98" s="118"/>
      <c r="AG98" s="118"/>
      <c r="AH98" s="118"/>
      <c r="AI98" s="118"/>
      <c r="AJ98" s="118"/>
      <c r="AK98" s="118"/>
      <c r="AL98" s="118"/>
      <c r="AM98" s="118"/>
      <c r="AN98" s="118"/>
      <c r="AO98" s="118"/>
      <c r="AP98" s="118"/>
      <c r="AQ98" s="118"/>
      <c r="AR98" s="118"/>
      <c r="AS98" s="118"/>
      <c r="AT98" s="118"/>
      <c r="AU98" s="118"/>
      <c r="AV98" s="118"/>
      <c r="AW98" s="118"/>
      <c r="AX98" s="118"/>
      <c r="AY98" s="118"/>
      <c r="AZ98" s="118"/>
      <c r="BA98" s="118"/>
      <c r="BB98" s="118"/>
      <c r="BC98" s="118"/>
      <c r="BD98" s="118"/>
      <c r="BE98" s="118"/>
      <c r="BF98" s="118"/>
      <c r="BG98" s="118"/>
      <c r="BH98" s="118"/>
      <c r="BI98" s="118"/>
      <c r="BJ98" s="118"/>
      <c r="BK98" s="118"/>
      <c r="BL98" s="118"/>
      <c r="BM98" s="118"/>
      <c r="BN98" s="118"/>
      <c r="BO98" s="118"/>
      <c r="BP98" s="118"/>
      <c r="BQ98" s="118"/>
      <c r="BR98" s="118"/>
      <c r="BS98" s="118"/>
      <c r="BT98" s="118"/>
      <c r="BU98" s="118"/>
      <c r="BV98" s="118"/>
      <c r="BW98" s="118"/>
      <c r="BX98" s="118"/>
      <c r="BY98" s="118"/>
      <c r="BZ98" s="118"/>
      <c r="CA98" s="118"/>
      <c r="CB98" s="118"/>
      <c r="CC98" s="118"/>
      <c r="CD98" s="118"/>
      <c r="CE98" s="118"/>
      <c r="CF98" s="118"/>
      <c r="CG98" s="118"/>
      <c r="CH98" s="118"/>
      <c r="CI98" s="118"/>
      <c r="CJ98" s="118"/>
      <c r="CK98" s="118"/>
      <c r="CL98" s="118"/>
      <c r="CM98" s="118"/>
      <c r="CN98" s="118"/>
      <c r="CO98" s="118"/>
      <c r="CP98" s="118"/>
      <c r="CQ98" s="118"/>
      <c r="CR98" s="118"/>
      <c r="CS98" s="118"/>
      <c r="CT98" s="118"/>
      <c r="CU98" s="118"/>
      <c r="CV98" s="118"/>
      <c r="CW98" s="118"/>
      <c r="CX98" s="117"/>
      <c r="CY98" s="117"/>
      <c r="CZ98" s="117"/>
      <c r="DA98" s="117"/>
      <c r="DB98" s="117"/>
      <c r="DC98" s="117"/>
      <c r="DD98" s="118"/>
      <c r="DE98" s="118"/>
      <c r="DF98" s="118"/>
      <c r="DG98" s="118"/>
      <c r="DH98" s="118"/>
      <c r="DI98" s="118"/>
      <c r="DJ98" s="118"/>
      <c r="DK98" s="118"/>
      <c r="DL98" s="118"/>
      <c r="DM98" s="118"/>
      <c r="DN98" s="118"/>
      <c r="DO98" s="118"/>
      <c r="DP98" s="118"/>
      <c r="DQ98" s="118"/>
      <c r="DR98" s="118"/>
      <c r="DS98" s="118"/>
      <c r="DT98" s="118"/>
      <c r="DU98" s="118"/>
      <c r="DV98" s="118"/>
      <c r="DW98" s="118"/>
      <c r="DX98" s="118"/>
      <c r="DY98" s="118"/>
      <c r="DZ98" s="118"/>
      <c r="EA98" s="118"/>
      <c r="EB98" s="118"/>
      <c r="EC98" s="118"/>
      <c r="ED98" s="118"/>
      <c r="EE98" s="118"/>
      <c r="EF98" s="118"/>
      <c r="EG98" s="118"/>
      <c r="EH98" s="118"/>
      <c r="EI98" s="118"/>
      <c r="EJ98" s="118"/>
      <c r="EK98" s="118"/>
      <c r="EL98" s="118"/>
      <c r="EM98" s="118"/>
      <c r="EN98" s="118"/>
      <c r="EO98" s="118"/>
      <c r="EP98" s="118"/>
      <c r="EQ98" s="118"/>
      <c r="ER98" s="118"/>
      <c r="ES98" s="118"/>
      <c r="ET98" s="118"/>
      <c r="EU98" s="118"/>
      <c r="EV98" s="118"/>
      <c r="EW98" s="118"/>
    </row>
    <row r="99" spans="1:153" x14ac:dyDescent="0.25">
      <c r="A99" s="2"/>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8"/>
      <c r="AB99" s="118"/>
      <c r="AC99" s="118"/>
      <c r="AD99" s="118"/>
      <c r="AE99" s="118"/>
      <c r="AF99" s="118"/>
      <c r="AG99" s="118"/>
      <c r="AH99" s="118"/>
      <c r="AI99" s="118"/>
      <c r="AJ99" s="118"/>
      <c r="AK99" s="118"/>
      <c r="AL99" s="118"/>
      <c r="AM99" s="118"/>
      <c r="AN99" s="118"/>
      <c r="AO99" s="118"/>
      <c r="AP99" s="118"/>
      <c r="AQ99" s="118"/>
      <c r="AR99" s="118"/>
      <c r="AS99" s="118"/>
      <c r="AT99" s="118"/>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118"/>
      <c r="BR99" s="118"/>
      <c r="BS99" s="118"/>
      <c r="BT99" s="118"/>
      <c r="BU99" s="118"/>
      <c r="BV99" s="118"/>
      <c r="BW99" s="118"/>
      <c r="BX99" s="118"/>
      <c r="BY99" s="118"/>
      <c r="BZ99" s="118"/>
      <c r="CA99" s="118"/>
      <c r="CB99" s="118"/>
      <c r="CC99" s="118"/>
      <c r="CD99" s="118"/>
      <c r="CE99" s="118"/>
      <c r="CF99" s="118"/>
      <c r="CG99" s="118"/>
      <c r="CH99" s="118"/>
      <c r="CI99" s="118"/>
      <c r="CJ99" s="118"/>
      <c r="CK99" s="118"/>
      <c r="CL99" s="118"/>
      <c r="CM99" s="118"/>
      <c r="CN99" s="118"/>
      <c r="CO99" s="118"/>
      <c r="CP99" s="118"/>
      <c r="CQ99" s="118"/>
      <c r="CR99" s="118"/>
      <c r="CS99" s="118"/>
      <c r="CT99" s="118"/>
      <c r="CU99" s="118"/>
      <c r="CV99" s="118"/>
      <c r="CW99" s="118"/>
      <c r="CX99" s="117"/>
      <c r="CY99" s="117"/>
      <c r="CZ99" s="117"/>
      <c r="DA99" s="117"/>
      <c r="DB99" s="117"/>
      <c r="DC99" s="117"/>
      <c r="DD99" s="118"/>
      <c r="DE99" s="118"/>
      <c r="DF99" s="118"/>
      <c r="DG99" s="118"/>
      <c r="DH99" s="118"/>
      <c r="DI99" s="118"/>
      <c r="DJ99" s="118"/>
      <c r="DK99" s="118"/>
      <c r="DL99" s="118"/>
      <c r="DM99" s="118"/>
      <c r="DN99" s="118"/>
      <c r="DO99" s="118"/>
      <c r="DP99" s="118"/>
      <c r="DQ99" s="118"/>
      <c r="DR99" s="118"/>
      <c r="DS99" s="118"/>
      <c r="DT99" s="118"/>
      <c r="DU99" s="118"/>
      <c r="DV99" s="118"/>
      <c r="DW99" s="118"/>
      <c r="DX99" s="118"/>
      <c r="DY99" s="118"/>
      <c r="DZ99" s="118"/>
      <c r="EA99" s="118"/>
      <c r="EB99" s="118"/>
      <c r="EC99" s="118"/>
      <c r="ED99" s="118"/>
      <c r="EE99" s="118"/>
      <c r="EF99" s="118"/>
      <c r="EG99" s="118"/>
      <c r="EH99" s="118"/>
      <c r="EI99" s="118"/>
      <c r="EJ99" s="118"/>
      <c r="EK99" s="118"/>
      <c r="EL99" s="118"/>
      <c r="EM99" s="118"/>
      <c r="EN99" s="118"/>
      <c r="EO99" s="118"/>
      <c r="EP99" s="118"/>
      <c r="EQ99" s="118"/>
      <c r="ER99" s="118"/>
      <c r="ES99" s="118"/>
      <c r="ET99" s="118"/>
      <c r="EU99" s="118"/>
      <c r="EV99" s="118"/>
      <c r="EW99" s="118"/>
    </row>
    <row r="100" spans="1:153" x14ac:dyDescent="0.25">
      <c r="A100" s="2"/>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8"/>
      <c r="AB100" s="118"/>
      <c r="AC100" s="118"/>
      <c r="AD100" s="118"/>
      <c r="AE100" s="118"/>
      <c r="AF100" s="118"/>
      <c r="AG100" s="118"/>
      <c r="AH100" s="118"/>
      <c r="AI100" s="118"/>
      <c r="AJ100" s="118"/>
      <c r="AK100" s="118"/>
      <c r="AL100" s="118"/>
      <c r="AM100" s="118"/>
      <c r="AN100" s="118"/>
      <c r="AO100" s="118"/>
      <c r="AP100" s="118"/>
      <c r="AQ100" s="118"/>
      <c r="AR100" s="118"/>
      <c r="AS100" s="118"/>
      <c r="AT100" s="118"/>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118"/>
      <c r="BR100" s="118"/>
      <c r="BS100" s="118"/>
      <c r="BT100" s="118"/>
      <c r="BU100" s="118"/>
      <c r="BV100" s="118"/>
      <c r="BW100" s="118"/>
      <c r="BX100" s="118"/>
      <c r="BY100" s="118"/>
      <c r="BZ100" s="118"/>
      <c r="CA100" s="118"/>
      <c r="CB100" s="118"/>
      <c r="CC100" s="118"/>
      <c r="CD100" s="118"/>
      <c r="CE100" s="118"/>
      <c r="CF100" s="118"/>
      <c r="CG100" s="118"/>
      <c r="CH100" s="118"/>
      <c r="CI100" s="118"/>
      <c r="CJ100" s="118"/>
      <c r="CK100" s="118"/>
      <c r="CL100" s="118"/>
      <c r="CM100" s="118"/>
      <c r="CN100" s="118"/>
      <c r="CO100" s="118"/>
      <c r="CP100" s="118"/>
      <c r="CQ100" s="118"/>
      <c r="CR100" s="118"/>
      <c r="CS100" s="118"/>
      <c r="CT100" s="118"/>
      <c r="CU100" s="118"/>
      <c r="CV100" s="118"/>
      <c r="CW100" s="118"/>
      <c r="CX100" s="117"/>
      <c r="CY100" s="117"/>
      <c r="CZ100" s="117"/>
      <c r="DA100" s="117"/>
      <c r="DB100" s="117"/>
      <c r="DC100" s="117"/>
      <c r="DD100" s="118"/>
      <c r="DE100" s="118"/>
      <c r="DF100" s="118"/>
      <c r="DG100" s="118"/>
      <c r="DH100" s="118"/>
      <c r="DI100" s="118"/>
      <c r="DJ100" s="118"/>
      <c r="DK100" s="118"/>
      <c r="DL100" s="118"/>
      <c r="DM100" s="118"/>
      <c r="DN100" s="118"/>
      <c r="DO100" s="118"/>
      <c r="DP100" s="118"/>
      <c r="DQ100" s="118"/>
      <c r="DR100" s="118"/>
      <c r="DS100" s="118"/>
      <c r="DT100" s="118"/>
      <c r="DU100" s="118"/>
      <c r="DV100" s="118"/>
      <c r="DW100" s="118"/>
      <c r="DX100" s="118"/>
      <c r="DY100" s="118"/>
      <c r="DZ100" s="118"/>
      <c r="EA100" s="118"/>
      <c r="EB100" s="118"/>
      <c r="EC100" s="118"/>
      <c r="ED100" s="118"/>
      <c r="EE100" s="118"/>
      <c r="EF100" s="118"/>
      <c r="EG100" s="118"/>
      <c r="EH100" s="118"/>
      <c r="EI100" s="118"/>
      <c r="EJ100" s="118"/>
      <c r="EK100" s="118"/>
      <c r="EL100" s="118"/>
      <c r="EM100" s="118"/>
      <c r="EN100" s="118"/>
      <c r="EO100" s="118"/>
      <c r="EP100" s="118"/>
      <c r="EQ100" s="118"/>
      <c r="ER100" s="118"/>
      <c r="ES100" s="118"/>
      <c r="ET100" s="118"/>
      <c r="EU100" s="118"/>
      <c r="EV100" s="118"/>
      <c r="EW100" s="118"/>
    </row>
    <row r="101" spans="1:153" s="87" customFormat="1" x14ac:dyDescent="0.25">
      <c r="A101" s="85"/>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CX101" s="86"/>
      <c r="CY101" s="86"/>
      <c r="CZ101" s="86"/>
      <c r="DA101" s="86"/>
      <c r="DB101" s="86"/>
      <c r="DC101" s="86"/>
    </row>
    <row r="102" spans="1:153" ht="15.75" customHeight="1" thickBot="1" x14ac:dyDescent="0.3">
      <c r="A102" s="93"/>
      <c r="B102" s="6"/>
      <c r="Z102" s="86"/>
      <c r="AA102" s="195" t="s">
        <v>277</v>
      </c>
      <c r="AB102" s="195"/>
      <c r="AC102" s="195"/>
      <c r="AD102" s="195"/>
    </row>
    <row r="103" spans="1:153" ht="15" customHeight="1" thickBot="1" x14ac:dyDescent="0.3">
      <c r="A103" s="2"/>
      <c r="D103" s="38"/>
      <c r="E103" s="38"/>
      <c r="F103" s="6"/>
      <c r="G103" s="229" t="s">
        <v>374</v>
      </c>
      <c r="H103" s="229"/>
      <c r="I103" s="95">
        <v>1</v>
      </c>
      <c r="K103" s="228" t="s">
        <v>375</v>
      </c>
      <c r="L103" s="228"/>
      <c r="M103" s="228"/>
      <c r="N103" s="228"/>
      <c r="O103" s="228"/>
      <c r="P103" s="94">
        <v>0.3</v>
      </c>
      <c r="Z103" s="86"/>
      <c r="AA103" s="195"/>
      <c r="AB103" s="195"/>
      <c r="AC103" s="195"/>
      <c r="AD103" s="195"/>
      <c r="AE103" s="195" t="s">
        <v>278</v>
      </c>
      <c r="AF103" s="195"/>
      <c r="AG103" s="195"/>
    </row>
    <row r="104" spans="1:153" ht="15" customHeight="1" x14ac:dyDescent="0.25">
      <c r="A104" s="2"/>
      <c r="B104" s="227" t="s">
        <v>365</v>
      </c>
      <c r="C104" s="227"/>
      <c r="D104" s="208" t="s">
        <v>366</v>
      </c>
      <c r="E104" s="208"/>
      <c r="F104" s="208"/>
      <c r="G104" s="208"/>
      <c r="H104" s="208" t="s">
        <v>368</v>
      </c>
      <c r="I104" s="208"/>
      <c r="J104" s="208"/>
      <c r="K104" s="208"/>
      <c r="L104" s="227" t="s">
        <v>369</v>
      </c>
      <c r="M104" s="227" t="s">
        <v>370</v>
      </c>
      <c r="N104" s="227"/>
      <c r="Q104" s="205" t="s">
        <v>371</v>
      </c>
      <c r="R104" s="208" t="s">
        <v>237</v>
      </c>
      <c r="S104" s="208"/>
      <c r="T104" s="208"/>
      <c r="Z104" s="86"/>
      <c r="AA104" s="195"/>
      <c r="AB104" s="195"/>
      <c r="AC104" s="195"/>
      <c r="AD104" s="195"/>
      <c r="AE104" s="195"/>
      <c r="AF104" s="195"/>
      <c r="AG104" s="195"/>
      <c r="AI104" s="205" t="s">
        <v>273</v>
      </c>
      <c r="AJ104" s="208" t="s">
        <v>279</v>
      </c>
      <c r="AK104" s="208"/>
      <c r="AL104" s="208"/>
      <c r="AM104" s="1"/>
      <c r="AN104" s="1"/>
      <c r="AO104" s="1"/>
    </row>
    <row r="105" spans="1:153" x14ac:dyDescent="0.25">
      <c r="A105" s="2"/>
      <c r="B105" s="227"/>
      <c r="C105" s="227"/>
      <c r="D105" s="5" t="s">
        <v>367</v>
      </c>
      <c r="E105" s="208" t="s">
        <v>373</v>
      </c>
      <c r="F105" s="208"/>
      <c r="G105" s="208"/>
      <c r="H105" s="5" t="s">
        <v>367</v>
      </c>
      <c r="I105" s="208" t="s">
        <v>373</v>
      </c>
      <c r="J105" s="208"/>
      <c r="K105" s="208"/>
      <c r="L105" s="227"/>
      <c r="M105" s="227"/>
      <c r="N105" s="227"/>
      <c r="Q105" s="205"/>
      <c r="R105" s="209"/>
      <c r="S105" s="209"/>
      <c r="T105" s="209"/>
      <c r="Z105" s="86"/>
      <c r="AA105" s="195"/>
      <c r="AB105" s="195"/>
      <c r="AC105" s="195"/>
      <c r="AD105" s="195"/>
      <c r="AE105" s="195"/>
      <c r="AF105" s="195"/>
      <c r="AG105" s="195"/>
      <c r="AI105" s="205"/>
      <c r="AJ105" s="209"/>
      <c r="AK105" s="209"/>
      <c r="AL105" s="209"/>
      <c r="AM105" s="1"/>
      <c r="AN105" s="1"/>
      <c r="AO105" s="1"/>
    </row>
    <row r="106" spans="1:153" x14ac:dyDescent="0.25">
      <c r="A106" s="2" t="str">
        <f>A6</f>
        <v>ORB-SLAM</v>
      </c>
      <c r="B106" s="1">
        <f>COUNTA(B6:ZZ6)</f>
        <v>11</v>
      </c>
      <c r="D106" s="1">
        <f>COUNTIF($B$209:$ZZ$211,A106)</f>
        <v>5</v>
      </c>
      <c r="F106" s="1">
        <f>COUNTIF($B$212:$ZZ$219,A106)</f>
        <v>0</v>
      </c>
      <c r="H106" s="1">
        <f>D106*$I$103</f>
        <v>5</v>
      </c>
      <c r="J106" s="1">
        <f>F106*$P$103</f>
        <v>0</v>
      </c>
      <c r="L106" s="1">
        <f>H106+J106</f>
        <v>5</v>
      </c>
      <c r="M106" s="104">
        <f>IFERROR(L106/B106,"")</f>
        <v>0.45454545454545453</v>
      </c>
      <c r="Q106" s="134">
        <f>LARGE($M$106:$M$200,1)</f>
        <v>0.58333333333333337</v>
      </c>
      <c r="R106" s="206" t="str" cm="1">
        <f t="array" ref="R106">IFERROR(INDEX($A$106:$A$200, MATCH(1,($M$106:$M$200=LARGE($M$106:$M$200,1))*(COUNTIF(R105:T105, $A$106:$A$200)=0),0)), "")</f>
        <v>R3LIVE</v>
      </c>
      <c r="S106" s="207"/>
      <c r="T106" s="207"/>
      <c r="U106" s="135" t="s">
        <v>238</v>
      </c>
      <c r="V106" s="99"/>
      <c r="W106" s="107"/>
      <c r="Z106" s="86"/>
      <c r="AB106">
        <f>SUMIF($209:$209, A106, $223:$223)</f>
        <v>20</v>
      </c>
      <c r="AF106" s="142">
        <f>IFERROR(AB106/B106,"")</f>
        <v>1.8181818181818181</v>
      </c>
      <c r="AI106" s="134">
        <f>LARGE($AF$106:$AF$200,1)</f>
        <v>3.5454545454545454</v>
      </c>
      <c r="AJ106" s="206" t="str" cm="1">
        <f t="array" ref="AJ106">IFERROR(INDEX($A$106:$A$200, MATCH(1,($AF$106:$AF$200=LARGE($AF$106:$AF$200,1))*(COUNTIF(AJ105:AL105, $A$106:$A$200)=0),0)), "")</f>
        <v>DV-LOAM</v>
      </c>
      <c r="AK106" s="207"/>
      <c r="AL106" s="207"/>
      <c r="AM106" s="135" t="s">
        <v>238</v>
      </c>
      <c r="AN106" s="99"/>
      <c r="AO106" s="107"/>
    </row>
    <row r="107" spans="1:153" x14ac:dyDescent="0.25">
      <c r="A107" s="2" t="str">
        <f t="shared" ref="A107:A170" si="0">A7</f>
        <v>ORB-SLAM2</v>
      </c>
      <c r="B107" s="1">
        <f>COUNTA(B7:ZZ7)</f>
        <v>58</v>
      </c>
      <c r="D107" s="1">
        <f t="shared" ref="D107:D170" si="1">COUNTIF($B$209:$ZZ$211,A107)</f>
        <v>11</v>
      </c>
      <c r="F107" s="1">
        <f t="shared" ref="F107:F170" si="2">COUNTIF($B$212:$ZZ$219,A107)</f>
        <v>19</v>
      </c>
      <c r="H107" s="1">
        <f t="shared" ref="H107:H123" si="3">D107*$I$103</f>
        <v>11</v>
      </c>
      <c r="J107" s="1">
        <f t="shared" ref="J107:J123" si="4">F107*$P$103</f>
        <v>5.7</v>
      </c>
      <c r="L107" s="1">
        <f t="shared" ref="L107:L123" si="5">H107+J107</f>
        <v>16.7</v>
      </c>
      <c r="M107" s="104">
        <f t="shared" ref="M107:M170" si="6">IFERROR(L107/B107,"")</f>
        <v>0.28793103448275859</v>
      </c>
      <c r="Q107" s="96"/>
      <c r="R107" s="198" t="str" cm="1">
        <f t="array" ref="R107">IFERROR(INDEX($A$106:$A$200, MATCH(1,($M$106:$M$200=LARGE($M$106:$M$200,1))*(COUNTIF(R106:T106, $A$106:$A$200)=0),0)), "")</f>
        <v/>
      </c>
      <c r="S107" s="199"/>
      <c r="T107" s="199"/>
      <c r="U107" s="199" t="s">
        <v>372</v>
      </c>
      <c r="V107" s="199"/>
      <c r="W107" s="200"/>
      <c r="Z107" s="86"/>
      <c r="AB107">
        <f t="shared" ref="AB107:AB170" si="7">SUMIF($209:$209, A107, $223:$223)</f>
        <v>66</v>
      </c>
      <c r="AF107" s="142">
        <f t="shared" ref="AF107:AF170" si="8">IFERROR(AB107/B107,"")</f>
        <v>1.1379310344827587</v>
      </c>
      <c r="AI107" s="96"/>
      <c r="AJ107" s="198" t="str" cm="1">
        <f t="array" ref="AJ107">IFERROR(INDEX($A$106:$A$200, MATCH(1,($AF$106:$AF$200=LARGE($AF$106:$AF$200,1))*(COUNTIF($AJ$106:AL106, $A$106:$A$200)=0),0)), "")</f>
        <v/>
      </c>
      <c r="AK107" s="199"/>
      <c r="AL107" s="199"/>
      <c r="AM107" s="199" t="s">
        <v>239</v>
      </c>
      <c r="AN107" s="199"/>
      <c r="AO107" s="200"/>
    </row>
    <row r="108" spans="1:153" x14ac:dyDescent="0.25">
      <c r="A108" s="2" t="str">
        <f t="shared" si="0"/>
        <v>MapLab 2.0</v>
      </c>
      <c r="B108" s="1">
        <f t="shared" ref="B108:B171" si="9">COUNTA(B8:ZZ8)</f>
        <v>20</v>
      </c>
      <c r="D108" s="1">
        <f t="shared" si="1"/>
        <v>0</v>
      </c>
      <c r="F108" s="1">
        <f t="shared" si="2"/>
        <v>0</v>
      </c>
      <c r="H108" s="1">
        <f t="shared" si="3"/>
        <v>0</v>
      </c>
      <c r="J108" s="1">
        <f t="shared" si="4"/>
        <v>0</v>
      </c>
      <c r="L108" s="1">
        <f t="shared" si="5"/>
        <v>0</v>
      </c>
      <c r="M108" s="104">
        <f t="shared" si="6"/>
        <v>0</v>
      </c>
      <c r="Q108" s="96"/>
      <c r="R108" s="201" t="str" cm="1">
        <f t="array" ref="R108">IFERROR(INDEX($A$106:$A$200, MATCH(1,($M$106:$M$200=LARGE($M$106:$M$200,1))*(COUNTIF(R106:T107, $A$106:$A$200)=0),0)), "")</f>
        <v/>
      </c>
      <c r="S108" s="202"/>
      <c r="T108" s="202"/>
      <c r="U108" s="199" t="s">
        <v>372</v>
      </c>
      <c r="V108" s="199"/>
      <c r="W108" s="200"/>
      <c r="Z108" s="86"/>
      <c r="AB108">
        <f t="shared" si="7"/>
        <v>0</v>
      </c>
      <c r="AF108" s="142">
        <f t="shared" si="8"/>
        <v>0</v>
      </c>
      <c r="AI108" s="96"/>
      <c r="AJ108" s="201" t="str" cm="1">
        <f t="array" ref="AJ108">IFERROR(INDEX($A$106:$A$200, MATCH(1,($AF$106:$AF$200=LARGE($AF$106:$AF$200,1))*(COUNTIF($AJ$106:AL107, $A$106:$A$200)=0),0)), "")</f>
        <v/>
      </c>
      <c r="AK108" s="202"/>
      <c r="AL108" s="202"/>
      <c r="AM108" s="202" t="s">
        <v>239</v>
      </c>
      <c r="AN108" s="202"/>
      <c r="AO108" s="203"/>
    </row>
    <row r="109" spans="1:153" x14ac:dyDescent="0.25">
      <c r="A109" s="2" t="str">
        <f t="shared" si="0"/>
        <v>LDSO</v>
      </c>
      <c r="B109" s="1">
        <f t="shared" si="9"/>
        <v>24</v>
      </c>
      <c r="D109" s="1">
        <f t="shared" si="1"/>
        <v>1</v>
      </c>
      <c r="F109" s="1">
        <f t="shared" si="2"/>
        <v>2</v>
      </c>
      <c r="H109" s="1">
        <f t="shared" si="3"/>
        <v>1</v>
      </c>
      <c r="J109" s="1">
        <f t="shared" si="4"/>
        <v>0.6</v>
      </c>
      <c r="L109" s="1">
        <f t="shared" si="5"/>
        <v>1.6</v>
      </c>
      <c r="M109" s="104">
        <f t="shared" si="6"/>
        <v>6.6666666666666666E-2</v>
      </c>
      <c r="Q109" s="134">
        <f>LARGE($M$106:$M$200,2)</f>
        <v>0.57311827956989247</v>
      </c>
      <c r="R109" s="206" t="str" cm="1">
        <f t="array" ref="R109">IFERROR(INDEX($A$106:$A$200, MATCH(1,($M$106:$M$200=LARGE($M$106:$M$200,2))*(COUNTIF(R106:T108, $A$106:$A$200)=0),0)), "")</f>
        <v>ORB-SLAM3</v>
      </c>
      <c r="S109" s="207"/>
      <c r="T109" s="207"/>
      <c r="U109" s="136" t="s">
        <v>240</v>
      </c>
      <c r="V109" s="105"/>
      <c r="W109" s="106"/>
      <c r="Z109" s="86"/>
      <c r="AB109">
        <f t="shared" si="7"/>
        <v>10</v>
      </c>
      <c r="AF109" s="142">
        <f t="shared" si="8"/>
        <v>0.41666666666666669</v>
      </c>
      <c r="AI109" s="134">
        <f>LARGE($AF$106:$AF$200,2)</f>
        <v>2.9545454545454546</v>
      </c>
      <c r="AJ109" s="206" t="str" cm="1">
        <f t="array" ref="AJ109">IFERROR(INDEX($A$106:$A$200, MATCH(1,($AF$106:$AF$200=LARGE($AF$106:$AF$200,2))*(COUNTIF($AJ$106:AL108, $A$106:$A$200)=0),0)), "")</f>
        <v>RTAB. Stereo. ORB2</v>
      </c>
      <c r="AK109" s="207"/>
      <c r="AL109" s="207"/>
      <c r="AM109" s="136" t="s">
        <v>240</v>
      </c>
      <c r="AN109" s="105"/>
      <c r="AO109" s="106"/>
    </row>
    <row r="110" spans="1:153" x14ac:dyDescent="0.25">
      <c r="A110" s="2" t="str">
        <f t="shared" si="0"/>
        <v>VINS-Mono</v>
      </c>
      <c r="B110" s="1">
        <f t="shared" si="9"/>
        <v>75</v>
      </c>
      <c r="D110" s="1">
        <f t="shared" si="1"/>
        <v>10</v>
      </c>
      <c r="F110" s="1">
        <f t="shared" si="2"/>
        <v>6</v>
      </c>
      <c r="H110" s="1">
        <f t="shared" si="3"/>
        <v>10</v>
      </c>
      <c r="J110" s="1">
        <f t="shared" si="4"/>
        <v>1.7999999999999998</v>
      </c>
      <c r="L110" s="1">
        <f t="shared" si="5"/>
        <v>11.8</v>
      </c>
      <c r="M110" s="104">
        <f t="shared" si="6"/>
        <v>0.15733333333333335</v>
      </c>
      <c r="Q110" s="96"/>
      <c r="R110" s="198" t="str" cm="1">
        <f t="array" ref="R110">IFERROR(INDEX($A$106:$A$200, MATCH(1,($M$106:$M$200=LARGE($M$106:$M$200,2))*(COUNTIF($R$106:T109, $A$106:$A$200)=0),0)), "")</f>
        <v/>
      </c>
      <c r="S110" s="199"/>
      <c r="T110" s="199"/>
      <c r="U110" s="199" t="s">
        <v>372</v>
      </c>
      <c r="V110" s="199"/>
      <c r="W110" s="200"/>
      <c r="Z110" s="86"/>
      <c r="AB110">
        <f t="shared" si="7"/>
        <v>44</v>
      </c>
      <c r="AF110" s="142">
        <f t="shared" si="8"/>
        <v>0.58666666666666667</v>
      </c>
      <c r="AI110" s="96"/>
      <c r="AJ110" s="198" t="str" cm="1">
        <f t="array" ref="AJ110">IFERROR(INDEX($A$106:$A$200, MATCH(1,($AF$106:$AF$200=LARGE($AF$106:$AF$200,2))*(COUNTIF($AJ$106:AL109, $A$106:$A$200)=0),0)), "")</f>
        <v/>
      </c>
      <c r="AK110" s="199"/>
      <c r="AL110" s="199"/>
      <c r="AM110" s="199" t="s">
        <v>239</v>
      </c>
      <c r="AN110" s="199"/>
      <c r="AO110" s="200"/>
    </row>
    <row r="111" spans="1:153" x14ac:dyDescent="0.25">
      <c r="A111" s="2" t="str">
        <f t="shared" si="0"/>
        <v>VINS-Fusion</v>
      </c>
      <c r="B111" s="1">
        <f t="shared" si="9"/>
        <v>46</v>
      </c>
      <c r="D111" s="1">
        <f t="shared" si="1"/>
        <v>0</v>
      </c>
      <c r="F111" s="1">
        <f t="shared" si="2"/>
        <v>1</v>
      </c>
      <c r="H111" s="1">
        <f t="shared" si="3"/>
        <v>0</v>
      </c>
      <c r="J111" s="1">
        <f t="shared" si="4"/>
        <v>0.3</v>
      </c>
      <c r="L111" s="1">
        <f t="shared" si="5"/>
        <v>0.3</v>
      </c>
      <c r="M111" s="104">
        <f t="shared" si="6"/>
        <v>6.5217391304347823E-3</v>
      </c>
      <c r="Q111" s="96"/>
      <c r="R111" s="201" t="str" cm="1">
        <f t="array" ref="R111">IFERROR(INDEX($A$106:$A$200, MATCH(1,($M$106:$M$200=LARGE($M$106:$M$200,2))*(COUNTIF($R$106:T110, $A$106:$A$200)=0),0)), "")</f>
        <v/>
      </c>
      <c r="S111" s="202"/>
      <c r="T111" s="202"/>
      <c r="U111" s="199" t="s">
        <v>372</v>
      </c>
      <c r="V111" s="199"/>
      <c r="W111" s="200"/>
      <c r="Z111" s="86"/>
      <c r="AB111">
        <f t="shared" si="7"/>
        <v>0</v>
      </c>
      <c r="AF111" s="142">
        <f t="shared" si="8"/>
        <v>0</v>
      </c>
      <c r="AI111" s="96"/>
      <c r="AJ111" s="201" t="str" cm="1">
        <f t="array" ref="AJ111">IFERROR(INDEX($A$106:$A$200, MATCH(1,($AF$106:$AF$200=LARGE($AF$106:$AF$200,2))*(COUNTIF($AJ$106:AL110, $A$106:$A$200)=0),0)), "")</f>
        <v/>
      </c>
      <c r="AK111" s="202"/>
      <c r="AL111" s="202"/>
      <c r="AM111" s="202" t="s">
        <v>239</v>
      </c>
      <c r="AN111" s="202"/>
      <c r="AO111" s="203"/>
    </row>
    <row r="112" spans="1:153" x14ac:dyDescent="0.25">
      <c r="A112" s="2" t="str">
        <f t="shared" si="0"/>
        <v>OpenVSLAM</v>
      </c>
      <c r="B112" s="1">
        <f t="shared" si="9"/>
        <v>56</v>
      </c>
      <c r="D112" s="1">
        <f t="shared" si="1"/>
        <v>21</v>
      </c>
      <c r="F112" s="1">
        <f t="shared" si="2"/>
        <v>8</v>
      </c>
      <c r="H112" s="1">
        <f t="shared" si="3"/>
        <v>21</v>
      </c>
      <c r="J112" s="1">
        <f t="shared" si="4"/>
        <v>2.4</v>
      </c>
      <c r="L112" s="1">
        <f t="shared" si="5"/>
        <v>23.4</v>
      </c>
      <c r="M112" s="104">
        <f t="shared" si="6"/>
        <v>0.41785714285714282</v>
      </c>
      <c r="Q112" s="134">
        <f>LARGE($M$106:$M$200,3)</f>
        <v>0.5541666666666667</v>
      </c>
      <c r="R112" s="206" t="str" cm="1">
        <f t="array" ref="R112">IFERROR(INDEX($A$106:$A$200, MATCH(1,($M$106:$M$200=LARGE($M$106:$M$200,3))*(COUNTIF($R$106:T111, $A$106:$A$200)=0),0)), "")</f>
        <v>FAST-LIO2</v>
      </c>
      <c r="S112" s="207"/>
      <c r="T112" s="207"/>
      <c r="U112" s="136" t="s">
        <v>241</v>
      </c>
      <c r="V112" s="105"/>
      <c r="W112" s="106"/>
      <c r="Z112" s="86"/>
      <c r="AB112">
        <f t="shared" si="7"/>
        <v>86</v>
      </c>
      <c r="AF112" s="142">
        <f t="shared" si="8"/>
        <v>1.5357142857142858</v>
      </c>
      <c r="AI112" s="134">
        <f>LARGE($AF$106:$AF$200,3)</f>
        <v>2.5591397849462365</v>
      </c>
      <c r="AJ112" s="206" t="str" cm="1">
        <f t="array" ref="AJ112">IFERROR(INDEX($A$106:$A$200, MATCH(1,($AF$106:$AF$200=LARGE($AF$106:$AF$200,3))*(COUNTIF($AJ$106:AL111, $A$106:$A$200)=0),0)), "")</f>
        <v>ORB-SLAM3</v>
      </c>
      <c r="AK112" s="207"/>
      <c r="AL112" s="207"/>
      <c r="AM112" s="136" t="s">
        <v>241</v>
      </c>
      <c r="AN112" s="105"/>
      <c r="AO112" s="106"/>
    </row>
    <row r="113" spans="1:41" x14ac:dyDescent="0.25">
      <c r="A113" s="2" t="str">
        <f t="shared" si="0"/>
        <v>Basalt</v>
      </c>
      <c r="B113" s="1">
        <f t="shared" si="9"/>
        <v>60</v>
      </c>
      <c r="D113" s="1">
        <f t="shared" si="1"/>
        <v>8</v>
      </c>
      <c r="F113" s="1">
        <f t="shared" si="2"/>
        <v>8</v>
      </c>
      <c r="H113" s="1">
        <f t="shared" si="3"/>
        <v>8</v>
      </c>
      <c r="J113" s="1">
        <f t="shared" si="4"/>
        <v>2.4</v>
      </c>
      <c r="L113" s="1">
        <f t="shared" si="5"/>
        <v>10.4</v>
      </c>
      <c r="M113" s="104">
        <f t="shared" si="6"/>
        <v>0.17333333333333334</v>
      </c>
      <c r="Q113" s="96"/>
      <c r="R113" s="198" t="str" cm="1">
        <f t="array" ref="R113">IFERROR(INDEX($A$106:$A$200, MATCH(1,($M$106:$M$200=LARGE($M$106:$M$200,3))*(COUNTIF($R$106:T112, $A$106:$A$200)=0),0)), "")</f>
        <v/>
      </c>
      <c r="S113" s="199"/>
      <c r="T113" s="199"/>
      <c r="U113" s="199" t="s">
        <v>372</v>
      </c>
      <c r="V113" s="199"/>
      <c r="W113" s="200"/>
      <c r="Z113" s="86"/>
      <c r="AB113">
        <f t="shared" si="7"/>
        <v>72</v>
      </c>
      <c r="AF113" s="142">
        <f t="shared" si="8"/>
        <v>1.2</v>
      </c>
      <c r="AI113" s="96"/>
      <c r="AJ113" s="198" t="str" cm="1">
        <f t="array" ref="AJ113">IFERROR(INDEX($A$106:$A$200, MATCH(1,($AF$106:$AF$200=LARGE($AF$106:$AF$200,3))*(COUNTIF($AJ$106:AL112, $A$106:$A$200)=0),0)), "")</f>
        <v/>
      </c>
      <c r="AK113" s="199"/>
      <c r="AL113" s="199"/>
      <c r="AM113" s="199" t="s">
        <v>239</v>
      </c>
      <c r="AN113" s="199"/>
      <c r="AO113" s="200"/>
    </row>
    <row r="114" spans="1:41" x14ac:dyDescent="0.25">
      <c r="A114" s="2" t="str">
        <f t="shared" si="0"/>
        <v>Kimera</v>
      </c>
      <c r="B114" s="1">
        <f t="shared" si="9"/>
        <v>27</v>
      </c>
      <c r="D114" s="1">
        <f t="shared" si="1"/>
        <v>1</v>
      </c>
      <c r="F114" s="1">
        <f t="shared" si="2"/>
        <v>1</v>
      </c>
      <c r="H114" s="1">
        <f t="shared" si="3"/>
        <v>1</v>
      </c>
      <c r="J114" s="1">
        <f t="shared" si="4"/>
        <v>0.3</v>
      </c>
      <c r="L114" s="1">
        <f t="shared" si="5"/>
        <v>1.3</v>
      </c>
      <c r="M114" s="104">
        <f t="shared" si="6"/>
        <v>4.8148148148148148E-2</v>
      </c>
      <c r="Q114" s="96"/>
      <c r="R114" s="201" t="str" cm="1">
        <f t="array" ref="R114">IFERROR(INDEX($A$106:$A$200, MATCH(1,($M$106:$M$200=LARGE($M$106:$M$200,3))*(COUNTIF($R$106:T113, $A$106:$A$200)=0),0)), "")</f>
        <v/>
      </c>
      <c r="S114" s="202"/>
      <c r="T114" s="202"/>
      <c r="U114" s="199" t="s">
        <v>372</v>
      </c>
      <c r="V114" s="199"/>
      <c r="W114" s="200"/>
      <c r="Z114" s="86"/>
      <c r="AB114">
        <f t="shared" si="7"/>
        <v>8</v>
      </c>
      <c r="AF114" s="142">
        <f t="shared" si="8"/>
        <v>0.29629629629629628</v>
      </c>
      <c r="AI114" s="96"/>
      <c r="AJ114" s="201" t="str" cm="1">
        <f t="array" ref="AJ114">IFERROR(INDEX($A$106:$A$200, MATCH(1,($AF$106:$AF$200=LARGE($AF$106:$AF$200,3))*(COUNTIF($AJ$106:AL113, $A$106:$A$200)=0),0)), "")</f>
        <v/>
      </c>
      <c r="AK114" s="202"/>
      <c r="AL114" s="202"/>
      <c r="AM114" s="202" t="s">
        <v>239</v>
      </c>
      <c r="AN114" s="202"/>
      <c r="AO114" s="203"/>
    </row>
    <row r="115" spans="1:41" x14ac:dyDescent="0.25">
      <c r="A115" s="2" t="str">
        <f t="shared" si="0"/>
        <v>OpenVINS</v>
      </c>
      <c r="B115" s="1">
        <f t="shared" si="9"/>
        <v>20</v>
      </c>
      <c r="D115" s="1">
        <f t="shared" si="1"/>
        <v>0</v>
      </c>
      <c r="F115" s="1">
        <f t="shared" si="2"/>
        <v>2</v>
      </c>
      <c r="H115" s="1">
        <f t="shared" si="3"/>
        <v>0</v>
      </c>
      <c r="J115" s="1">
        <f t="shared" si="4"/>
        <v>0.6</v>
      </c>
      <c r="L115" s="1">
        <f t="shared" si="5"/>
        <v>0.6</v>
      </c>
      <c r="M115" s="104">
        <f t="shared" si="6"/>
        <v>0.03</v>
      </c>
      <c r="Q115" s="137">
        <f>LARGE($M$106:$M$200,4)</f>
        <v>0.53749999999999998</v>
      </c>
      <c r="R115" s="196" t="str" cm="1">
        <f t="array" ref="R115">IFERROR(INDEX($A$106:$A$200, MATCH(1,($M$106:$M$200=LARGE($M$106:$M$200,4))*(COUNTIF($R$106:T114, $A$106:$A$200)=0),0)), "")</f>
        <v>R2LIVE</v>
      </c>
      <c r="S115" s="197"/>
      <c r="T115" s="197"/>
      <c r="U115" s="138" t="s">
        <v>242</v>
      </c>
      <c r="V115" s="105"/>
      <c r="W115" s="106"/>
      <c r="Z115" s="86"/>
      <c r="AB115">
        <f t="shared" si="7"/>
        <v>0</v>
      </c>
      <c r="AF115" s="142">
        <f t="shared" si="8"/>
        <v>0</v>
      </c>
      <c r="AI115" s="137"/>
      <c r="AJ115" s="196" t="str" cm="1">
        <f t="array" ref="AJ115">IFERROR(INDEX($A$106:$A$200, MATCH(1,($AF$106:$AF$200=LARGE($AF$106:$AF$200,4))*(COUNTIF($AJ$106:AL114, $A$106:$A$200)=0),0)), "")</f>
        <v>ORB-SLAM</v>
      </c>
      <c r="AK115" s="197"/>
      <c r="AL115" s="197"/>
      <c r="AM115" s="138" t="s">
        <v>242</v>
      </c>
      <c r="AN115" s="105"/>
      <c r="AO115" s="106"/>
    </row>
    <row r="116" spans="1:41" x14ac:dyDescent="0.25">
      <c r="A116" s="2" t="str">
        <f t="shared" si="0"/>
        <v>ORB-SLAM3</v>
      </c>
      <c r="B116" s="1">
        <f t="shared" si="9"/>
        <v>93</v>
      </c>
      <c r="D116" s="1">
        <f t="shared" si="1"/>
        <v>47</v>
      </c>
      <c r="F116" s="1">
        <f t="shared" si="2"/>
        <v>21</v>
      </c>
      <c r="H116" s="1">
        <f t="shared" si="3"/>
        <v>47</v>
      </c>
      <c r="J116" s="1">
        <f t="shared" si="4"/>
        <v>6.3</v>
      </c>
      <c r="L116" s="1">
        <f t="shared" si="5"/>
        <v>53.3</v>
      </c>
      <c r="M116" s="104">
        <f t="shared" si="6"/>
        <v>0.57311827956989247</v>
      </c>
      <c r="Q116" s="96"/>
      <c r="R116" s="198" t="str" cm="1">
        <f t="array" ref="R116">IFERROR(INDEX($A$106:$A$200, MATCH(1,($M$106:$M$200=LARGE($M$106:$M$200,4))*(COUNTIF($R$106:T115, $A$106:$A$200)=0),0)), "")</f>
        <v/>
      </c>
      <c r="S116" s="199"/>
      <c r="T116" s="199"/>
      <c r="U116" s="199" t="s">
        <v>372</v>
      </c>
      <c r="V116" s="199"/>
      <c r="W116" s="200"/>
      <c r="Z116" s="86"/>
      <c r="AB116">
        <f t="shared" si="7"/>
        <v>238</v>
      </c>
      <c r="AF116" s="142">
        <f t="shared" si="8"/>
        <v>2.5591397849462365</v>
      </c>
      <c r="AI116" s="96"/>
      <c r="AJ116" s="198" t="str" cm="1">
        <f t="array" ref="AJ116">IFERROR(INDEX($A$106:$A$200, MATCH(1,($AF$106:$AF$200=LARGE($AF$106:$AF$200,4))*(COUNTIF($AJ$106:AL115, $A$106:$A$200)=0),0)), "")</f>
        <v/>
      </c>
      <c r="AK116" s="199"/>
      <c r="AL116" s="199"/>
      <c r="AM116" s="199" t="s">
        <v>239</v>
      </c>
      <c r="AN116" s="199"/>
      <c r="AO116" s="200"/>
    </row>
    <row r="117" spans="1:41" x14ac:dyDescent="0.25">
      <c r="A117" s="2" t="str">
        <f t="shared" si="0"/>
        <v>DRE</v>
      </c>
      <c r="B117" s="1">
        <f t="shared" si="9"/>
        <v>0</v>
      </c>
      <c r="D117" s="1">
        <f t="shared" si="1"/>
        <v>0</v>
      </c>
      <c r="F117" s="1">
        <f t="shared" si="2"/>
        <v>0</v>
      </c>
      <c r="H117" s="1">
        <f t="shared" si="3"/>
        <v>0</v>
      </c>
      <c r="J117" s="1">
        <f t="shared" si="4"/>
        <v>0</v>
      </c>
      <c r="L117" s="1">
        <f t="shared" si="5"/>
        <v>0</v>
      </c>
      <c r="M117" s="104" t="str">
        <f t="shared" si="6"/>
        <v/>
      </c>
      <c r="Q117" s="96"/>
      <c r="R117" s="201" t="str" cm="1">
        <f t="array" ref="R117">IFERROR(INDEX($A$106:$A$200, MATCH(1,($M$106:$M$200=LARGE($M$106:$M$200,4))*(COUNTIF($R$106:T116, $A$106:$A$200)=0),0)), "")</f>
        <v/>
      </c>
      <c r="S117" s="202"/>
      <c r="T117" s="202"/>
      <c r="U117" s="199" t="s">
        <v>372</v>
      </c>
      <c r="V117" s="199"/>
      <c r="W117" s="200"/>
      <c r="Z117" s="86"/>
      <c r="AB117">
        <f t="shared" si="7"/>
        <v>0</v>
      </c>
      <c r="AF117" s="142" t="str">
        <f t="shared" si="8"/>
        <v/>
      </c>
      <c r="AI117" s="96"/>
      <c r="AJ117" s="201" t="str" cm="1">
        <f t="array" ref="AJ117">IFERROR(INDEX($A$106:$A$200, MATCH(1,($AF$106:$AF$200=LARGE($AF$106:$AF$200,4))*(COUNTIF($AJ$106:AL116, $A$106:$A$200)=0),0)), "")</f>
        <v/>
      </c>
      <c r="AK117" s="202"/>
      <c r="AL117" s="202"/>
      <c r="AM117" s="202" t="s">
        <v>239</v>
      </c>
      <c r="AN117" s="202"/>
      <c r="AO117" s="203"/>
    </row>
    <row r="118" spans="1:41" x14ac:dyDescent="0.25">
      <c r="A118" s="2" t="str">
        <f t="shared" si="0"/>
        <v>SVO</v>
      </c>
      <c r="B118" s="1">
        <f t="shared" si="9"/>
        <v>22</v>
      </c>
      <c r="D118" s="1">
        <f t="shared" si="1"/>
        <v>1</v>
      </c>
      <c r="F118" s="1">
        <f t="shared" si="2"/>
        <v>1</v>
      </c>
      <c r="H118" s="1">
        <f t="shared" si="3"/>
        <v>1</v>
      </c>
      <c r="J118" s="1">
        <f t="shared" si="4"/>
        <v>0.3</v>
      </c>
      <c r="L118" s="1">
        <f t="shared" si="5"/>
        <v>1.3</v>
      </c>
      <c r="M118" s="104">
        <f t="shared" si="6"/>
        <v>5.909090909090909E-2</v>
      </c>
      <c r="Q118" s="137">
        <f>LARGE($M$106:$M$200,5)</f>
        <v>0.45454545454545453</v>
      </c>
      <c r="R118" s="196" t="str" cm="1">
        <f t="array" ref="R118">IFERROR(INDEX($A$106:$A$200, MATCH(1,($M$106:$M$200=LARGE($M$106:$M$200,5))*(COUNTIF($R$106:T117, $A$106:$A$200)=0),0)), "")</f>
        <v>ORB-SLAM</v>
      </c>
      <c r="S118" s="197"/>
      <c r="T118" s="197"/>
      <c r="U118" s="138" t="s">
        <v>243</v>
      </c>
      <c r="V118" s="105"/>
      <c r="W118" s="106"/>
      <c r="Z118" s="86"/>
      <c r="AB118">
        <f t="shared" si="7"/>
        <v>4</v>
      </c>
      <c r="AF118" s="142">
        <f t="shared" si="8"/>
        <v>0.18181818181818182</v>
      </c>
      <c r="AI118" s="137"/>
      <c r="AJ118" s="196" t="str" cm="1">
        <f t="array" ref="AJ118">IFERROR(INDEX($A$106:$A$200, MATCH(1,($AF$106:$AF$200=LARGE($AF$106:$AF$200,5))*(COUNTIF($AJ$106:AL117, $A$106:$A$200)=0),0)), "")</f>
        <v>FAST-LIO2</v>
      </c>
      <c r="AK118" s="197"/>
      <c r="AL118" s="197"/>
      <c r="AM118" s="138" t="s">
        <v>243</v>
      </c>
      <c r="AN118" s="105"/>
      <c r="AO118" s="106"/>
    </row>
    <row r="119" spans="1:41" x14ac:dyDescent="0.25">
      <c r="A119" s="2" t="str">
        <f t="shared" si="0"/>
        <v>DSO</v>
      </c>
      <c r="B119" s="1">
        <f t="shared" si="9"/>
        <v>11</v>
      </c>
      <c r="D119" s="1">
        <f t="shared" si="1"/>
        <v>0</v>
      </c>
      <c r="F119" s="1">
        <f t="shared" si="2"/>
        <v>1</v>
      </c>
      <c r="H119" s="1">
        <f t="shared" si="3"/>
        <v>0</v>
      </c>
      <c r="J119" s="1">
        <f t="shared" si="4"/>
        <v>0.3</v>
      </c>
      <c r="L119" s="1">
        <f t="shared" si="5"/>
        <v>0.3</v>
      </c>
      <c r="M119" s="104">
        <f t="shared" si="6"/>
        <v>2.7272727272727271E-2</v>
      </c>
      <c r="Q119" s="96"/>
      <c r="R119" s="198" t="str" cm="1">
        <f t="array" ref="R119">IFERROR(INDEX($A$106:$A$200, MATCH(1,($M$106:$M$200=LARGE($M$106:$M$200,5))*(COUNTIF($R$106:T118, $A$106:$A$200)=0),0)), "")</f>
        <v/>
      </c>
      <c r="S119" s="199"/>
      <c r="T119" s="199"/>
      <c r="U119" s="199" t="s">
        <v>372</v>
      </c>
      <c r="V119" s="199"/>
      <c r="W119" s="200"/>
      <c r="Z119" s="86"/>
      <c r="AB119">
        <f t="shared" si="7"/>
        <v>0</v>
      </c>
      <c r="AF119" s="142">
        <f t="shared" si="8"/>
        <v>0</v>
      </c>
      <c r="AI119" s="96"/>
      <c r="AJ119" s="198" t="str" cm="1">
        <f t="array" ref="AJ119">IFERROR(INDEX($A$106:$A$200, MATCH(1,($AF$106:$AF$200=LARGE($AF$106:$AF$200,5))*(COUNTIF($AJ$106:AL118, $A$106:$A$200)=0),0)), "")</f>
        <v/>
      </c>
      <c r="AK119" s="199"/>
      <c r="AL119" s="199"/>
      <c r="AM119" s="199" t="s">
        <v>239</v>
      </c>
      <c r="AN119" s="199"/>
      <c r="AO119" s="200"/>
    </row>
    <row r="120" spans="1:41" x14ac:dyDescent="0.25">
      <c r="A120" s="2" t="str">
        <f t="shared" si="0"/>
        <v>DynaSLAM</v>
      </c>
      <c r="B120" s="1">
        <f t="shared" si="9"/>
        <v>0</v>
      </c>
      <c r="D120" s="1">
        <f t="shared" si="1"/>
        <v>0</v>
      </c>
      <c r="F120" s="1">
        <f t="shared" si="2"/>
        <v>0</v>
      </c>
      <c r="H120" s="1">
        <f t="shared" si="3"/>
        <v>0</v>
      </c>
      <c r="J120" s="1">
        <f t="shared" si="4"/>
        <v>0</v>
      </c>
      <c r="L120" s="1">
        <f t="shared" si="5"/>
        <v>0</v>
      </c>
      <c r="M120" s="104" t="str">
        <f t="shared" si="6"/>
        <v/>
      </c>
      <c r="Q120" s="96"/>
      <c r="R120" s="201" t="str" cm="1">
        <f t="array" ref="R120">IFERROR(INDEX($A$106:$A$200, MATCH(1,($M$106:$M$200=LARGE($M$106:$M$200,5))*(COUNTIF($R$106:T119, $A$106:$A$200)=0),0)), "")</f>
        <v/>
      </c>
      <c r="S120" s="202"/>
      <c r="T120" s="202"/>
      <c r="U120" s="199" t="s">
        <v>372</v>
      </c>
      <c r="V120" s="199"/>
      <c r="W120" s="200"/>
      <c r="Z120" s="86"/>
      <c r="AB120">
        <f t="shared" si="7"/>
        <v>0</v>
      </c>
      <c r="AF120" s="142" t="str">
        <f t="shared" si="8"/>
        <v/>
      </c>
      <c r="AI120" s="96"/>
      <c r="AJ120" s="201" t="str" cm="1">
        <f t="array" ref="AJ120">IFERROR(INDEX($A$106:$A$200, MATCH(1,($AF$106:$AF$200=LARGE($AF$106:$AF$200,5))*(COUNTIF($AJ$106:AL119, $A$106:$A$200)=0),0)), "")</f>
        <v/>
      </c>
      <c r="AK120" s="202"/>
      <c r="AL120" s="202"/>
      <c r="AM120" s="202" t="s">
        <v>239</v>
      </c>
      <c r="AN120" s="202"/>
      <c r="AO120" s="203"/>
    </row>
    <row r="121" spans="1:41" x14ac:dyDescent="0.25">
      <c r="A121" s="2" t="str">
        <f t="shared" si="0"/>
        <v>DynSLAM</v>
      </c>
      <c r="B121" s="1">
        <f t="shared" si="9"/>
        <v>0</v>
      </c>
      <c r="D121" s="1">
        <f t="shared" si="1"/>
        <v>0</v>
      </c>
      <c r="F121" s="1">
        <f t="shared" si="2"/>
        <v>0</v>
      </c>
      <c r="H121" s="1">
        <f t="shared" si="3"/>
        <v>0</v>
      </c>
      <c r="J121" s="1">
        <f t="shared" si="4"/>
        <v>0</v>
      </c>
      <c r="L121" s="1">
        <f t="shared" si="5"/>
        <v>0</v>
      </c>
      <c r="M121" s="104" t="str">
        <f t="shared" si="6"/>
        <v/>
      </c>
      <c r="Q121" s="137">
        <f>LARGE($M$106:$M$200,6)</f>
        <v>0.41785714285714282</v>
      </c>
      <c r="R121" s="196" t="str" cm="1">
        <f t="array" ref="R121">IFERROR(INDEX($A$106:$A$200, MATCH(1,($M$106:$M$200=LARGE($M$106:$M$200,6))*(COUNTIF($R$106:T120, $A$106:$A$200)=0),0)), "")</f>
        <v>OpenVSLAM</v>
      </c>
      <c r="S121" s="197"/>
      <c r="T121" s="197"/>
      <c r="U121" s="138" t="s">
        <v>244</v>
      </c>
      <c r="V121" s="105"/>
      <c r="W121" s="106"/>
      <c r="Z121" s="86"/>
      <c r="AB121">
        <f t="shared" si="7"/>
        <v>0</v>
      </c>
      <c r="AF121" s="142" t="str">
        <f t="shared" si="8"/>
        <v/>
      </c>
      <c r="AI121" s="137"/>
      <c r="AJ121" s="196" t="str" cm="1">
        <f t="array" ref="AJ121">IFERROR(INDEX($A$106:$A$200, MATCH(1,($AF$106:$AF$200=LARGE($AF$106:$AF$200,6))*(COUNTIF($AJ$106:AL120, $A$106:$A$200)=0),0)), "")</f>
        <v>OpenVSLAM</v>
      </c>
      <c r="AK121" s="197"/>
      <c r="AL121" s="197"/>
      <c r="AM121" s="138" t="s">
        <v>244</v>
      </c>
      <c r="AN121" s="105"/>
      <c r="AO121" s="106"/>
    </row>
    <row r="122" spans="1:41" x14ac:dyDescent="0.25">
      <c r="A122" s="2" t="str">
        <f t="shared" si="0"/>
        <v>RTAB-Map</v>
      </c>
      <c r="B122" s="1">
        <f t="shared" si="9"/>
        <v>22</v>
      </c>
      <c r="D122" s="1">
        <f t="shared" si="1"/>
        <v>3</v>
      </c>
      <c r="F122" s="1">
        <f t="shared" si="2"/>
        <v>6</v>
      </c>
      <c r="H122" s="1">
        <f t="shared" si="3"/>
        <v>3</v>
      </c>
      <c r="J122" s="1">
        <f t="shared" si="4"/>
        <v>1.7999999999999998</v>
      </c>
      <c r="L122" s="1">
        <f t="shared" si="5"/>
        <v>4.8</v>
      </c>
      <c r="M122" s="104">
        <f t="shared" si="6"/>
        <v>0.21818181818181817</v>
      </c>
      <c r="Q122" s="96"/>
      <c r="R122" s="198" t="str" cm="1">
        <f t="array" ref="R122">IFERROR(INDEX($A$106:$A$200, MATCH(1,($M$106:$M$200=LARGE($M$106:$M$200,6))*(COUNTIF($R$106:T121, $A$106:$A$200)=0),0)), "")</f>
        <v/>
      </c>
      <c r="S122" s="199"/>
      <c r="T122" s="199"/>
      <c r="U122" s="199" t="s">
        <v>372</v>
      </c>
      <c r="V122" s="199"/>
      <c r="W122" s="200"/>
      <c r="Z122" s="86"/>
      <c r="AB122">
        <f t="shared" si="7"/>
        <v>18</v>
      </c>
      <c r="AF122" s="142">
        <f t="shared" si="8"/>
        <v>0.81818181818181823</v>
      </c>
      <c r="AI122" s="96"/>
      <c r="AJ122" s="198" t="str" cm="1">
        <f t="array" ref="AJ122">IFERROR(INDEX($A$106:$A$200, MATCH(1,($AF$106:$AF$200=LARGE($AF$106:$AF$200,6))*(COUNTIF($AJ$106:AL121, $A$106:$A$200)=0),0)), "")</f>
        <v/>
      </c>
      <c r="AK122" s="199"/>
      <c r="AL122" s="199"/>
      <c r="AM122" s="199" t="s">
        <v>239</v>
      </c>
      <c r="AN122" s="199"/>
      <c r="AO122" s="200"/>
    </row>
    <row r="123" spans="1:41" x14ac:dyDescent="0.25">
      <c r="A123" s="2" t="str">
        <f t="shared" si="0"/>
        <v>FAST-LIO2</v>
      </c>
      <c r="B123" s="1">
        <f t="shared" si="9"/>
        <v>24</v>
      </c>
      <c r="D123" s="1">
        <f t="shared" si="1"/>
        <v>10</v>
      </c>
      <c r="F123" s="1">
        <f t="shared" si="2"/>
        <v>11</v>
      </c>
      <c r="H123" s="1">
        <f t="shared" si="3"/>
        <v>10</v>
      </c>
      <c r="J123" s="1">
        <f t="shared" si="4"/>
        <v>3.3</v>
      </c>
      <c r="L123" s="1">
        <f t="shared" si="5"/>
        <v>13.3</v>
      </c>
      <c r="M123" s="104">
        <f t="shared" si="6"/>
        <v>0.5541666666666667</v>
      </c>
      <c r="Q123" s="96"/>
      <c r="R123" s="201" t="str" cm="1">
        <f t="array" ref="R123">IFERROR(INDEX($A$106:$A$200, MATCH(1,($M$106:$M$200=LARGE($M$106:$M$200,6))*(COUNTIF($R$106:T122, $A$106:$A$200)=0),0)), "")</f>
        <v/>
      </c>
      <c r="S123" s="202"/>
      <c r="T123" s="202"/>
      <c r="U123" s="199" t="s">
        <v>372</v>
      </c>
      <c r="V123" s="199"/>
      <c r="W123" s="200"/>
      <c r="Z123" s="86"/>
      <c r="AB123">
        <f t="shared" si="7"/>
        <v>40</v>
      </c>
      <c r="AF123" s="142">
        <f t="shared" si="8"/>
        <v>1.6666666666666667</v>
      </c>
      <c r="AI123" s="96"/>
      <c r="AJ123" s="201" t="str" cm="1">
        <f t="array" ref="AJ123">IFERROR(INDEX($A$106:$A$200, MATCH(1,($AF$106:$AF$200=LARGE($AF$106:$AF$200,6))*(COUNTIF($AJ$106:AL122, $A$106:$A$200)=0),0)), "")</f>
        <v/>
      </c>
      <c r="AK123" s="202"/>
      <c r="AL123" s="202"/>
      <c r="AM123" s="202" t="s">
        <v>239</v>
      </c>
      <c r="AN123" s="202"/>
      <c r="AO123" s="203"/>
    </row>
    <row r="124" spans="1:41" x14ac:dyDescent="0.25">
      <c r="A124" s="2" t="str">
        <f t="shared" si="0"/>
        <v>LIO-SAM</v>
      </c>
      <c r="B124" s="1">
        <f t="shared" si="9"/>
        <v>13</v>
      </c>
      <c r="D124" s="1">
        <f t="shared" si="1"/>
        <v>2</v>
      </c>
      <c r="F124" s="1">
        <f t="shared" si="2"/>
        <v>2</v>
      </c>
      <c r="H124" s="1">
        <f t="shared" ref="H124:H150" si="10">D124*$I$103</f>
        <v>2</v>
      </c>
      <c r="J124" s="1">
        <f t="shared" ref="J124:J150" si="11">F124*$P$103</f>
        <v>0.6</v>
      </c>
      <c r="L124" s="1">
        <f t="shared" ref="L124:L150" si="12">H124+J124</f>
        <v>2.6</v>
      </c>
      <c r="M124" s="104">
        <f t="shared" si="6"/>
        <v>0.2</v>
      </c>
      <c r="Q124" s="137">
        <f>LARGE($M$106:$M$200,7)</f>
        <v>0.38181818181818183</v>
      </c>
      <c r="R124" s="196" t="str" cm="1">
        <f t="array" ref="R124">IFERROR(INDEX($A$106:$A$200, MATCH(1,($M$106:$M$200=LARGE($M$106:$M$200,7))*(COUNTIF($R$106:T123, $A$106:$A$200)=0),0)), "")</f>
        <v>DV-LOAM</v>
      </c>
      <c r="S124" s="197"/>
      <c r="T124" s="197"/>
      <c r="U124" s="138" t="s">
        <v>245</v>
      </c>
      <c r="V124" s="105"/>
      <c r="W124" s="106"/>
      <c r="Z124" s="86"/>
      <c r="AB124">
        <f t="shared" si="7"/>
        <v>14</v>
      </c>
      <c r="AF124" s="142">
        <f t="shared" si="8"/>
        <v>1.0769230769230769</v>
      </c>
      <c r="AI124" s="137"/>
      <c r="AJ124" s="196" t="str" cm="1">
        <f t="array" ref="AJ124">IFERROR(INDEX($A$106:$A$200, MATCH(1,($AF$106:$AF$200=LARGE($AF$106:$AF$200,7))*(COUNTIF($AJ$106:AL123, $A$106:$A$200)=0),0)), "")</f>
        <v>R3LIVE</v>
      </c>
      <c r="AK124" s="197"/>
      <c r="AL124" s="197"/>
      <c r="AM124" s="138" t="s">
        <v>245</v>
      </c>
      <c r="AN124" s="105"/>
      <c r="AO124" s="106"/>
    </row>
    <row r="125" spans="1:41" x14ac:dyDescent="0.25">
      <c r="A125" s="2" t="str">
        <f t="shared" si="0"/>
        <v>DV-LOAM</v>
      </c>
      <c r="B125" s="1">
        <f t="shared" si="9"/>
        <v>11</v>
      </c>
      <c r="D125" s="1">
        <f t="shared" si="1"/>
        <v>3</v>
      </c>
      <c r="F125" s="1">
        <f t="shared" si="2"/>
        <v>4</v>
      </c>
      <c r="H125" s="1">
        <f t="shared" si="10"/>
        <v>3</v>
      </c>
      <c r="J125" s="1">
        <f t="shared" si="11"/>
        <v>1.2</v>
      </c>
      <c r="L125" s="1">
        <f t="shared" si="12"/>
        <v>4.2</v>
      </c>
      <c r="M125" s="104">
        <f t="shared" si="6"/>
        <v>0.38181818181818183</v>
      </c>
      <c r="R125" s="198" t="str" cm="1">
        <f t="array" ref="R125">IFERROR(INDEX($A$106:$A$200, MATCH(1,($M$106:$M$200=LARGE($M$106:$M$200,7))*(COUNTIF($R$106:T124, $A$106:$A$200)=0),0)), "")</f>
        <v/>
      </c>
      <c r="S125" s="199"/>
      <c r="T125" s="199"/>
      <c r="U125" s="199" t="s">
        <v>372</v>
      </c>
      <c r="V125" s="199"/>
      <c r="W125" s="200"/>
      <c r="Z125" s="86"/>
      <c r="AB125">
        <f t="shared" si="7"/>
        <v>39</v>
      </c>
      <c r="AF125" s="142">
        <f t="shared" si="8"/>
        <v>3.5454545454545454</v>
      </c>
      <c r="AI125" s="1"/>
      <c r="AJ125" s="198" t="str" cm="1">
        <f t="array" ref="AJ125">IFERROR(INDEX($A$106:$A$200, MATCH(1,($AF$106:$AF$200=LARGE($AF$106:$AF$200,7))*(COUNTIF($AJ$106:AL124, $A$106:$A$200)=0),0)), "")</f>
        <v/>
      </c>
      <c r="AK125" s="199"/>
      <c r="AL125" s="199"/>
      <c r="AM125" s="199" t="s">
        <v>239</v>
      </c>
      <c r="AN125" s="199"/>
      <c r="AO125" s="200"/>
    </row>
    <row r="126" spans="1:41" x14ac:dyDescent="0.25">
      <c r="A126" s="2" t="str">
        <f t="shared" si="0"/>
        <v>DVL-SLAM</v>
      </c>
      <c r="B126" s="1">
        <f t="shared" si="9"/>
        <v>11</v>
      </c>
      <c r="D126" s="1">
        <f t="shared" si="1"/>
        <v>1</v>
      </c>
      <c r="F126" s="1">
        <f t="shared" si="2"/>
        <v>0</v>
      </c>
      <c r="H126" s="1">
        <f t="shared" si="10"/>
        <v>1</v>
      </c>
      <c r="J126" s="1">
        <f t="shared" si="11"/>
        <v>0</v>
      </c>
      <c r="L126" s="1">
        <f t="shared" si="12"/>
        <v>1</v>
      </c>
      <c r="M126" s="104">
        <f t="shared" si="6"/>
        <v>9.0909090909090912E-2</v>
      </c>
      <c r="R126" s="198" t="str" cm="1">
        <f t="array" ref="R126">IFERROR(INDEX($A$106:$A$200, MATCH(1,($M$106:$M$200=LARGE($M$106:$M$200,7))*(COUNTIF($R$106:T125, $A$106:$A$200)=0),0)), "")</f>
        <v/>
      </c>
      <c r="S126" s="199"/>
      <c r="T126" s="199"/>
      <c r="U126" s="199" t="s">
        <v>372</v>
      </c>
      <c r="V126" s="199"/>
      <c r="W126" s="200"/>
      <c r="Z126" s="86"/>
      <c r="AB126">
        <f t="shared" si="7"/>
        <v>13</v>
      </c>
      <c r="AF126" s="142">
        <f t="shared" si="8"/>
        <v>1.1818181818181819</v>
      </c>
      <c r="AI126" s="1"/>
      <c r="AJ126" s="201" t="str" cm="1">
        <f t="array" ref="AJ126">IFERROR(INDEX($A$106:$A$200, MATCH(1,($AF$106:$AF$200=LARGE($AF$106:$AF$200,7))*(COUNTIF($AJ$106:AL125, $A$106:$A$200)=0),0)), "")</f>
        <v/>
      </c>
      <c r="AK126" s="202"/>
      <c r="AL126" s="202"/>
      <c r="AM126" s="202" t="s">
        <v>239</v>
      </c>
      <c r="AN126" s="202"/>
      <c r="AO126" s="203"/>
    </row>
    <row r="127" spans="1:41" x14ac:dyDescent="0.25">
      <c r="A127" s="2" t="str">
        <f t="shared" si="0"/>
        <v>SDV-LOAM</v>
      </c>
      <c r="B127" s="1">
        <f t="shared" si="9"/>
        <v>0</v>
      </c>
      <c r="D127" s="1">
        <f t="shared" si="1"/>
        <v>0</v>
      </c>
      <c r="F127" s="1">
        <f t="shared" si="2"/>
        <v>0</v>
      </c>
      <c r="H127" s="1">
        <f t="shared" si="10"/>
        <v>0</v>
      </c>
      <c r="J127" s="1">
        <f t="shared" si="11"/>
        <v>0</v>
      </c>
      <c r="L127" s="1">
        <f t="shared" si="12"/>
        <v>0</v>
      </c>
      <c r="M127" s="104" t="str">
        <f t="shared" si="6"/>
        <v/>
      </c>
      <c r="Q127" s="10">
        <f>LARGE($M$106:$M$200,8)</f>
        <v>0.28793103448275859</v>
      </c>
      <c r="R127" s="196" t="str" cm="1">
        <f t="array" ref="R127">IFERROR(INDEX($A$106:$A$200, MATCH(1,($M$106:$M$200=LARGE($M$106:$M$200,8))*(COUNTIF($R$106:T126, $A$106:$A$200)=0),0)), "")</f>
        <v>ORB-SLAM2</v>
      </c>
      <c r="S127" s="197"/>
      <c r="T127" s="197"/>
      <c r="U127" s="138" t="s">
        <v>270</v>
      </c>
      <c r="V127" s="105"/>
      <c r="W127" s="106"/>
      <c r="Z127" s="86"/>
      <c r="AB127">
        <f t="shared" si="7"/>
        <v>0</v>
      </c>
      <c r="AF127" s="142" t="str">
        <f t="shared" si="8"/>
        <v/>
      </c>
      <c r="AI127" s="10"/>
      <c r="AJ127" s="196" t="str" cm="1">
        <f t="array" ref="AJ127">IFERROR(INDEX($A$106:$A$200, MATCH(1,($AF$106:$AF$200=LARGE($AF$106:$AF$200,8))*(COUNTIF($AJ$106:AL126, $A$106:$A$200)=0),0)), "")</f>
        <v>Basalt</v>
      </c>
      <c r="AK127" s="197"/>
      <c r="AL127" s="197"/>
      <c r="AM127" s="138" t="s">
        <v>270</v>
      </c>
      <c r="AN127" s="105"/>
      <c r="AO127" s="106"/>
    </row>
    <row r="128" spans="1:41" x14ac:dyDescent="0.25">
      <c r="A128" s="2" t="str">
        <f t="shared" si="0"/>
        <v>TVL-SLAM+</v>
      </c>
      <c r="B128" s="1">
        <f t="shared" si="9"/>
        <v>0</v>
      </c>
      <c r="D128" s="1">
        <f t="shared" si="1"/>
        <v>0</v>
      </c>
      <c r="F128" s="1">
        <f t="shared" si="2"/>
        <v>0</v>
      </c>
      <c r="H128" s="1">
        <f t="shared" si="10"/>
        <v>0</v>
      </c>
      <c r="J128" s="1">
        <f t="shared" si="11"/>
        <v>0</v>
      </c>
      <c r="L128" s="1">
        <f t="shared" si="12"/>
        <v>0</v>
      </c>
      <c r="M128" s="104" t="str">
        <f t="shared" si="6"/>
        <v/>
      </c>
      <c r="R128" s="198" t="str" cm="1">
        <f t="array" ref="R128">IFERROR(INDEX($A$106:$A$200, MATCH(1,($M$106:$M$200=LARGE($M$106:$M$200,8))*(COUNTIF($R$106:T127, $A$106:$A$200)=0),0)), "")</f>
        <v/>
      </c>
      <c r="S128" s="199"/>
      <c r="T128" s="199"/>
      <c r="U128" s="199" t="s">
        <v>372</v>
      </c>
      <c r="V128" s="199"/>
      <c r="W128" s="200"/>
      <c r="Z128" s="86"/>
      <c r="AB128">
        <f t="shared" si="7"/>
        <v>0</v>
      </c>
      <c r="AF128" s="142" t="str">
        <f t="shared" si="8"/>
        <v/>
      </c>
      <c r="AI128" s="1"/>
      <c r="AJ128" s="198" t="str" cm="1">
        <f t="array" ref="AJ128">IFERROR(INDEX($A$106:$A$200, MATCH(1,($AF$106:$AF$200=LARGE($AF$106:$AF$200,8))*(COUNTIF($AJ$106:AL127, $A$106:$A$200)=0),0)), "")</f>
        <v/>
      </c>
      <c r="AK128" s="199"/>
      <c r="AL128" s="199"/>
      <c r="AM128" s="199" t="s">
        <v>239</v>
      </c>
      <c r="AN128" s="199"/>
      <c r="AO128" s="200"/>
    </row>
    <row r="129" spans="1:41" x14ac:dyDescent="0.25">
      <c r="A129" s="2" t="str">
        <f t="shared" si="0"/>
        <v>R2LIVE</v>
      </c>
      <c r="B129" s="1">
        <f t="shared" si="9"/>
        <v>24</v>
      </c>
      <c r="D129" s="1">
        <f t="shared" si="1"/>
        <v>9</v>
      </c>
      <c r="F129" s="1">
        <f t="shared" si="2"/>
        <v>13</v>
      </c>
      <c r="H129" s="1">
        <f t="shared" si="10"/>
        <v>9</v>
      </c>
      <c r="J129" s="1">
        <f t="shared" si="11"/>
        <v>3.9</v>
      </c>
      <c r="L129" s="1">
        <f t="shared" si="12"/>
        <v>12.9</v>
      </c>
      <c r="M129" s="104">
        <f t="shared" si="6"/>
        <v>0.53749999999999998</v>
      </c>
      <c r="R129" s="201" t="str" cm="1">
        <f t="array" ref="R129">IFERROR(INDEX($A$106:$A$200, MATCH(1,($M$106:$M$200=LARGE($M$106:$M$200,8))*(COUNTIF($R$106:T128, $A$106:$A$200)=0),0)), "")</f>
        <v/>
      </c>
      <c r="S129" s="202"/>
      <c r="T129" s="202"/>
      <c r="U129" s="199" t="s">
        <v>372</v>
      </c>
      <c r="V129" s="199"/>
      <c r="W129" s="200"/>
      <c r="Z129" s="86"/>
      <c r="AB129">
        <f t="shared" si="7"/>
        <v>24</v>
      </c>
      <c r="AF129" s="142">
        <f t="shared" si="8"/>
        <v>1</v>
      </c>
      <c r="AI129" s="1"/>
      <c r="AJ129" s="201" t="str" cm="1">
        <f t="array" ref="AJ129">IFERROR(INDEX($A$106:$A$200, MATCH(1,($AF$106:$AF$200=LARGE($AF$106:$AF$200,8))*(COUNTIF($AJ$106:AL128, $A$106:$A$200)=0),0)), "")</f>
        <v/>
      </c>
      <c r="AK129" s="202"/>
      <c r="AL129" s="202"/>
      <c r="AM129" s="202" t="s">
        <v>239</v>
      </c>
      <c r="AN129" s="202"/>
      <c r="AO129" s="203"/>
    </row>
    <row r="130" spans="1:41" x14ac:dyDescent="0.25">
      <c r="A130" s="2" t="str">
        <f t="shared" si="0"/>
        <v>R3LIVE</v>
      </c>
      <c r="B130" s="1">
        <f t="shared" si="9"/>
        <v>24</v>
      </c>
      <c r="D130" s="1">
        <f t="shared" si="1"/>
        <v>11</v>
      </c>
      <c r="F130" s="1">
        <f t="shared" si="2"/>
        <v>10</v>
      </c>
      <c r="H130" s="1">
        <f t="shared" si="10"/>
        <v>11</v>
      </c>
      <c r="J130" s="1">
        <f t="shared" si="11"/>
        <v>3</v>
      </c>
      <c r="L130" s="1">
        <f t="shared" si="12"/>
        <v>14</v>
      </c>
      <c r="M130" s="104">
        <f t="shared" si="6"/>
        <v>0.58333333333333337</v>
      </c>
      <c r="Q130" s="10">
        <f>LARGE($M$106:$M$200,9)</f>
        <v>0.26818181818181819</v>
      </c>
      <c r="R130" s="196" t="str" cm="1">
        <f t="array" ref="R130">IFERROR(INDEX($A$106:$A$200, MATCH(1,($M$106:$M$200=LARGE($M$106:$M$200,9))*(COUNTIF($R$106:T129, $A$106:$A$200)=0),0)), "")</f>
        <v>RTAB. Stereo. ORB2</v>
      </c>
      <c r="S130" s="197"/>
      <c r="T130" s="197"/>
      <c r="U130" s="138" t="s">
        <v>271</v>
      </c>
      <c r="V130" s="105"/>
      <c r="W130" s="106"/>
      <c r="Z130" s="86"/>
      <c r="AB130">
        <f t="shared" si="7"/>
        <v>32</v>
      </c>
      <c r="AF130" s="142">
        <f t="shared" si="8"/>
        <v>1.3333333333333333</v>
      </c>
      <c r="AI130" s="10"/>
      <c r="AJ130" s="196" t="str" cm="1">
        <f t="array" ref="AJ130">IFERROR(INDEX($A$106:$A$200, MATCH(1,($AF$106:$AF$200=LARGE($AF$106:$AF$200,9))*(COUNTIF($AJ$106:AL129, $A$106:$A$200)=0),0)), "")</f>
        <v>DVL-SLAM</v>
      </c>
      <c r="AK130" s="197"/>
      <c r="AL130" s="197"/>
      <c r="AM130" s="138" t="s">
        <v>271</v>
      </c>
      <c r="AN130" s="105"/>
      <c r="AO130" s="106"/>
    </row>
    <row r="131" spans="1:41" x14ac:dyDescent="0.25">
      <c r="A131" s="2" t="str">
        <f t="shared" si="0"/>
        <v>cuVSLAM</v>
      </c>
      <c r="B131" s="1">
        <f t="shared" si="9"/>
        <v>0</v>
      </c>
      <c r="D131" s="1">
        <f t="shared" si="1"/>
        <v>0</v>
      </c>
      <c r="F131" s="1">
        <f t="shared" si="2"/>
        <v>0</v>
      </c>
      <c r="H131" s="1">
        <f t="shared" si="10"/>
        <v>0</v>
      </c>
      <c r="J131" s="1">
        <f t="shared" si="11"/>
        <v>0</v>
      </c>
      <c r="L131" s="1">
        <f t="shared" si="12"/>
        <v>0</v>
      </c>
      <c r="M131" s="104" t="str">
        <f t="shared" si="6"/>
        <v/>
      </c>
      <c r="R131" s="198" t="str" cm="1">
        <f t="array" ref="R131">IFERROR(INDEX($A$106:$A$200, MATCH(1,($M$106:$M$200=LARGE($M$106:$M$200,9))*(COUNTIF($R$106:T130, $A$106:$A$200)=0),0)), "")</f>
        <v/>
      </c>
      <c r="S131" s="199"/>
      <c r="T131" s="199"/>
      <c r="U131" s="199" t="s">
        <v>372</v>
      </c>
      <c r="V131" s="199"/>
      <c r="W131" s="200"/>
      <c r="Z131" s="86"/>
      <c r="AB131">
        <f t="shared" si="7"/>
        <v>0</v>
      </c>
      <c r="AF131" s="142" t="str">
        <f t="shared" si="8"/>
        <v/>
      </c>
      <c r="AI131" s="1"/>
      <c r="AJ131" s="198" t="str" cm="1">
        <f t="array" ref="AJ131">IFERROR(INDEX($A$106:$A$200, MATCH(1,($AF$106:$AF$200=LARGE($AF$106:$AF$200,9))*(COUNTIF($AJ$106:AL130, $A$106:$A$200)=0),0)), "")</f>
        <v/>
      </c>
      <c r="AK131" s="199"/>
      <c r="AL131" s="199"/>
      <c r="AM131" s="199" t="s">
        <v>239</v>
      </c>
      <c r="AN131" s="199"/>
      <c r="AO131" s="200"/>
    </row>
    <row r="132" spans="1:41" x14ac:dyDescent="0.25">
      <c r="A132" s="2" t="str">
        <f t="shared" si="0"/>
        <v>DynaVINS</v>
      </c>
      <c r="B132" s="1">
        <f t="shared" si="9"/>
        <v>0</v>
      </c>
      <c r="D132" s="1">
        <f t="shared" si="1"/>
        <v>0</v>
      </c>
      <c r="F132" s="1">
        <f t="shared" si="2"/>
        <v>0</v>
      </c>
      <c r="H132" s="1">
        <f t="shared" si="10"/>
        <v>0</v>
      </c>
      <c r="J132" s="1">
        <f t="shared" si="11"/>
        <v>0</v>
      </c>
      <c r="L132" s="1">
        <f t="shared" si="12"/>
        <v>0</v>
      </c>
      <c r="M132" s="104" t="str">
        <f t="shared" si="6"/>
        <v/>
      </c>
      <c r="R132" s="201" t="str" cm="1">
        <f t="array" ref="R132">IFERROR(INDEX($A$106:$A$200, MATCH(1,($M$106:$M$200=LARGE($M$106:$M$200,9))*(COUNTIF($R$106:T131, $A$106:$A$200)=0),0)), "")</f>
        <v/>
      </c>
      <c r="S132" s="202"/>
      <c r="T132" s="202"/>
      <c r="U132" s="199" t="s">
        <v>372</v>
      </c>
      <c r="V132" s="199"/>
      <c r="W132" s="200"/>
      <c r="Z132" s="86"/>
      <c r="AB132">
        <f t="shared" si="7"/>
        <v>0</v>
      </c>
      <c r="AF132" s="142" t="str">
        <f t="shared" si="8"/>
        <v/>
      </c>
      <c r="AI132" s="1"/>
      <c r="AJ132" s="201" t="str" cm="1">
        <f t="array" ref="AJ132">IFERROR(INDEX($A$106:$A$200, MATCH(1,($AF$106:$AF$200=LARGE($AF$106:$AF$200,9))*(COUNTIF($AJ$106:AL131, $A$106:$A$200)=0),0)), "")</f>
        <v/>
      </c>
      <c r="AK132" s="202"/>
      <c r="AL132" s="202"/>
      <c r="AM132" s="202" t="s">
        <v>239</v>
      </c>
      <c r="AN132" s="202"/>
      <c r="AO132" s="203"/>
    </row>
    <row r="133" spans="1:41" x14ac:dyDescent="0.25">
      <c r="A133" s="2" t="str">
        <f t="shared" si="0"/>
        <v>RDS-SLAM</v>
      </c>
      <c r="B133" s="1">
        <f t="shared" si="9"/>
        <v>0</v>
      </c>
      <c r="D133" s="1">
        <f t="shared" si="1"/>
        <v>0</v>
      </c>
      <c r="F133" s="1">
        <f t="shared" si="2"/>
        <v>0</v>
      </c>
      <c r="H133" s="1">
        <f t="shared" si="10"/>
        <v>0</v>
      </c>
      <c r="J133" s="1">
        <f t="shared" si="11"/>
        <v>0</v>
      </c>
      <c r="L133" s="1">
        <f t="shared" si="12"/>
        <v>0</v>
      </c>
      <c r="M133" s="104" t="str">
        <f t="shared" si="6"/>
        <v/>
      </c>
      <c r="Q133" s="10">
        <f>LARGE($M$106:$M$200,10)</f>
        <v>0.21818181818181817</v>
      </c>
      <c r="R133" s="210" t="str" cm="1">
        <f t="array" ref="R133">IFERROR(INDEX($A$106:$A$200, MATCH(1,($M$106:$M$200=LARGE($M$106:$M$200,10))*(COUNTIF($R$106:T132, $A$106:$A$200)=0),0)), "")</f>
        <v>RTAB-Map</v>
      </c>
      <c r="S133" s="211"/>
      <c r="T133" s="211"/>
      <c r="U133" s="138" t="s">
        <v>272</v>
      </c>
      <c r="V133" s="105"/>
      <c r="W133" s="106"/>
      <c r="Z133" s="86"/>
      <c r="AB133">
        <f t="shared" si="7"/>
        <v>0</v>
      </c>
      <c r="AF133" s="142" t="str">
        <f t="shared" si="8"/>
        <v/>
      </c>
      <c r="AI133" s="10"/>
      <c r="AJ133" s="196" t="str" cm="1">
        <f t="array" ref="AJ133">IFERROR(INDEX($A$106:$A$200, MATCH(1,($AF$106:$AF$200=LARGE($AF$106:$AF$200,10))*(COUNTIF($AJ$106:AL132, $A$106:$A$200)=0),0)), "")</f>
        <v>ORB-SLAM2</v>
      </c>
      <c r="AK133" s="197"/>
      <c r="AL133" s="197"/>
      <c r="AM133" s="138" t="s">
        <v>272</v>
      </c>
      <c r="AN133" s="105"/>
      <c r="AO133" s="106"/>
    </row>
    <row r="134" spans="1:41" x14ac:dyDescent="0.25">
      <c r="A134" s="2" t="str">
        <f t="shared" si="0"/>
        <v>4DRadarSLAM</v>
      </c>
      <c r="B134" s="1">
        <f t="shared" si="9"/>
        <v>0</v>
      </c>
      <c r="D134" s="1">
        <f t="shared" si="1"/>
        <v>0</v>
      </c>
      <c r="F134" s="1">
        <f t="shared" si="2"/>
        <v>0</v>
      </c>
      <c r="H134" s="1">
        <f t="shared" si="10"/>
        <v>0</v>
      </c>
      <c r="J134" s="1">
        <f t="shared" si="11"/>
        <v>0</v>
      </c>
      <c r="L134" s="1">
        <f t="shared" si="12"/>
        <v>0</v>
      </c>
      <c r="M134" s="104" t="str">
        <f t="shared" si="6"/>
        <v/>
      </c>
      <c r="R134" s="198" t="str" cm="1">
        <f t="array" ref="R134">IFERROR(INDEX($A$106:$A$200, MATCH(1,($M$106:$M$200=LARGE($M$106:$M$200,10))*(COUNTIF($R$106:T133, $A$106:$A$200)=0),0)), "")</f>
        <v/>
      </c>
      <c r="S134" s="199"/>
      <c r="T134" s="199"/>
      <c r="U134" s="199" t="s">
        <v>372</v>
      </c>
      <c r="V134" s="199"/>
      <c r="W134" s="200"/>
      <c r="Z134" s="86"/>
      <c r="AB134">
        <f t="shared" si="7"/>
        <v>0</v>
      </c>
      <c r="AF134" s="142" t="str">
        <f t="shared" si="8"/>
        <v/>
      </c>
      <c r="AI134" s="1"/>
      <c r="AJ134" s="198" t="str" cm="1">
        <f t="array" ref="AJ134">IFERROR(INDEX($A$106:$A$200, MATCH(1,($AF$106:$AF$200=LARGE($AF$106:$AF$200,10))*(COUNTIF($AJ$106:AL133, $A$106:$A$200)=0),0)), "")</f>
        <v/>
      </c>
      <c r="AK134" s="199"/>
      <c r="AL134" s="199"/>
      <c r="AM134" s="199" t="s">
        <v>239</v>
      </c>
      <c r="AN134" s="199"/>
      <c r="AO134" s="200"/>
    </row>
    <row r="135" spans="1:41" x14ac:dyDescent="0.25">
      <c r="A135" s="2" t="str">
        <f t="shared" si="0"/>
        <v>DS-SLAM</v>
      </c>
      <c r="B135" s="1">
        <f t="shared" si="9"/>
        <v>0</v>
      </c>
      <c r="D135" s="1">
        <f t="shared" si="1"/>
        <v>0</v>
      </c>
      <c r="F135" s="1">
        <f t="shared" si="2"/>
        <v>0</v>
      </c>
      <c r="H135" s="1">
        <f t="shared" si="10"/>
        <v>0</v>
      </c>
      <c r="J135" s="1">
        <f t="shared" si="11"/>
        <v>0</v>
      </c>
      <c r="L135" s="1">
        <f t="shared" si="12"/>
        <v>0</v>
      </c>
      <c r="M135" s="104" t="str">
        <f t="shared" si="6"/>
        <v/>
      </c>
      <c r="R135" s="201" t="str" cm="1">
        <f t="array" ref="R135">IFERROR(INDEX($A$106:$A$200, MATCH(1,($M$106:$M$200=LARGE($M$106:$M$200,10))*(COUNTIF($R$106:T134, $A$106:$A$200)=0),0)), "")</f>
        <v/>
      </c>
      <c r="S135" s="202"/>
      <c r="T135" s="202"/>
      <c r="U135" s="199" t="s">
        <v>372</v>
      </c>
      <c r="V135" s="199"/>
      <c r="W135" s="200"/>
      <c r="Z135" s="86"/>
      <c r="AB135">
        <f t="shared" si="7"/>
        <v>0</v>
      </c>
      <c r="AF135" s="142" t="str">
        <f t="shared" si="8"/>
        <v/>
      </c>
      <c r="AI135" s="1"/>
      <c r="AJ135" s="201" t="str" cm="1">
        <f t="array" ref="AJ135">IFERROR(INDEX($A$106:$A$200, MATCH(1,($AF$106:$AF$200=LARGE($AF$106:$AF$200,10))*(COUNTIF($AJ$106:AL134, $A$106:$A$200)=0),0)), "")</f>
        <v/>
      </c>
      <c r="AK135" s="202"/>
      <c r="AL135" s="202"/>
      <c r="AM135" s="202" t="s">
        <v>239</v>
      </c>
      <c r="AN135" s="202"/>
      <c r="AO135" s="203"/>
    </row>
    <row r="136" spans="1:41" x14ac:dyDescent="0.25">
      <c r="A136" s="2" t="str">
        <f t="shared" si="0"/>
        <v>RS-SLAM</v>
      </c>
      <c r="B136" s="1">
        <f t="shared" si="9"/>
        <v>0</v>
      </c>
      <c r="D136" s="1">
        <f t="shared" si="1"/>
        <v>0</v>
      </c>
      <c r="F136" s="1">
        <f t="shared" si="2"/>
        <v>0</v>
      </c>
      <c r="H136" s="1">
        <f t="shared" si="10"/>
        <v>0</v>
      </c>
      <c r="J136" s="1">
        <f t="shared" si="11"/>
        <v>0</v>
      </c>
      <c r="L136" s="1">
        <f t="shared" si="12"/>
        <v>0</v>
      </c>
      <c r="M136" s="104" t="str">
        <f t="shared" si="6"/>
        <v/>
      </c>
      <c r="R136" s="199"/>
      <c r="S136" s="199"/>
      <c r="T136" s="199"/>
      <c r="U136" s="105"/>
      <c r="V136" s="105"/>
      <c r="W136" s="105"/>
      <c r="Z136" s="86"/>
      <c r="AB136">
        <f t="shared" si="7"/>
        <v>0</v>
      </c>
      <c r="AF136" s="142" t="str">
        <f t="shared" si="8"/>
        <v/>
      </c>
    </row>
    <row r="137" spans="1:41" x14ac:dyDescent="0.25">
      <c r="A137" s="2">
        <f t="shared" si="0"/>
        <v>0</v>
      </c>
      <c r="B137" s="1">
        <f t="shared" si="9"/>
        <v>0</v>
      </c>
      <c r="D137" s="1">
        <f t="shared" si="1"/>
        <v>0</v>
      </c>
      <c r="F137" s="1">
        <f t="shared" si="2"/>
        <v>0</v>
      </c>
      <c r="H137" s="1">
        <f t="shared" si="10"/>
        <v>0</v>
      </c>
      <c r="J137" s="1">
        <f t="shared" si="11"/>
        <v>0</v>
      </c>
      <c r="L137" s="1">
        <f t="shared" si="12"/>
        <v>0</v>
      </c>
      <c r="M137" s="104" t="str">
        <f t="shared" si="6"/>
        <v/>
      </c>
      <c r="R137" s="199"/>
      <c r="S137" s="199"/>
      <c r="T137" s="199"/>
      <c r="U137" s="199"/>
      <c r="V137" s="199"/>
      <c r="W137" s="199"/>
      <c r="Z137" s="86"/>
      <c r="AB137">
        <f t="shared" si="7"/>
        <v>0</v>
      </c>
      <c r="AF137" s="142" t="str">
        <f t="shared" si="8"/>
        <v/>
      </c>
    </row>
    <row r="138" spans="1:41" x14ac:dyDescent="0.25">
      <c r="A138" s="2" t="str">
        <f t="shared" si="0"/>
        <v>LOAM</v>
      </c>
      <c r="B138" s="1">
        <f t="shared" si="9"/>
        <v>24</v>
      </c>
      <c r="D138" s="1">
        <f t="shared" si="1"/>
        <v>0</v>
      </c>
      <c r="F138" s="1">
        <f t="shared" si="2"/>
        <v>6</v>
      </c>
      <c r="H138" s="1">
        <f t="shared" si="10"/>
        <v>0</v>
      </c>
      <c r="J138" s="1">
        <f t="shared" si="11"/>
        <v>1.7999999999999998</v>
      </c>
      <c r="L138" s="1">
        <f t="shared" si="12"/>
        <v>1.7999999999999998</v>
      </c>
      <c r="M138" s="104">
        <f t="shared" si="6"/>
        <v>7.4999999999999997E-2</v>
      </c>
      <c r="R138" s="199"/>
      <c r="S138" s="199"/>
      <c r="T138" s="199"/>
      <c r="U138" s="199"/>
      <c r="V138" s="199"/>
      <c r="W138" s="199"/>
      <c r="Z138" s="86"/>
      <c r="AB138">
        <f t="shared" si="7"/>
        <v>0</v>
      </c>
      <c r="AF138" s="142">
        <f t="shared" si="8"/>
        <v>0</v>
      </c>
    </row>
    <row r="139" spans="1:41" x14ac:dyDescent="0.25">
      <c r="A139" s="2" t="str">
        <f t="shared" si="0"/>
        <v>LeGO-LOAM</v>
      </c>
      <c r="B139" s="1">
        <f t="shared" si="9"/>
        <v>24</v>
      </c>
      <c r="D139" s="1">
        <f t="shared" si="1"/>
        <v>1</v>
      </c>
      <c r="F139" s="1">
        <f t="shared" si="2"/>
        <v>1</v>
      </c>
      <c r="H139" s="1">
        <f t="shared" si="10"/>
        <v>1</v>
      </c>
      <c r="J139" s="1">
        <f t="shared" si="11"/>
        <v>0.3</v>
      </c>
      <c r="L139" s="1">
        <f t="shared" si="12"/>
        <v>1.3</v>
      </c>
      <c r="M139" s="104">
        <f t="shared" si="6"/>
        <v>5.4166666666666669E-2</v>
      </c>
      <c r="R139" s="199"/>
      <c r="S139" s="199"/>
      <c r="T139" s="199"/>
      <c r="U139" s="6"/>
      <c r="V139" s="6"/>
      <c r="W139" s="6"/>
      <c r="X139" s="158"/>
      <c r="Z139" s="86"/>
      <c r="AB139">
        <f t="shared" si="7"/>
        <v>7</v>
      </c>
      <c r="AF139" s="142">
        <f t="shared" si="8"/>
        <v>0.29166666666666669</v>
      </c>
    </row>
    <row r="140" spans="1:41" x14ac:dyDescent="0.25">
      <c r="A140" s="2" t="str">
        <f t="shared" si="0"/>
        <v>HDL_Graph_SLAM</v>
      </c>
      <c r="B140" s="1">
        <f t="shared" si="9"/>
        <v>13</v>
      </c>
      <c r="D140" s="1">
        <f t="shared" si="1"/>
        <v>2</v>
      </c>
      <c r="F140" s="1">
        <f t="shared" si="2"/>
        <v>1</v>
      </c>
      <c r="H140" s="1">
        <f t="shared" si="10"/>
        <v>2</v>
      </c>
      <c r="J140" s="1">
        <f t="shared" si="11"/>
        <v>0.3</v>
      </c>
      <c r="L140" s="1">
        <f t="shared" si="12"/>
        <v>2.2999999999999998</v>
      </c>
      <c r="M140" s="104">
        <f t="shared" si="6"/>
        <v>0.17692307692307691</v>
      </c>
      <c r="R140" s="199"/>
      <c r="S140" s="199"/>
      <c r="T140" s="199"/>
      <c r="U140" s="199"/>
      <c r="V140" s="199"/>
      <c r="W140" s="199"/>
      <c r="Z140" s="86"/>
      <c r="AB140">
        <f t="shared" si="7"/>
        <v>14</v>
      </c>
      <c r="AF140" s="142">
        <f t="shared" si="8"/>
        <v>1.0769230769230769</v>
      </c>
    </row>
    <row r="141" spans="1:41" x14ac:dyDescent="0.25">
      <c r="A141" s="2" t="str">
        <f t="shared" si="0"/>
        <v>SVO2</v>
      </c>
      <c r="B141" s="1">
        <f t="shared" si="9"/>
        <v>13</v>
      </c>
      <c r="D141" s="1">
        <f t="shared" si="1"/>
        <v>0</v>
      </c>
      <c r="F141" s="1">
        <f t="shared" si="2"/>
        <v>1</v>
      </c>
      <c r="H141" s="1">
        <f t="shared" si="10"/>
        <v>0</v>
      </c>
      <c r="J141" s="1">
        <f t="shared" si="11"/>
        <v>0.3</v>
      </c>
      <c r="L141" s="1">
        <f t="shared" si="12"/>
        <v>0.3</v>
      </c>
      <c r="M141" s="104">
        <f t="shared" si="6"/>
        <v>2.3076923076923075E-2</v>
      </c>
      <c r="R141" s="199"/>
      <c r="S141" s="199"/>
      <c r="T141" s="199"/>
      <c r="U141" s="199"/>
      <c r="V141" s="199"/>
      <c r="W141" s="199"/>
      <c r="Z141" s="86"/>
      <c r="AB141">
        <f t="shared" si="7"/>
        <v>0</v>
      </c>
      <c r="AF141" s="142">
        <f t="shared" si="8"/>
        <v>0</v>
      </c>
    </row>
    <row r="142" spans="1:41" x14ac:dyDescent="0.25">
      <c r="A142" s="2">
        <f t="shared" si="0"/>
        <v>0</v>
      </c>
      <c r="B142" s="1">
        <f t="shared" si="9"/>
        <v>0</v>
      </c>
      <c r="D142" s="1">
        <f t="shared" si="1"/>
        <v>0</v>
      </c>
      <c r="F142" s="1">
        <f t="shared" si="2"/>
        <v>0</v>
      </c>
      <c r="H142" s="1">
        <f t="shared" si="10"/>
        <v>0</v>
      </c>
      <c r="J142" s="1">
        <f t="shared" si="11"/>
        <v>0</v>
      </c>
      <c r="L142" s="1">
        <f t="shared" si="12"/>
        <v>0</v>
      </c>
      <c r="M142" s="104" t="str">
        <f t="shared" si="6"/>
        <v/>
      </c>
      <c r="R142" s="199"/>
      <c r="S142" s="199"/>
      <c r="T142" s="199"/>
      <c r="U142" s="6"/>
      <c r="V142" s="6"/>
      <c r="W142" s="6"/>
      <c r="Z142" s="86"/>
      <c r="AB142">
        <f t="shared" si="7"/>
        <v>0</v>
      </c>
      <c r="AF142" s="142" t="str">
        <f t="shared" si="8"/>
        <v/>
      </c>
    </row>
    <row r="143" spans="1:41" x14ac:dyDescent="0.25">
      <c r="A143" s="2" t="str">
        <f t="shared" si="0"/>
        <v>RTAB-MAP S2S</v>
      </c>
      <c r="B143" s="1">
        <f t="shared" si="9"/>
        <v>11</v>
      </c>
      <c r="D143" s="1">
        <f t="shared" si="1"/>
        <v>0</v>
      </c>
      <c r="F143" s="1">
        <f t="shared" si="2"/>
        <v>3</v>
      </c>
      <c r="H143" s="1">
        <f t="shared" si="10"/>
        <v>0</v>
      </c>
      <c r="J143" s="1">
        <f t="shared" si="11"/>
        <v>0.89999999999999991</v>
      </c>
      <c r="L143" s="1">
        <f t="shared" si="12"/>
        <v>0.89999999999999991</v>
      </c>
      <c r="M143" s="104">
        <f t="shared" si="6"/>
        <v>8.1818181818181804E-2</v>
      </c>
      <c r="R143" s="199"/>
      <c r="S143" s="199"/>
      <c r="T143" s="199"/>
      <c r="U143" s="199"/>
      <c r="V143" s="199"/>
      <c r="W143" s="199"/>
      <c r="Z143" s="86"/>
      <c r="AB143">
        <f t="shared" si="7"/>
        <v>0</v>
      </c>
      <c r="AF143" s="142">
        <f t="shared" si="8"/>
        <v>0</v>
      </c>
    </row>
    <row r="144" spans="1:41" x14ac:dyDescent="0.25">
      <c r="A144" s="2" t="str">
        <f t="shared" si="0"/>
        <v>RTAB-MAP S2M</v>
      </c>
      <c r="B144" s="1">
        <f t="shared" si="9"/>
        <v>11</v>
      </c>
      <c r="D144" s="1">
        <f t="shared" si="1"/>
        <v>0</v>
      </c>
      <c r="F144" s="1">
        <f t="shared" si="2"/>
        <v>1</v>
      </c>
      <c r="H144" s="1">
        <f t="shared" si="10"/>
        <v>0</v>
      </c>
      <c r="J144" s="1">
        <f t="shared" si="11"/>
        <v>0.3</v>
      </c>
      <c r="L144" s="1">
        <f t="shared" si="12"/>
        <v>0.3</v>
      </c>
      <c r="M144" s="104">
        <f t="shared" si="6"/>
        <v>2.7272727272727271E-2</v>
      </c>
      <c r="R144" s="199"/>
      <c r="S144" s="199"/>
      <c r="T144" s="199"/>
      <c r="U144" s="199"/>
      <c r="V144" s="199"/>
      <c r="W144" s="199"/>
      <c r="Z144" s="86"/>
      <c r="AB144">
        <f t="shared" si="7"/>
        <v>0</v>
      </c>
      <c r="AF144" s="142">
        <f t="shared" si="8"/>
        <v>0</v>
      </c>
    </row>
    <row r="145" spans="1:32" x14ac:dyDescent="0.25">
      <c r="A145" s="2" t="str">
        <f t="shared" si="0"/>
        <v>RTAB-MAP LOAM</v>
      </c>
      <c r="B145" s="1">
        <f t="shared" si="9"/>
        <v>11</v>
      </c>
      <c r="D145" s="1">
        <f t="shared" si="1"/>
        <v>0</v>
      </c>
      <c r="F145" s="1">
        <f t="shared" si="2"/>
        <v>0</v>
      </c>
      <c r="H145" s="1">
        <f t="shared" si="10"/>
        <v>0</v>
      </c>
      <c r="J145" s="1">
        <f t="shared" si="11"/>
        <v>0</v>
      </c>
      <c r="L145" s="1">
        <f t="shared" si="12"/>
        <v>0</v>
      </c>
      <c r="M145" s="104">
        <f t="shared" si="6"/>
        <v>0</v>
      </c>
      <c r="R145" s="199"/>
      <c r="S145" s="199"/>
      <c r="T145" s="199"/>
      <c r="U145" s="6"/>
      <c r="V145" s="6"/>
      <c r="W145" s="6"/>
      <c r="Z145" s="86"/>
      <c r="AB145">
        <f t="shared" si="7"/>
        <v>0</v>
      </c>
      <c r="AF145" s="142">
        <f t="shared" si="8"/>
        <v>0</v>
      </c>
    </row>
    <row r="146" spans="1:32" x14ac:dyDescent="0.25">
      <c r="A146" s="2" t="str">
        <f t="shared" si="0"/>
        <v>RTAB. Stereo. F2F</v>
      </c>
      <c r="B146" s="1">
        <f t="shared" si="9"/>
        <v>22</v>
      </c>
      <c r="D146" s="1">
        <f t="shared" si="1"/>
        <v>1</v>
      </c>
      <c r="F146" s="1">
        <f t="shared" si="2"/>
        <v>0</v>
      </c>
      <c r="H146" s="1">
        <f t="shared" si="10"/>
        <v>1</v>
      </c>
      <c r="J146" s="1">
        <f t="shared" si="11"/>
        <v>0</v>
      </c>
      <c r="L146" s="1">
        <f t="shared" si="12"/>
        <v>1</v>
      </c>
      <c r="M146" s="104">
        <f t="shared" si="6"/>
        <v>4.5454545454545456E-2</v>
      </c>
      <c r="R146" s="199"/>
      <c r="S146" s="199"/>
      <c r="T146" s="199"/>
      <c r="U146" s="199"/>
      <c r="V146" s="199"/>
      <c r="W146" s="199"/>
      <c r="Z146" s="86"/>
      <c r="AB146">
        <f t="shared" si="7"/>
        <v>13</v>
      </c>
      <c r="AF146" s="142">
        <f t="shared" si="8"/>
        <v>0.59090909090909094</v>
      </c>
    </row>
    <row r="147" spans="1:32" x14ac:dyDescent="0.25">
      <c r="A147" s="2" t="str">
        <f t="shared" si="0"/>
        <v>RTAB. Stereo. F2M</v>
      </c>
      <c r="B147" s="1">
        <f t="shared" si="9"/>
        <v>22</v>
      </c>
      <c r="D147" s="1">
        <f t="shared" si="1"/>
        <v>1</v>
      </c>
      <c r="F147" s="1">
        <f t="shared" si="2"/>
        <v>4</v>
      </c>
      <c r="H147" s="1">
        <f t="shared" si="10"/>
        <v>1</v>
      </c>
      <c r="J147" s="1">
        <f t="shared" si="11"/>
        <v>1.2</v>
      </c>
      <c r="L147" s="1">
        <f t="shared" si="12"/>
        <v>2.2000000000000002</v>
      </c>
      <c r="M147" s="104">
        <f t="shared" si="6"/>
        <v>0.1</v>
      </c>
      <c r="R147" s="199"/>
      <c r="S147" s="199"/>
      <c r="T147" s="199"/>
      <c r="U147" s="199"/>
      <c r="V147" s="199"/>
      <c r="W147" s="199"/>
      <c r="Z147" s="86"/>
      <c r="AB147">
        <f t="shared" si="7"/>
        <v>13</v>
      </c>
      <c r="AF147" s="142">
        <f t="shared" si="8"/>
        <v>0.59090909090909094</v>
      </c>
    </row>
    <row r="148" spans="1:32" x14ac:dyDescent="0.25">
      <c r="A148" s="2" t="str">
        <f t="shared" si="0"/>
        <v>RTAB. Stereo. Fovis</v>
      </c>
      <c r="B148" s="1">
        <f t="shared" si="9"/>
        <v>22</v>
      </c>
      <c r="D148" s="1">
        <f t="shared" si="1"/>
        <v>0</v>
      </c>
      <c r="F148" s="1">
        <f t="shared" si="2"/>
        <v>0</v>
      </c>
      <c r="H148" s="1">
        <f t="shared" si="10"/>
        <v>0</v>
      </c>
      <c r="J148" s="1">
        <f t="shared" si="11"/>
        <v>0</v>
      </c>
      <c r="L148" s="1">
        <f t="shared" si="12"/>
        <v>0</v>
      </c>
      <c r="M148" s="104">
        <f t="shared" si="6"/>
        <v>0</v>
      </c>
      <c r="R148" s="199"/>
      <c r="S148" s="199"/>
      <c r="T148" s="199"/>
      <c r="U148" s="6"/>
      <c r="V148" s="6"/>
      <c r="W148" s="6"/>
      <c r="Z148" s="86"/>
      <c r="AB148">
        <f t="shared" si="7"/>
        <v>0</v>
      </c>
      <c r="AF148" s="142">
        <f t="shared" si="8"/>
        <v>0</v>
      </c>
    </row>
    <row r="149" spans="1:32" x14ac:dyDescent="0.25">
      <c r="A149" s="2" t="str">
        <f t="shared" si="0"/>
        <v>RTAB. Stereo. ORB2</v>
      </c>
      <c r="B149" s="1">
        <f t="shared" si="9"/>
        <v>22</v>
      </c>
      <c r="D149" s="1">
        <f t="shared" si="1"/>
        <v>5</v>
      </c>
      <c r="F149" s="1">
        <f t="shared" si="2"/>
        <v>3</v>
      </c>
      <c r="H149" s="1">
        <f t="shared" si="10"/>
        <v>5</v>
      </c>
      <c r="J149" s="1">
        <f t="shared" si="11"/>
        <v>0.89999999999999991</v>
      </c>
      <c r="L149" s="1">
        <f t="shared" si="12"/>
        <v>5.9</v>
      </c>
      <c r="M149" s="104">
        <f t="shared" si="6"/>
        <v>0.26818181818181819</v>
      </c>
      <c r="R149" s="199"/>
      <c r="S149" s="199"/>
      <c r="T149" s="199"/>
      <c r="U149" s="199"/>
      <c r="V149" s="199"/>
      <c r="W149" s="199"/>
      <c r="Z149" s="86"/>
      <c r="AB149">
        <f t="shared" si="7"/>
        <v>65</v>
      </c>
      <c r="AF149" s="142">
        <f t="shared" si="8"/>
        <v>2.9545454545454546</v>
      </c>
    </row>
    <row r="150" spans="1:32" x14ac:dyDescent="0.25">
      <c r="A150" s="2" t="str">
        <f t="shared" si="0"/>
        <v>RTAB. Stereo. Viso2</v>
      </c>
      <c r="B150" s="1">
        <f t="shared" si="9"/>
        <v>11</v>
      </c>
      <c r="D150" s="1">
        <f t="shared" si="1"/>
        <v>0</v>
      </c>
      <c r="F150" s="1">
        <f t="shared" si="2"/>
        <v>0</v>
      </c>
      <c r="H150" s="1">
        <f t="shared" si="10"/>
        <v>0</v>
      </c>
      <c r="J150" s="1">
        <f t="shared" si="11"/>
        <v>0</v>
      </c>
      <c r="L150" s="1">
        <f t="shared" si="12"/>
        <v>0</v>
      </c>
      <c r="M150" s="104">
        <f t="shared" si="6"/>
        <v>0</v>
      </c>
      <c r="R150" s="199"/>
      <c r="S150" s="199"/>
      <c r="T150" s="199"/>
      <c r="U150" s="199"/>
      <c r="V150" s="199"/>
      <c r="W150" s="199"/>
      <c r="Z150" s="86"/>
      <c r="AB150">
        <f t="shared" si="7"/>
        <v>0</v>
      </c>
      <c r="AF150" s="142">
        <f t="shared" si="8"/>
        <v>0</v>
      </c>
    </row>
    <row r="151" spans="1:32" x14ac:dyDescent="0.25">
      <c r="A151" s="2" t="str">
        <f t="shared" si="0"/>
        <v>RTAB. OKVIS (IMU+Ste.)</v>
      </c>
      <c r="B151" s="1">
        <f t="shared" si="9"/>
        <v>11</v>
      </c>
      <c r="D151" s="1">
        <f t="shared" si="1"/>
        <v>1</v>
      </c>
      <c r="F151" s="1">
        <f t="shared" si="2"/>
        <v>2</v>
      </c>
      <c r="H151" s="1">
        <f t="shared" ref="H151:H200" si="13">D151*$I$103</f>
        <v>1</v>
      </c>
      <c r="J151" s="1">
        <f t="shared" ref="J151:J200" si="14">F151*$P$103</f>
        <v>0.6</v>
      </c>
      <c r="L151" s="1">
        <f t="shared" ref="L151:L200" si="15">H151+J151</f>
        <v>1.6</v>
      </c>
      <c r="M151" s="104">
        <f t="shared" si="6"/>
        <v>0.14545454545454548</v>
      </c>
      <c r="Z151" s="86"/>
      <c r="AB151">
        <f t="shared" si="7"/>
        <v>0</v>
      </c>
      <c r="AF151" s="142">
        <f t="shared" si="8"/>
        <v>0</v>
      </c>
    </row>
    <row r="152" spans="1:32" x14ac:dyDescent="0.25">
      <c r="A152" s="2" t="str">
        <f t="shared" si="0"/>
        <v>RTAB. MSCKF (IMU+Ste.)</v>
      </c>
      <c r="B152" s="1">
        <f t="shared" si="9"/>
        <v>11</v>
      </c>
      <c r="D152" s="1">
        <f t="shared" si="1"/>
        <v>0</v>
      </c>
      <c r="F152" s="1">
        <f t="shared" si="2"/>
        <v>0</v>
      </c>
      <c r="H152" s="1">
        <f t="shared" si="13"/>
        <v>0</v>
      </c>
      <c r="J152" s="1">
        <f t="shared" si="14"/>
        <v>0</v>
      </c>
      <c r="L152" s="1">
        <f t="shared" si="15"/>
        <v>0</v>
      </c>
      <c r="M152" s="104">
        <f t="shared" si="6"/>
        <v>0</v>
      </c>
      <c r="Z152" s="86"/>
      <c r="AB152">
        <f t="shared" si="7"/>
        <v>0</v>
      </c>
      <c r="AF152" s="142">
        <f t="shared" si="8"/>
        <v>0</v>
      </c>
    </row>
    <row r="153" spans="1:32" x14ac:dyDescent="0.25">
      <c r="A153" s="2">
        <f t="shared" si="0"/>
        <v>0</v>
      </c>
      <c r="B153" s="1">
        <f t="shared" si="9"/>
        <v>0</v>
      </c>
      <c r="D153" s="1">
        <f t="shared" si="1"/>
        <v>0</v>
      </c>
      <c r="F153" s="1">
        <f t="shared" si="2"/>
        <v>0</v>
      </c>
      <c r="H153" s="1">
        <f t="shared" si="13"/>
        <v>0</v>
      </c>
      <c r="J153" s="1">
        <f t="shared" si="14"/>
        <v>0</v>
      </c>
      <c r="L153" s="1">
        <f t="shared" si="15"/>
        <v>0</v>
      </c>
      <c r="M153" s="104" t="str">
        <f t="shared" si="6"/>
        <v/>
      </c>
      <c r="Z153" s="86"/>
      <c r="AB153">
        <f t="shared" si="7"/>
        <v>0</v>
      </c>
      <c r="AF153" s="142" t="str">
        <f t="shared" si="8"/>
        <v/>
      </c>
    </row>
    <row r="154" spans="1:32" x14ac:dyDescent="0.25">
      <c r="A154" s="2">
        <f t="shared" si="0"/>
        <v>0</v>
      </c>
      <c r="B154" s="1">
        <f t="shared" si="9"/>
        <v>0</v>
      </c>
      <c r="D154" s="1">
        <f t="shared" si="1"/>
        <v>0</v>
      </c>
      <c r="F154" s="1">
        <f t="shared" si="2"/>
        <v>0</v>
      </c>
      <c r="H154" s="1">
        <f t="shared" si="13"/>
        <v>0</v>
      </c>
      <c r="J154" s="1">
        <f t="shared" si="14"/>
        <v>0</v>
      </c>
      <c r="L154" s="1">
        <f t="shared" si="15"/>
        <v>0</v>
      </c>
      <c r="M154" s="104" t="str">
        <f t="shared" si="6"/>
        <v/>
      </c>
      <c r="Z154" s="86"/>
      <c r="AB154">
        <f t="shared" si="7"/>
        <v>0</v>
      </c>
      <c r="AF154" s="142" t="str">
        <f t="shared" si="8"/>
        <v/>
      </c>
    </row>
    <row r="155" spans="1:32" x14ac:dyDescent="0.25">
      <c r="A155" s="2">
        <f t="shared" si="0"/>
        <v>0</v>
      </c>
      <c r="B155" s="1">
        <f t="shared" si="9"/>
        <v>0</v>
      </c>
      <c r="D155" s="1">
        <f t="shared" si="1"/>
        <v>0</v>
      </c>
      <c r="F155" s="1">
        <f t="shared" si="2"/>
        <v>0</v>
      </c>
      <c r="H155" s="1">
        <f t="shared" si="13"/>
        <v>0</v>
      </c>
      <c r="J155" s="1">
        <f t="shared" si="14"/>
        <v>0</v>
      </c>
      <c r="L155" s="1">
        <f t="shared" si="15"/>
        <v>0</v>
      </c>
      <c r="M155" s="104" t="str">
        <f t="shared" si="6"/>
        <v/>
      </c>
      <c r="Z155" s="86"/>
      <c r="AB155">
        <f t="shared" si="7"/>
        <v>0</v>
      </c>
      <c r="AF155" s="142" t="str">
        <f t="shared" si="8"/>
        <v/>
      </c>
    </row>
    <row r="156" spans="1:32" x14ac:dyDescent="0.25">
      <c r="A156" s="2">
        <f t="shared" si="0"/>
        <v>0</v>
      </c>
      <c r="B156" s="1">
        <f t="shared" si="9"/>
        <v>0</v>
      </c>
      <c r="D156" s="1">
        <f t="shared" si="1"/>
        <v>0</v>
      </c>
      <c r="F156" s="1">
        <f t="shared" si="2"/>
        <v>0</v>
      </c>
      <c r="H156" s="1">
        <f t="shared" si="13"/>
        <v>0</v>
      </c>
      <c r="J156" s="1">
        <f t="shared" si="14"/>
        <v>0</v>
      </c>
      <c r="L156" s="1">
        <f t="shared" si="15"/>
        <v>0</v>
      </c>
      <c r="M156" s="104" t="str">
        <f t="shared" si="6"/>
        <v/>
      </c>
      <c r="Z156" s="86"/>
      <c r="AB156">
        <f t="shared" si="7"/>
        <v>0</v>
      </c>
      <c r="AF156" s="142" t="str">
        <f t="shared" si="8"/>
        <v/>
      </c>
    </row>
    <row r="157" spans="1:32" x14ac:dyDescent="0.25">
      <c r="A157" s="2">
        <f t="shared" si="0"/>
        <v>0</v>
      </c>
      <c r="B157" s="1">
        <f t="shared" si="9"/>
        <v>0</v>
      </c>
      <c r="D157" s="1">
        <f t="shared" si="1"/>
        <v>0</v>
      </c>
      <c r="F157" s="1">
        <f t="shared" si="2"/>
        <v>0</v>
      </c>
      <c r="H157" s="1">
        <f t="shared" si="13"/>
        <v>0</v>
      </c>
      <c r="J157" s="1">
        <f t="shared" si="14"/>
        <v>0</v>
      </c>
      <c r="L157" s="1">
        <f t="shared" si="15"/>
        <v>0</v>
      </c>
      <c r="M157" s="104" t="str">
        <f t="shared" si="6"/>
        <v/>
      </c>
      <c r="Z157" s="86"/>
      <c r="AB157">
        <f t="shared" si="7"/>
        <v>0</v>
      </c>
      <c r="AF157" s="142" t="str">
        <f t="shared" si="8"/>
        <v/>
      </c>
    </row>
    <row r="158" spans="1:32" x14ac:dyDescent="0.25">
      <c r="A158" s="2">
        <f t="shared" si="0"/>
        <v>0</v>
      </c>
      <c r="B158" s="1">
        <f t="shared" si="9"/>
        <v>0</v>
      </c>
      <c r="D158" s="1">
        <f t="shared" si="1"/>
        <v>0</v>
      </c>
      <c r="F158" s="1">
        <f t="shared" si="2"/>
        <v>0</v>
      </c>
      <c r="H158" s="1">
        <f t="shared" si="13"/>
        <v>0</v>
      </c>
      <c r="J158" s="1">
        <f t="shared" si="14"/>
        <v>0</v>
      </c>
      <c r="L158" s="1">
        <f t="shared" si="15"/>
        <v>0</v>
      </c>
      <c r="M158" s="104" t="str">
        <f t="shared" si="6"/>
        <v/>
      </c>
      <c r="Z158" s="86"/>
      <c r="AB158">
        <f t="shared" si="7"/>
        <v>0</v>
      </c>
      <c r="AF158" s="142" t="str">
        <f t="shared" si="8"/>
        <v/>
      </c>
    </row>
    <row r="159" spans="1:32" x14ac:dyDescent="0.25">
      <c r="A159" s="2">
        <f t="shared" si="0"/>
        <v>0</v>
      </c>
      <c r="B159" s="1">
        <f t="shared" si="9"/>
        <v>0</v>
      </c>
      <c r="D159" s="1">
        <f t="shared" si="1"/>
        <v>0</v>
      </c>
      <c r="F159" s="1">
        <f t="shared" si="2"/>
        <v>0</v>
      </c>
      <c r="H159" s="1">
        <f t="shared" si="13"/>
        <v>0</v>
      </c>
      <c r="J159" s="1">
        <f t="shared" si="14"/>
        <v>0</v>
      </c>
      <c r="L159" s="1">
        <f t="shared" si="15"/>
        <v>0</v>
      </c>
      <c r="M159" s="104" t="str">
        <f t="shared" si="6"/>
        <v/>
      </c>
      <c r="Z159" s="86"/>
      <c r="AB159">
        <f t="shared" si="7"/>
        <v>0</v>
      </c>
      <c r="AF159" s="142" t="str">
        <f t="shared" si="8"/>
        <v/>
      </c>
    </row>
    <row r="160" spans="1:32" x14ac:dyDescent="0.25">
      <c r="A160" s="2">
        <f t="shared" si="0"/>
        <v>0</v>
      </c>
      <c r="B160" s="1">
        <f t="shared" si="9"/>
        <v>0</v>
      </c>
      <c r="D160" s="1">
        <f t="shared" si="1"/>
        <v>0</v>
      </c>
      <c r="F160" s="1">
        <f t="shared" si="2"/>
        <v>0</v>
      </c>
      <c r="H160" s="1">
        <f t="shared" si="13"/>
        <v>0</v>
      </c>
      <c r="J160" s="1">
        <f t="shared" si="14"/>
        <v>0</v>
      </c>
      <c r="L160" s="1">
        <f t="shared" si="15"/>
        <v>0</v>
      </c>
      <c r="M160" s="104" t="str">
        <f t="shared" si="6"/>
        <v/>
      </c>
      <c r="Z160" s="86"/>
      <c r="AB160">
        <f t="shared" si="7"/>
        <v>0</v>
      </c>
      <c r="AF160" s="142" t="str">
        <f t="shared" si="8"/>
        <v/>
      </c>
    </row>
    <row r="161" spans="1:32" x14ac:dyDescent="0.25">
      <c r="A161" s="2">
        <f t="shared" si="0"/>
        <v>0</v>
      </c>
      <c r="B161" s="1">
        <f t="shared" si="9"/>
        <v>0</v>
      </c>
      <c r="D161" s="1">
        <f t="shared" si="1"/>
        <v>0</v>
      </c>
      <c r="F161" s="1">
        <f t="shared" si="2"/>
        <v>0</v>
      </c>
      <c r="H161" s="1">
        <f t="shared" si="13"/>
        <v>0</v>
      </c>
      <c r="J161" s="1">
        <f t="shared" si="14"/>
        <v>0</v>
      </c>
      <c r="L161" s="1">
        <f t="shared" si="15"/>
        <v>0</v>
      </c>
      <c r="M161" s="104" t="str">
        <f t="shared" si="6"/>
        <v/>
      </c>
      <c r="Z161" s="86"/>
      <c r="AB161">
        <f t="shared" si="7"/>
        <v>0</v>
      </c>
      <c r="AF161" s="142" t="str">
        <f t="shared" si="8"/>
        <v/>
      </c>
    </row>
    <row r="162" spans="1:32" x14ac:dyDescent="0.25">
      <c r="A162" s="2">
        <f t="shared" si="0"/>
        <v>0</v>
      </c>
      <c r="B162" s="1">
        <f t="shared" si="9"/>
        <v>0</v>
      </c>
      <c r="D162" s="1">
        <f t="shared" si="1"/>
        <v>0</v>
      </c>
      <c r="F162" s="1">
        <f t="shared" si="2"/>
        <v>0</v>
      </c>
      <c r="H162" s="1">
        <f t="shared" si="13"/>
        <v>0</v>
      </c>
      <c r="J162" s="1">
        <f t="shared" si="14"/>
        <v>0</v>
      </c>
      <c r="L162" s="1">
        <f t="shared" si="15"/>
        <v>0</v>
      </c>
      <c r="M162" s="104" t="str">
        <f t="shared" si="6"/>
        <v/>
      </c>
      <c r="Z162" s="86"/>
      <c r="AB162">
        <f t="shared" si="7"/>
        <v>0</v>
      </c>
      <c r="AF162" s="142" t="str">
        <f t="shared" si="8"/>
        <v/>
      </c>
    </row>
    <row r="163" spans="1:32" x14ac:dyDescent="0.25">
      <c r="A163" s="2">
        <f t="shared" si="0"/>
        <v>0</v>
      </c>
      <c r="B163" s="1">
        <f t="shared" si="9"/>
        <v>0</v>
      </c>
      <c r="D163" s="1">
        <f t="shared" si="1"/>
        <v>0</v>
      </c>
      <c r="F163" s="1">
        <f t="shared" si="2"/>
        <v>0</v>
      </c>
      <c r="H163" s="1">
        <f t="shared" si="13"/>
        <v>0</v>
      </c>
      <c r="J163" s="1">
        <f t="shared" si="14"/>
        <v>0</v>
      </c>
      <c r="L163" s="1">
        <f t="shared" si="15"/>
        <v>0</v>
      </c>
      <c r="M163" s="104" t="str">
        <f t="shared" si="6"/>
        <v/>
      </c>
      <c r="Z163" s="86"/>
      <c r="AB163">
        <f t="shared" si="7"/>
        <v>0</v>
      </c>
      <c r="AF163" s="142" t="str">
        <f t="shared" si="8"/>
        <v/>
      </c>
    </row>
    <row r="164" spans="1:32" x14ac:dyDescent="0.25">
      <c r="A164" s="2">
        <f t="shared" si="0"/>
        <v>0</v>
      </c>
      <c r="B164" s="1">
        <f t="shared" si="9"/>
        <v>0</v>
      </c>
      <c r="D164" s="1">
        <f t="shared" si="1"/>
        <v>0</v>
      </c>
      <c r="F164" s="1">
        <f t="shared" si="2"/>
        <v>0</v>
      </c>
      <c r="H164" s="1">
        <f t="shared" si="13"/>
        <v>0</v>
      </c>
      <c r="J164" s="1">
        <f t="shared" si="14"/>
        <v>0</v>
      </c>
      <c r="L164" s="1">
        <f t="shared" si="15"/>
        <v>0</v>
      </c>
      <c r="M164" s="104" t="str">
        <f t="shared" si="6"/>
        <v/>
      </c>
      <c r="Z164" s="86"/>
      <c r="AB164">
        <f t="shared" si="7"/>
        <v>0</v>
      </c>
      <c r="AF164" s="142" t="str">
        <f t="shared" si="8"/>
        <v/>
      </c>
    </row>
    <row r="165" spans="1:32" x14ac:dyDescent="0.25">
      <c r="A165" s="2">
        <f t="shared" si="0"/>
        <v>0</v>
      </c>
      <c r="B165" s="1">
        <f t="shared" si="9"/>
        <v>0</v>
      </c>
      <c r="D165" s="1">
        <f t="shared" si="1"/>
        <v>0</v>
      </c>
      <c r="F165" s="1">
        <f t="shared" si="2"/>
        <v>0</v>
      </c>
      <c r="H165" s="1">
        <f t="shared" si="13"/>
        <v>0</v>
      </c>
      <c r="J165" s="1">
        <f t="shared" si="14"/>
        <v>0</v>
      </c>
      <c r="L165" s="1">
        <f t="shared" si="15"/>
        <v>0</v>
      </c>
      <c r="M165" s="104" t="str">
        <f t="shared" si="6"/>
        <v/>
      </c>
      <c r="Z165" s="86"/>
      <c r="AB165">
        <f t="shared" si="7"/>
        <v>0</v>
      </c>
      <c r="AF165" s="142" t="str">
        <f t="shared" si="8"/>
        <v/>
      </c>
    </row>
    <row r="166" spans="1:32" x14ac:dyDescent="0.25">
      <c r="A166" s="2">
        <f t="shared" si="0"/>
        <v>0</v>
      </c>
      <c r="B166" s="1">
        <f t="shared" si="9"/>
        <v>0</v>
      </c>
      <c r="D166" s="1">
        <f t="shared" si="1"/>
        <v>0</v>
      </c>
      <c r="F166" s="1">
        <f t="shared" si="2"/>
        <v>0</v>
      </c>
      <c r="H166" s="1">
        <f t="shared" si="13"/>
        <v>0</v>
      </c>
      <c r="J166" s="1">
        <f t="shared" si="14"/>
        <v>0</v>
      </c>
      <c r="L166" s="1">
        <f t="shared" si="15"/>
        <v>0</v>
      </c>
      <c r="M166" s="104" t="str">
        <f t="shared" si="6"/>
        <v/>
      </c>
      <c r="Z166" s="86"/>
      <c r="AB166">
        <f t="shared" si="7"/>
        <v>0</v>
      </c>
      <c r="AF166" s="142" t="str">
        <f t="shared" si="8"/>
        <v/>
      </c>
    </row>
    <row r="167" spans="1:32" x14ac:dyDescent="0.25">
      <c r="A167" s="2">
        <f t="shared" si="0"/>
        <v>0</v>
      </c>
      <c r="B167" s="1">
        <f t="shared" si="9"/>
        <v>0</v>
      </c>
      <c r="D167" s="1">
        <f t="shared" si="1"/>
        <v>0</v>
      </c>
      <c r="F167" s="1">
        <f t="shared" si="2"/>
        <v>0</v>
      </c>
      <c r="H167" s="1">
        <f t="shared" si="13"/>
        <v>0</v>
      </c>
      <c r="J167" s="1">
        <f t="shared" si="14"/>
        <v>0</v>
      </c>
      <c r="L167" s="1">
        <f t="shared" si="15"/>
        <v>0</v>
      </c>
      <c r="M167" s="104" t="str">
        <f t="shared" si="6"/>
        <v/>
      </c>
      <c r="Z167" s="86"/>
      <c r="AB167">
        <f t="shared" si="7"/>
        <v>0</v>
      </c>
      <c r="AF167" s="142" t="str">
        <f t="shared" si="8"/>
        <v/>
      </c>
    </row>
    <row r="168" spans="1:32" x14ac:dyDescent="0.25">
      <c r="A168" s="2">
        <f t="shared" si="0"/>
        <v>0</v>
      </c>
      <c r="B168" s="1">
        <f t="shared" si="9"/>
        <v>0</v>
      </c>
      <c r="D168" s="1">
        <f t="shared" si="1"/>
        <v>0</v>
      </c>
      <c r="F168" s="1">
        <f t="shared" si="2"/>
        <v>0</v>
      </c>
      <c r="H168" s="1">
        <f t="shared" si="13"/>
        <v>0</v>
      </c>
      <c r="J168" s="1">
        <f t="shared" si="14"/>
        <v>0</v>
      </c>
      <c r="L168" s="1">
        <f t="shared" si="15"/>
        <v>0</v>
      </c>
      <c r="M168" s="104" t="str">
        <f t="shared" si="6"/>
        <v/>
      </c>
      <c r="Z168" s="86"/>
      <c r="AB168">
        <f t="shared" si="7"/>
        <v>0</v>
      </c>
      <c r="AF168" s="142" t="str">
        <f t="shared" si="8"/>
        <v/>
      </c>
    </row>
    <row r="169" spans="1:32" x14ac:dyDescent="0.25">
      <c r="A169" s="2">
        <f t="shared" si="0"/>
        <v>0</v>
      </c>
      <c r="B169" s="1">
        <f t="shared" si="9"/>
        <v>0</v>
      </c>
      <c r="D169" s="1">
        <f t="shared" si="1"/>
        <v>0</v>
      </c>
      <c r="F169" s="1">
        <f t="shared" si="2"/>
        <v>0</v>
      </c>
      <c r="H169" s="1">
        <f t="shared" si="13"/>
        <v>0</v>
      </c>
      <c r="J169" s="1">
        <f t="shared" si="14"/>
        <v>0</v>
      </c>
      <c r="L169" s="1">
        <f t="shared" si="15"/>
        <v>0</v>
      </c>
      <c r="M169" s="104" t="str">
        <f t="shared" si="6"/>
        <v/>
      </c>
      <c r="Z169" s="86"/>
      <c r="AB169">
        <f t="shared" si="7"/>
        <v>0</v>
      </c>
      <c r="AF169" s="142" t="str">
        <f t="shared" si="8"/>
        <v/>
      </c>
    </row>
    <row r="170" spans="1:32" x14ac:dyDescent="0.25">
      <c r="A170" s="2">
        <f t="shared" si="0"/>
        <v>0</v>
      </c>
      <c r="B170" s="1">
        <f t="shared" si="9"/>
        <v>0</v>
      </c>
      <c r="D170" s="1">
        <f t="shared" si="1"/>
        <v>0</v>
      </c>
      <c r="F170" s="1">
        <f t="shared" si="2"/>
        <v>0</v>
      </c>
      <c r="H170" s="1">
        <f t="shared" si="13"/>
        <v>0</v>
      </c>
      <c r="J170" s="1">
        <f t="shared" si="14"/>
        <v>0</v>
      </c>
      <c r="L170" s="1">
        <f t="shared" si="15"/>
        <v>0</v>
      </c>
      <c r="M170" s="104" t="str">
        <f t="shared" si="6"/>
        <v/>
      </c>
      <c r="Z170" s="86"/>
      <c r="AB170">
        <f t="shared" si="7"/>
        <v>0</v>
      </c>
      <c r="AF170" s="142" t="str">
        <f t="shared" si="8"/>
        <v/>
      </c>
    </row>
    <row r="171" spans="1:32" x14ac:dyDescent="0.25">
      <c r="A171" s="2">
        <f t="shared" ref="A171:A200" si="16">A71</f>
        <v>0</v>
      </c>
      <c r="B171" s="1">
        <f t="shared" si="9"/>
        <v>0</v>
      </c>
      <c r="D171" s="1">
        <f t="shared" ref="D171:D200" si="17">COUNTIF($B$209:$ZZ$211,A171)</f>
        <v>0</v>
      </c>
      <c r="F171" s="1">
        <f t="shared" ref="F171:F200" si="18">COUNTIF($B$212:$ZZ$219,A171)</f>
        <v>0</v>
      </c>
      <c r="H171" s="1">
        <f t="shared" si="13"/>
        <v>0</v>
      </c>
      <c r="J171" s="1">
        <f t="shared" si="14"/>
        <v>0</v>
      </c>
      <c r="L171" s="1">
        <f t="shared" si="15"/>
        <v>0</v>
      </c>
      <c r="M171" s="104" t="str">
        <f t="shared" ref="M171:M200" si="19">IFERROR(L171/B171,"")</f>
        <v/>
      </c>
      <c r="Z171" s="86"/>
      <c r="AB171">
        <f t="shared" ref="AB171:AB200" si="20">SUMIF($209:$209, A171, $223:$223)</f>
        <v>0</v>
      </c>
      <c r="AF171" s="142" t="str">
        <f t="shared" ref="AF171:AF200" si="21">IFERROR(AB171/B171,"")</f>
        <v/>
      </c>
    </row>
    <row r="172" spans="1:32" x14ac:dyDescent="0.25">
      <c r="A172" s="2">
        <f t="shared" si="16"/>
        <v>0</v>
      </c>
      <c r="B172" s="1">
        <f t="shared" ref="B172:B200" si="22">COUNTA(B72:ZZ72)</f>
        <v>0</v>
      </c>
      <c r="D172" s="1">
        <f t="shared" si="17"/>
        <v>0</v>
      </c>
      <c r="F172" s="1">
        <f t="shared" si="18"/>
        <v>0</v>
      </c>
      <c r="H172" s="1">
        <f t="shared" si="13"/>
        <v>0</v>
      </c>
      <c r="J172" s="1">
        <f t="shared" si="14"/>
        <v>0</v>
      </c>
      <c r="L172" s="1">
        <f t="shared" si="15"/>
        <v>0</v>
      </c>
      <c r="M172" s="104" t="str">
        <f t="shared" si="19"/>
        <v/>
      </c>
      <c r="Z172" s="86"/>
      <c r="AB172">
        <f t="shared" si="20"/>
        <v>0</v>
      </c>
      <c r="AF172" s="142" t="str">
        <f t="shared" si="21"/>
        <v/>
      </c>
    </row>
    <row r="173" spans="1:32" x14ac:dyDescent="0.25">
      <c r="A173" s="2">
        <f t="shared" si="16"/>
        <v>0</v>
      </c>
      <c r="B173" s="1">
        <f t="shared" si="22"/>
        <v>0</v>
      </c>
      <c r="D173" s="1">
        <f t="shared" si="17"/>
        <v>0</v>
      </c>
      <c r="F173" s="1">
        <f t="shared" si="18"/>
        <v>0</v>
      </c>
      <c r="H173" s="1">
        <f t="shared" si="13"/>
        <v>0</v>
      </c>
      <c r="J173" s="1">
        <f t="shared" si="14"/>
        <v>0</v>
      </c>
      <c r="L173" s="1">
        <f t="shared" si="15"/>
        <v>0</v>
      </c>
      <c r="M173" s="104" t="str">
        <f t="shared" si="19"/>
        <v/>
      </c>
      <c r="Z173" s="86"/>
      <c r="AB173">
        <f t="shared" si="20"/>
        <v>0</v>
      </c>
      <c r="AF173" s="142" t="str">
        <f t="shared" si="21"/>
        <v/>
      </c>
    </row>
    <row r="174" spans="1:32" x14ac:dyDescent="0.25">
      <c r="A174" s="2">
        <f t="shared" si="16"/>
        <v>0</v>
      </c>
      <c r="B174" s="1">
        <f t="shared" si="22"/>
        <v>0</v>
      </c>
      <c r="D174" s="1">
        <f t="shared" si="17"/>
        <v>0</v>
      </c>
      <c r="F174" s="1">
        <f t="shared" si="18"/>
        <v>0</v>
      </c>
      <c r="H174" s="1">
        <f t="shared" si="13"/>
        <v>0</v>
      </c>
      <c r="J174" s="1">
        <f t="shared" si="14"/>
        <v>0</v>
      </c>
      <c r="L174" s="1">
        <f t="shared" si="15"/>
        <v>0</v>
      </c>
      <c r="M174" s="104" t="str">
        <f t="shared" si="19"/>
        <v/>
      </c>
      <c r="Z174" s="86"/>
      <c r="AB174">
        <f t="shared" si="20"/>
        <v>0</v>
      </c>
      <c r="AF174" s="142" t="str">
        <f t="shared" si="21"/>
        <v/>
      </c>
    </row>
    <row r="175" spans="1:32" x14ac:dyDescent="0.25">
      <c r="A175" s="2">
        <f t="shared" si="16"/>
        <v>0</v>
      </c>
      <c r="B175" s="1">
        <f t="shared" si="22"/>
        <v>0</v>
      </c>
      <c r="D175" s="1">
        <f t="shared" si="17"/>
        <v>0</v>
      </c>
      <c r="F175" s="1">
        <f t="shared" si="18"/>
        <v>0</v>
      </c>
      <c r="H175" s="1">
        <f t="shared" si="13"/>
        <v>0</v>
      </c>
      <c r="J175" s="1">
        <f t="shared" si="14"/>
        <v>0</v>
      </c>
      <c r="L175" s="1">
        <f t="shared" si="15"/>
        <v>0</v>
      </c>
      <c r="M175" s="104" t="str">
        <f t="shared" si="19"/>
        <v/>
      </c>
      <c r="Z175" s="86"/>
      <c r="AB175">
        <f t="shared" si="20"/>
        <v>0</v>
      </c>
      <c r="AF175" s="142" t="str">
        <f t="shared" si="21"/>
        <v/>
      </c>
    </row>
    <row r="176" spans="1:32" x14ac:dyDescent="0.25">
      <c r="A176" s="2">
        <f t="shared" si="16"/>
        <v>0</v>
      </c>
      <c r="B176" s="1">
        <f t="shared" si="22"/>
        <v>0</v>
      </c>
      <c r="D176" s="1">
        <f t="shared" si="17"/>
        <v>0</v>
      </c>
      <c r="F176" s="1">
        <f t="shared" si="18"/>
        <v>0</v>
      </c>
      <c r="H176" s="1">
        <f t="shared" si="13"/>
        <v>0</v>
      </c>
      <c r="J176" s="1">
        <f t="shared" si="14"/>
        <v>0</v>
      </c>
      <c r="L176" s="1">
        <f t="shared" si="15"/>
        <v>0</v>
      </c>
      <c r="M176" s="104" t="str">
        <f t="shared" si="19"/>
        <v/>
      </c>
      <c r="Z176" s="86"/>
      <c r="AB176">
        <f t="shared" si="20"/>
        <v>0</v>
      </c>
      <c r="AF176" s="142" t="str">
        <f t="shared" si="21"/>
        <v/>
      </c>
    </row>
    <row r="177" spans="1:32" x14ac:dyDescent="0.25">
      <c r="A177" s="2">
        <f t="shared" si="16"/>
        <v>0</v>
      </c>
      <c r="B177" s="1">
        <f t="shared" si="22"/>
        <v>0</v>
      </c>
      <c r="D177" s="1">
        <f t="shared" si="17"/>
        <v>0</v>
      </c>
      <c r="F177" s="1">
        <f t="shared" si="18"/>
        <v>0</v>
      </c>
      <c r="H177" s="1">
        <f t="shared" si="13"/>
        <v>0</v>
      </c>
      <c r="J177" s="1">
        <f t="shared" si="14"/>
        <v>0</v>
      </c>
      <c r="L177" s="1">
        <f t="shared" si="15"/>
        <v>0</v>
      </c>
      <c r="M177" s="104" t="str">
        <f t="shared" si="19"/>
        <v/>
      </c>
      <c r="Z177" s="86"/>
      <c r="AB177">
        <f t="shared" si="20"/>
        <v>0</v>
      </c>
      <c r="AF177" s="142" t="str">
        <f t="shared" si="21"/>
        <v/>
      </c>
    </row>
    <row r="178" spans="1:32" x14ac:dyDescent="0.25">
      <c r="A178" s="2">
        <f t="shared" si="16"/>
        <v>0</v>
      </c>
      <c r="B178" s="1">
        <f t="shared" si="22"/>
        <v>0</v>
      </c>
      <c r="D178" s="1">
        <f t="shared" si="17"/>
        <v>0</v>
      </c>
      <c r="F178" s="1">
        <f t="shared" si="18"/>
        <v>0</v>
      </c>
      <c r="H178" s="1">
        <f t="shared" si="13"/>
        <v>0</v>
      </c>
      <c r="J178" s="1">
        <f t="shared" si="14"/>
        <v>0</v>
      </c>
      <c r="L178" s="1">
        <f t="shared" si="15"/>
        <v>0</v>
      </c>
      <c r="M178" s="104" t="str">
        <f t="shared" si="19"/>
        <v/>
      </c>
      <c r="Z178" s="86"/>
      <c r="AB178">
        <f t="shared" si="20"/>
        <v>0</v>
      </c>
      <c r="AF178" s="142" t="str">
        <f t="shared" si="21"/>
        <v/>
      </c>
    </row>
    <row r="179" spans="1:32" x14ac:dyDescent="0.25">
      <c r="A179" s="2">
        <f t="shared" si="16"/>
        <v>0</v>
      </c>
      <c r="B179" s="1">
        <f t="shared" si="22"/>
        <v>0</v>
      </c>
      <c r="D179" s="1">
        <f t="shared" si="17"/>
        <v>0</v>
      </c>
      <c r="F179" s="1">
        <f t="shared" si="18"/>
        <v>0</v>
      </c>
      <c r="H179" s="1">
        <f t="shared" si="13"/>
        <v>0</v>
      </c>
      <c r="J179" s="1">
        <f t="shared" si="14"/>
        <v>0</v>
      </c>
      <c r="L179" s="1">
        <f t="shared" si="15"/>
        <v>0</v>
      </c>
      <c r="M179" s="104" t="str">
        <f t="shared" si="19"/>
        <v/>
      </c>
      <c r="Z179" s="86"/>
      <c r="AB179">
        <f t="shared" si="20"/>
        <v>0</v>
      </c>
      <c r="AF179" s="142" t="str">
        <f t="shared" si="21"/>
        <v/>
      </c>
    </row>
    <row r="180" spans="1:32" x14ac:dyDescent="0.25">
      <c r="A180" s="2">
        <f t="shared" si="16"/>
        <v>0</v>
      </c>
      <c r="B180" s="1">
        <f t="shared" si="22"/>
        <v>0</v>
      </c>
      <c r="D180" s="1">
        <f t="shared" si="17"/>
        <v>0</v>
      </c>
      <c r="F180" s="1">
        <f t="shared" si="18"/>
        <v>0</v>
      </c>
      <c r="H180" s="1">
        <f t="shared" si="13"/>
        <v>0</v>
      </c>
      <c r="J180" s="1">
        <f t="shared" si="14"/>
        <v>0</v>
      </c>
      <c r="L180" s="1">
        <f t="shared" si="15"/>
        <v>0</v>
      </c>
      <c r="M180" s="104" t="str">
        <f t="shared" si="19"/>
        <v/>
      </c>
      <c r="Z180" s="86"/>
      <c r="AB180">
        <f t="shared" si="20"/>
        <v>0</v>
      </c>
      <c r="AF180" s="142" t="str">
        <f t="shared" si="21"/>
        <v/>
      </c>
    </row>
    <row r="181" spans="1:32" x14ac:dyDescent="0.25">
      <c r="A181" s="2">
        <f t="shared" si="16"/>
        <v>0</v>
      </c>
      <c r="B181" s="1">
        <f t="shared" si="22"/>
        <v>0</v>
      </c>
      <c r="D181" s="1">
        <f t="shared" si="17"/>
        <v>0</v>
      </c>
      <c r="F181" s="1">
        <f t="shared" si="18"/>
        <v>0</v>
      </c>
      <c r="H181" s="1">
        <f t="shared" si="13"/>
        <v>0</v>
      </c>
      <c r="J181" s="1">
        <f t="shared" si="14"/>
        <v>0</v>
      </c>
      <c r="L181" s="1">
        <f t="shared" si="15"/>
        <v>0</v>
      </c>
      <c r="M181" s="104" t="str">
        <f t="shared" si="19"/>
        <v/>
      </c>
      <c r="Z181" s="86"/>
      <c r="AB181">
        <f t="shared" si="20"/>
        <v>0</v>
      </c>
      <c r="AF181" s="142" t="str">
        <f t="shared" si="21"/>
        <v/>
      </c>
    </row>
    <row r="182" spans="1:32" x14ac:dyDescent="0.25">
      <c r="A182" s="2">
        <f t="shared" si="16"/>
        <v>0</v>
      </c>
      <c r="B182" s="1">
        <f t="shared" si="22"/>
        <v>0</v>
      </c>
      <c r="D182" s="1">
        <f t="shared" si="17"/>
        <v>0</v>
      </c>
      <c r="F182" s="1">
        <f t="shared" si="18"/>
        <v>0</v>
      </c>
      <c r="H182" s="1">
        <f t="shared" si="13"/>
        <v>0</v>
      </c>
      <c r="J182" s="1">
        <f t="shared" si="14"/>
        <v>0</v>
      </c>
      <c r="L182" s="1">
        <f t="shared" si="15"/>
        <v>0</v>
      </c>
      <c r="M182" s="104" t="str">
        <f t="shared" si="19"/>
        <v/>
      </c>
      <c r="Z182" s="86"/>
      <c r="AB182">
        <f t="shared" si="20"/>
        <v>0</v>
      </c>
      <c r="AF182" s="142" t="str">
        <f t="shared" si="21"/>
        <v/>
      </c>
    </row>
    <row r="183" spans="1:32" x14ac:dyDescent="0.25">
      <c r="A183" s="2">
        <f t="shared" si="16"/>
        <v>0</v>
      </c>
      <c r="B183" s="1">
        <f t="shared" si="22"/>
        <v>0</v>
      </c>
      <c r="D183" s="1">
        <f t="shared" si="17"/>
        <v>0</v>
      </c>
      <c r="F183" s="1">
        <f t="shared" si="18"/>
        <v>0</v>
      </c>
      <c r="H183" s="1">
        <f t="shared" si="13"/>
        <v>0</v>
      </c>
      <c r="J183" s="1">
        <f t="shared" si="14"/>
        <v>0</v>
      </c>
      <c r="L183" s="1">
        <f t="shared" si="15"/>
        <v>0</v>
      </c>
      <c r="M183" s="104" t="str">
        <f t="shared" si="19"/>
        <v/>
      </c>
      <c r="Z183" s="86"/>
      <c r="AB183">
        <f t="shared" si="20"/>
        <v>0</v>
      </c>
      <c r="AF183" s="142" t="str">
        <f t="shared" si="21"/>
        <v/>
      </c>
    </row>
    <row r="184" spans="1:32" x14ac:dyDescent="0.25">
      <c r="A184" s="2">
        <f t="shared" si="16"/>
        <v>0</v>
      </c>
      <c r="B184" s="1">
        <f t="shared" si="22"/>
        <v>0</v>
      </c>
      <c r="D184" s="1">
        <f t="shared" si="17"/>
        <v>0</v>
      </c>
      <c r="F184" s="1">
        <f t="shared" si="18"/>
        <v>0</v>
      </c>
      <c r="H184" s="1">
        <f t="shared" si="13"/>
        <v>0</v>
      </c>
      <c r="J184" s="1">
        <f t="shared" si="14"/>
        <v>0</v>
      </c>
      <c r="L184" s="1">
        <f t="shared" si="15"/>
        <v>0</v>
      </c>
      <c r="M184" s="104" t="str">
        <f t="shared" si="19"/>
        <v/>
      </c>
      <c r="Z184" s="86"/>
      <c r="AB184">
        <f t="shared" si="20"/>
        <v>0</v>
      </c>
      <c r="AF184" s="142" t="str">
        <f t="shared" si="21"/>
        <v/>
      </c>
    </row>
    <row r="185" spans="1:32" x14ac:dyDescent="0.25">
      <c r="A185" s="2">
        <f t="shared" si="16"/>
        <v>0</v>
      </c>
      <c r="B185" s="1">
        <f t="shared" si="22"/>
        <v>0</v>
      </c>
      <c r="D185" s="1">
        <f t="shared" si="17"/>
        <v>0</v>
      </c>
      <c r="F185" s="1">
        <f t="shared" si="18"/>
        <v>0</v>
      </c>
      <c r="H185" s="1">
        <f t="shared" si="13"/>
        <v>0</v>
      </c>
      <c r="J185" s="1">
        <f t="shared" si="14"/>
        <v>0</v>
      </c>
      <c r="L185" s="1">
        <f t="shared" si="15"/>
        <v>0</v>
      </c>
      <c r="M185" s="104" t="str">
        <f t="shared" si="19"/>
        <v/>
      </c>
      <c r="Z185" s="86"/>
      <c r="AB185">
        <f t="shared" si="20"/>
        <v>0</v>
      </c>
      <c r="AF185" s="142" t="str">
        <f t="shared" si="21"/>
        <v/>
      </c>
    </row>
    <row r="186" spans="1:32" x14ac:dyDescent="0.25">
      <c r="A186" s="2">
        <f t="shared" si="16"/>
        <v>0</v>
      </c>
      <c r="B186" s="1">
        <f t="shared" si="22"/>
        <v>0</v>
      </c>
      <c r="D186" s="1">
        <f t="shared" si="17"/>
        <v>0</v>
      </c>
      <c r="F186" s="1">
        <f t="shared" si="18"/>
        <v>0</v>
      </c>
      <c r="H186" s="1">
        <f t="shared" si="13"/>
        <v>0</v>
      </c>
      <c r="J186" s="1">
        <f t="shared" si="14"/>
        <v>0</v>
      </c>
      <c r="L186" s="1">
        <f t="shared" si="15"/>
        <v>0</v>
      </c>
      <c r="M186" s="104" t="str">
        <f t="shared" si="19"/>
        <v/>
      </c>
      <c r="Z186" s="86"/>
      <c r="AB186">
        <f t="shared" si="20"/>
        <v>0</v>
      </c>
      <c r="AF186" s="142" t="str">
        <f t="shared" si="21"/>
        <v/>
      </c>
    </row>
    <row r="187" spans="1:32" x14ac:dyDescent="0.25">
      <c r="A187" s="2">
        <f t="shared" si="16"/>
        <v>0</v>
      </c>
      <c r="B187" s="1">
        <f t="shared" si="22"/>
        <v>0</v>
      </c>
      <c r="D187" s="1">
        <f t="shared" si="17"/>
        <v>0</v>
      </c>
      <c r="F187" s="1">
        <f t="shared" si="18"/>
        <v>0</v>
      </c>
      <c r="H187" s="1">
        <f t="shared" si="13"/>
        <v>0</v>
      </c>
      <c r="J187" s="1">
        <f t="shared" si="14"/>
        <v>0</v>
      </c>
      <c r="L187" s="1">
        <f t="shared" si="15"/>
        <v>0</v>
      </c>
      <c r="M187" s="104" t="str">
        <f t="shared" si="19"/>
        <v/>
      </c>
      <c r="Z187" s="86"/>
      <c r="AB187">
        <f t="shared" si="20"/>
        <v>0</v>
      </c>
      <c r="AF187" s="142" t="str">
        <f t="shared" si="21"/>
        <v/>
      </c>
    </row>
    <row r="188" spans="1:32" x14ac:dyDescent="0.25">
      <c r="A188" s="2">
        <f t="shared" si="16"/>
        <v>0</v>
      </c>
      <c r="B188" s="1">
        <f t="shared" si="22"/>
        <v>0</v>
      </c>
      <c r="D188" s="1">
        <f t="shared" si="17"/>
        <v>0</v>
      </c>
      <c r="F188" s="1">
        <f t="shared" si="18"/>
        <v>0</v>
      </c>
      <c r="H188" s="1">
        <f t="shared" si="13"/>
        <v>0</v>
      </c>
      <c r="J188" s="1">
        <f t="shared" si="14"/>
        <v>0</v>
      </c>
      <c r="L188" s="1">
        <f t="shared" si="15"/>
        <v>0</v>
      </c>
      <c r="M188" s="104" t="str">
        <f t="shared" si="19"/>
        <v/>
      </c>
      <c r="Z188" s="86"/>
      <c r="AB188">
        <f t="shared" si="20"/>
        <v>0</v>
      </c>
      <c r="AF188" s="142" t="str">
        <f t="shared" si="21"/>
        <v/>
      </c>
    </row>
    <row r="189" spans="1:32" x14ac:dyDescent="0.25">
      <c r="A189" s="2">
        <f t="shared" si="16"/>
        <v>0</v>
      </c>
      <c r="B189" s="1">
        <f t="shared" si="22"/>
        <v>0</v>
      </c>
      <c r="D189" s="1">
        <f t="shared" si="17"/>
        <v>0</v>
      </c>
      <c r="F189" s="1">
        <f t="shared" si="18"/>
        <v>0</v>
      </c>
      <c r="H189" s="1">
        <f t="shared" si="13"/>
        <v>0</v>
      </c>
      <c r="J189" s="1">
        <f t="shared" si="14"/>
        <v>0</v>
      </c>
      <c r="L189" s="1">
        <f t="shared" si="15"/>
        <v>0</v>
      </c>
      <c r="M189" s="104" t="str">
        <f t="shared" si="19"/>
        <v/>
      </c>
      <c r="Z189" s="86"/>
      <c r="AB189">
        <f t="shared" si="20"/>
        <v>0</v>
      </c>
      <c r="AF189" s="142" t="str">
        <f t="shared" si="21"/>
        <v/>
      </c>
    </row>
    <row r="190" spans="1:32" x14ac:dyDescent="0.25">
      <c r="A190" s="2">
        <f t="shared" si="16"/>
        <v>0</v>
      </c>
      <c r="B190" s="1">
        <f t="shared" si="22"/>
        <v>0</v>
      </c>
      <c r="D190" s="1">
        <f t="shared" si="17"/>
        <v>0</v>
      </c>
      <c r="F190" s="1">
        <f t="shared" si="18"/>
        <v>0</v>
      </c>
      <c r="H190" s="1">
        <f t="shared" si="13"/>
        <v>0</v>
      </c>
      <c r="J190" s="1">
        <f t="shared" si="14"/>
        <v>0</v>
      </c>
      <c r="L190" s="1">
        <f t="shared" si="15"/>
        <v>0</v>
      </c>
      <c r="M190" s="104" t="str">
        <f t="shared" si="19"/>
        <v/>
      </c>
      <c r="Z190" s="86"/>
      <c r="AB190">
        <f t="shared" si="20"/>
        <v>0</v>
      </c>
      <c r="AF190" s="142" t="str">
        <f t="shared" si="21"/>
        <v/>
      </c>
    </row>
    <row r="191" spans="1:32" x14ac:dyDescent="0.25">
      <c r="A191" s="2">
        <f t="shared" si="16"/>
        <v>0</v>
      </c>
      <c r="B191" s="1">
        <f t="shared" si="22"/>
        <v>0</v>
      </c>
      <c r="D191" s="1">
        <f t="shared" si="17"/>
        <v>0</v>
      </c>
      <c r="F191" s="1">
        <f t="shared" si="18"/>
        <v>0</v>
      </c>
      <c r="H191" s="1">
        <f t="shared" si="13"/>
        <v>0</v>
      </c>
      <c r="J191" s="1">
        <f t="shared" si="14"/>
        <v>0</v>
      </c>
      <c r="L191" s="1">
        <f t="shared" si="15"/>
        <v>0</v>
      </c>
      <c r="M191" s="104" t="str">
        <f t="shared" si="19"/>
        <v/>
      </c>
      <c r="Z191" s="86"/>
      <c r="AB191">
        <f t="shared" si="20"/>
        <v>0</v>
      </c>
      <c r="AF191" s="142" t="str">
        <f t="shared" si="21"/>
        <v/>
      </c>
    </row>
    <row r="192" spans="1:32" x14ac:dyDescent="0.25">
      <c r="A192" s="2">
        <f t="shared" si="16"/>
        <v>0</v>
      </c>
      <c r="B192" s="1">
        <f t="shared" si="22"/>
        <v>0</v>
      </c>
      <c r="D192" s="1">
        <f t="shared" si="17"/>
        <v>0</v>
      </c>
      <c r="F192" s="1">
        <f t="shared" si="18"/>
        <v>0</v>
      </c>
      <c r="H192" s="1">
        <f t="shared" si="13"/>
        <v>0</v>
      </c>
      <c r="J192" s="1">
        <f t="shared" si="14"/>
        <v>0</v>
      </c>
      <c r="L192" s="1">
        <f t="shared" si="15"/>
        <v>0</v>
      </c>
      <c r="M192" s="104" t="str">
        <f t="shared" si="19"/>
        <v/>
      </c>
      <c r="Z192" s="86"/>
      <c r="AB192">
        <f t="shared" si="20"/>
        <v>0</v>
      </c>
      <c r="AF192" s="142" t="str">
        <f t="shared" si="21"/>
        <v/>
      </c>
    </row>
    <row r="193" spans="1:107" x14ac:dyDescent="0.25">
      <c r="A193" s="2">
        <f t="shared" si="16"/>
        <v>0</v>
      </c>
      <c r="B193" s="1">
        <f t="shared" si="22"/>
        <v>0</v>
      </c>
      <c r="D193" s="1">
        <f t="shared" si="17"/>
        <v>0</v>
      </c>
      <c r="F193" s="1">
        <f t="shared" si="18"/>
        <v>0</v>
      </c>
      <c r="H193" s="1">
        <f t="shared" si="13"/>
        <v>0</v>
      </c>
      <c r="J193" s="1">
        <f t="shared" si="14"/>
        <v>0</v>
      </c>
      <c r="L193" s="1">
        <f t="shared" si="15"/>
        <v>0</v>
      </c>
      <c r="M193" s="104" t="str">
        <f t="shared" si="19"/>
        <v/>
      </c>
      <c r="Z193" s="86"/>
      <c r="AB193">
        <f t="shared" si="20"/>
        <v>0</v>
      </c>
      <c r="AF193" s="142" t="str">
        <f t="shared" si="21"/>
        <v/>
      </c>
    </row>
    <row r="194" spans="1:107" x14ac:dyDescent="0.25">
      <c r="A194" s="2">
        <f t="shared" si="16"/>
        <v>0</v>
      </c>
      <c r="B194" s="1">
        <f t="shared" si="22"/>
        <v>0</v>
      </c>
      <c r="D194" s="1">
        <f t="shared" si="17"/>
        <v>0</v>
      </c>
      <c r="F194" s="1">
        <f t="shared" si="18"/>
        <v>0</v>
      </c>
      <c r="H194" s="1">
        <f t="shared" si="13"/>
        <v>0</v>
      </c>
      <c r="J194" s="1">
        <f t="shared" si="14"/>
        <v>0</v>
      </c>
      <c r="L194" s="1">
        <f t="shared" si="15"/>
        <v>0</v>
      </c>
      <c r="M194" s="104" t="str">
        <f t="shared" si="19"/>
        <v/>
      </c>
      <c r="Z194" s="86"/>
      <c r="AB194">
        <f t="shared" si="20"/>
        <v>0</v>
      </c>
      <c r="AF194" s="142" t="str">
        <f t="shared" si="21"/>
        <v/>
      </c>
    </row>
    <row r="195" spans="1:107" x14ac:dyDescent="0.25">
      <c r="A195" s="2">
        <f t="shared" si="16"/>
        <v>0</v>
      </c>
      <c r="B195" s="1">
        <f t="shared" si="22"/>
        <v>0</v>
      </c>
      <c r="D195" s="1">
        <f t="shared" si="17"/>
        <v>0</v>
      </c>
      <c r="F195" s="1">
        <f t="shared" si="18"/>
        <v>0</v>
      </c>
      <c r="H195" s="1">
        <f t="shared" si="13"/>
        <v>0</v>
      </c>
      <c r="J195" s="1">
        <f t="shared" si="14"/>
        <v>0</v>
      </c>
      <c r="L195" s="1">
        <f t="shared" si="15"/>
        <v>0</v>
      </c>
      <c r="M195" s="104" t="str">
        <f t="shared" si="19"/>
        <v/>
      </c>
      <c r="Z195" s="86"/>
      <c r="AB195">
        <f t="shared" si="20"/>
        <v>0</v>
      </c>
      <c r="AF195" s="142" t="str">
        <f t="shared" si="21"/>
        <v/>
      </c>
    </row>
    <row r="196" spans="1:107" x14ac:dyDescent="0.25">
      <c r="A196" s="2">
        <f t="shared" si="16"/>
        <v>0</v>
      </c>
      <c r="B196" s="1">
        <f t="shared" si="22"/>
        <v>0</v>
      </c>
      <c r="D196" s="1">
        <f t="shared" si="17"/>
        <v>0</v>
      </c>
      <c r="F196" s="1">
        <f t="shared" si="18"/>
        <v>0</v>
      </c>
      <c r="H196" s="1">
        <f t="shared" si="13"/>
        <v>0</v>
      </c>
      <c r="J196" s="1">
        <f t="shared" si="14"/>
        <v>0</v>
      </c>
      <c r="L196" s="1">
        <f t="shared" si="15"/>
        <v>0</v>
      </c>
      <c r="M196" s="104" t="str">
        <f t="shared" si="19"/>
        <v/>
      </c>
      <c r="Z196" s="86"/>
      <c r="AB196">
        <f t="shared" si="20"/>
        <v>0</v>
      </c>
      <c r="AF196" s="142" t="str">
        <f t="shared" si="21"/>
        <v/>
      </c>
    </row>
    <row r="197" spans="1:107" x14ac:dyDescent="0.25">
      <c r="A197" s="2">
        <f t="shared" si="16"/>
        <v>0</v>
      </c>
      <c r="B197" s="1">
        <f t="shared" si="22"/>
        <v>0</v>
      </c>
      <c r="D197" s="1">
        <f t="shared" si="17"/>
        <v>0</v>
      </c>
      <c r="F197" s="1">
        <f t="shared" si="18"/>
        <v>0</v>
      </c>
      <c r="H197" s="1">
        <f t="shared" si="13"/>
        <v>0</v>
      </c>
      <c r="J197" s="1">
        <f t="shared" si="14"/>
        <v>0</v>
      </c>
      <c r="L197" s="1">
        <f t="shared" si="15"/>
        <v>0</v>
      </c>
      <c r="M197" s="104" t="str">
        <f t="shared" si="19"/>
        <v/>
      </c>
      <c r="Z197" s="86"/>
      <c r="AB197">
        <f t="shared" si="20"/>
        <v>0</v>
      </c>
      <c r="AF197" s="142" t="str">
        <f t="shared" si="21"/>
        <v/>
      </c>
    </row>
    <row r="198" spans="1:107" x14ac:dyDescent="0.25">
      <c r="A198" s="2">
        <f t="shared" si="16"/>
        <v>0</v>
      </c>
      <c r="B198" s="1">
        <f t="shared" si="22"/>
        <v>0</v>
      </c>
      <c r="D198" s="1">
        <f t="shared" si="17"/>
        <v>0</v>
      </c>
      <c r="F198" s="1">
        <f t="shared" si="18"/>
        <v>0</v>
      </c>
      <c r="H198" s="1">
        <f t="shared" si="13"/>
        <v>0</v>
      </c>
      <c r="J198" s="1">
        <f t="shared" si="14"/>
        <v>0</v>
      </c>
      <c r="L198" s="1">
        <f t="shared" si="15"/>
        <v>0</v>
      </c>
      <c r="M198" s="104" t="str">
        <f t="shared" si="19"/>
        <v/>
      </c>
      <c r="Z198" s="86"/>
      <c r="AB198">
        <f t="shared" si="20"/>
        <v>0</v>
      </c>
      <c r="AF198" s="142" t="str">
        <f t="shared" si="21"/>
        <v/>
      </c>
    </row>
    <row r="199" spans="1:107" x14ac:dyDescent="0.25">
      <c r="A199" s="2">
        <f t="shared" si="16"/>
        <v>0</v>
      </c>
      <c r="B199" s="1">
        <f t="shared" si="22"/>
        <v>0</v>
      </c>
      <c r="D199" s="1">
        <f t="shared" si="17"/>
        <v>0</v>
      </c>
      <c r="F199" s="1">
        <f t="shared" si="18"/>
        <v>0</v>
      </c>
      <c r="H199" s="1">
        <f t="shared" si="13"/>
        <v>0</v>
      </c>
      <c r="J199" s="1">
        <f t="shared" si="14"/>
        <v>0</v>
      </c>
      <c r="L199" s="1">
        <f t="shared" si="15"/>
        <v>0</v>
      </c>
      <c r="M199" s="104" t="str">
        <f t="shared" si="19"/>
        <v/>
      </c>
      <c r="Z199" s="86"/>
      <c r="AB199">
        <f t="shared" si="20"/>
        <v>0</v>
      </c>
      <c r="AF199" s="142" t="str">
        <f t="shared" si="21"/>
        <v/>
      </c>
    </row>
    <row r="200" spans="1:107" x14ac:dyDescent="0.25">
      <c r="A200" s="2">
        <f t="shared" si="16"/>
        <v>0</v>
      </c>
      <c r="B200" s="1">
        <f t="shared" si="22"/>
        <v>0</v>
      </c>
      <c r="D200" s="1">
        <f t="shared" si="17"/>
        <v>0</v>
      </c>
      <c r="F200" s="1">
        <f t="shared" si="18"/>
        <v>0</v>
      </c>
      <c r="H200" s="1">
        <f t="shared" si="13"/>
        <v>0</v>
      </c>
      <c r="J200" s="1">
        <f t="shared" si="14"/>
        <v>0</v>
      </c>
      <c r="L200" s="1">
        <f t="shared" si="15"/>
        <v>0</v>
      </c>
      <c r="M200" s="104" t="str">
        <f t="shared" si="19"/>
        <v/>
      </c>
      <c r="Z200" s="86"/>
      <c r="AB200">
        <f t="shared" si="20"/>
        <v>0</v>
      </c>
      <c r="AF200" s="142" t="str">
        <f t="shared" si="21"/>
        <v/>
      </c>
    </row>
    <row r="201" spans="1:107" s="87" customFormat="1" x14ac:dyDescent="0.25">
      <c r="A201" s="85"/>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CX201" s="86"/>
      <c r="CY201" s="86"/>
      <c r="CZ201" s="86"/>
      <c r="DA201" s="86"/>
      <c r="DB201" s="86"/>
      <c r="DC201" s="86"/>
    </row>
    <row r="202" spans="1:107" x14ac:dyDescent="0.25">
      <c r="A202" s="2"/>
    </row>
    <row r="203" spans="1:107" x14ac:dyDescent="0.25">
      <c r="A203" s="2"/>
    </row>
    <row r="204" spans="1:107" x14ac:dyDescent="0.25">
      <c r="A204" s="2"/>
    </row>
    <row r="205" spans="1:107" x14ac:dyDescent="0.25">
      <c r="A205" s="2"/>
    </row>
    <row r="206" spans="1:107" x14ac:dyDescent="0.25">
      <c r="A206" s="2"/>
    </row>
    <row r="207" spans="1:107" x14ac:dyDescent="0.25">
      <c r="A207" s="2"/>
    </row>
    <row r="208" spans="1:107" x14ac:dyDescent="0.25">
      <c r="A208" s="88"/>
    </row>
    <row r="209" spans="1:204" s="100" customFormat="1" x14ac:dyDescent="0.25">
      <c r="A209" s="219" t="s">
        <v>234</v>
      </c>
      <c r="B209" s="99" t="str">
        <f>INDEX($A$6:$A$100, MATCH(SMALL(B6:B100,1), B6:B100, 0))</f>
        <v>Basalt</v>
      </c>
      <c r="C209" s="99" t="str">
        <f t="shared" ref="C209:L209" si="23">INDEX($A$6:$A$100, MATCH(SMALL(C6:C100,1), C6:C100, 0))</f>
        <v>Basalt</v>
      </c>
      <c r="D209" s="99" t="str">
        <f t="shared" si="23"/>
        <v>Basalt</v>
      </c>
      <c r="E209" s="99" t="str">
        <f t="shared" si="23"/>
        <v>LDSO</v>
      </c>
      <c r="F209" s="99" t="str">
        <f t="shared" si="23"/>
        <v>ORB-SLAM3</v>
      </c>
      <c r="G209" s="99" t="str">
        <f t="shared" si="23"/>
        <v>OpenVSLAM</v>
      </c>
      <c r="H209" s="99" t="str">
        <f t="shared" si="23"/>
        <v>Basalt</v>
      </c>
      <c r="I209" s="99" t="str">
        <f t="shared" si="23"/>
        <v>Basalt</v>
      </c>
      <c r="J209" s="99" t="str">
        <f t="shared" si="23"/>
        <v>ORB-SLAM3</v>
      </c>
      <c r="K209" s="99" t="str">
        <f t="shared" si="23"/>
        <v>ORB-SLAM3</v>
      </c>
      <c r="L209" s="99" t="str">
        <f t="shared" si="23"/>
        <v>ORB-SLAM3</v>
      </c>
      <c r="M209" s="99" t="str">
        <f t="shared" ref="M209:T209" si="24">INDEX($A$6:$A$100, MATCH(SMALL(M6:M100,1), M6:M100, 0))</f>
        <v>ORB-SLAM</v>
      </c>
      <c r="N209" s="99" t="str">
        <f t="shared" si="24"/>
        <v>ORB-SLAM</v>
      </c>
      <c r="O209" s="99" t="str">
        <f t="shared" si="24"/>
        <v>ORB-SLAM</v>
      </c>
      <c r="P209" s="99" t="str">
        <f t="shared" si="24"/>
        <v>ORB-SLAM3</v>
      </c>
      <c r="Q209" s="99" t="str">
        <f t="shared" si="24"/>
        <v>ORB-SLAM3</v>
      </c>
      <c r="R209" s="99" t="str">
        <f t="shared" si="24"/>
        <v>ORB-SLAM</v>
      </c>
      <c r="S209" s="99" t="str">
        <f t="shared" si="24"/>
        <v>ORB-SLAM</v>
      </c>
      <c r="T209" s="99" t="str">
        <f t="shared" si="24"/>
        <v>SVO</v>
      </c>
      <c r="U209" s="99" t="str">
        <f t="shared" ref="U209:CF209" si="25">INDEX($A$6:$A$100, MATCH(SMALL(U6:U100,1), U6:U100, 0))</f>
        <v>RTAB-Map</v>
      </c>
      <c r="V209" s="99" t="str">
        <f t="shared" si="25"/>
        <v>RTAB-Map</v>
      </c>
      <c r="W209" s="99" t="str">
        <f t="shared" si="25"/>
        <v>ORB-SLAM3</v>
      </c>
      <c r="X209" s="99" t="str">
        <f t="shared" si="25"/>
        <v>ORB-SLAM3</v>
      </c>
      <c r="Y209" s="99" t="str">
        <f t="shared" si="25"/>
        <v>ORB-SLAM3</v>
      </c>
      <c r="Z209" s="99" t="str">
        <f t="shared" si="25"/>
        <v>ORB-SLAM2</v>
      </c>
      <c r="AA209" s="99" t="str">
        <f t="shared" si="25"/>
        <v>ORB-SLAM2</v>
      </c>
      <c r="AB209" s="99" t="str">
        <f t="shared" si="25"/>
        <v>ORB-SLAM2</v>
      </c>
      <c r="AC209" s="99" t="str">
        <f t="shared" si="25"/>
        <v>ORB-SLAM2</v>
      </c>
      <c r="AD209" s="99" t="str">
        <f t="shared" si="25"/>
        <v>ORB-SLAM3</v>
      </c>
      <c r="AE209" s="99" t="str">
        <f t="shared" si="25"/>
        <v>ORB-SLAM3</v>
      </c>
      <c r="AF209" s="99" t="str">
        <f t="shared" si="25"/>
        <v>ORB-SLAM3</v>
      </c>
      <c r="AG209" s="99" t="str">
        <f t="shared" si="25"/>
        <v>ORB-SLAM3</v>
      </c>
      <c r="AH209" s="99" t="str">
        <f t="shared" si="25"/>
        <v>ORB-SLAM3</v>
      </c>
      <c r="AI209" s="99" t="str">
        <f t="shared" si="25"/>
        <v>ORB-SLAM3</v>
      </c>
      <c r="AJ209" s="99" t="str">
        <f t="shared" si="25"/>
        <v>ORB-SLAM3</v>
      </c>
      <c r="AK209" s="99" t="str">
        <f t="shared" si="25"/>
        <v>VINS-Mono</v>
      </c>
      <c r="AL209" s="99" t="str">
        <f t="shared" si="25"/>
        <v>ORB-SLAM3</v>
      </c>
      <c r="AM209" s="99" t="str">
        <f t="shared" si="25"/>
        <v>ORB-SLAM3</v>
      </c>
      <c r="AN209" s="99" t="str">
        <f t="shared" si="25"/>
        <v>ORB-SLAM3</v>
      </c>
      <c r="AO209" s="99" t="str">
        <f t="shared" si="25"/>
        <v>ORB-SLAM3</v>
      </c>
      <c r="AP209" s="99" t="str">
        <f t="shared" si="25"/>
        <v>ORB-SLAM3</v>
      </c>
      <c r="AQ209" s="99" t="str">
        <f t="shared" si="25"/>
        <v>ORB-SLAM3</v>
      </c>
      <c r="AR209" s="99" t="str">
        <f t="shared" si="25"/>
        <v>ORB-SLAM3</v>
      </c>
      <c r="AS209" s="99" t="str">
        <f t="shared" si="25"/>
        <v>ORB-SLAM3</v>
      </c>
      <c r="AT209" s="99" t="str">
        <f t="shared" si="25"/>
        <v>ORB-SLAM3</v>
      </c>
      <c r="AU209" s="99" t="str">
        <f t="shared" si="25"/>
        <v>Basalt</v>
      </c>
      <c r="AV209" s="99" t="str">
        <f t="shared" si="25"/>
        <v>ORB-SLAM3</v>
      </c>
      <c r="AW209" s="99" t="str">
        <f t="shared" si="25"/>
        <v>ORB-SLAM3</v>
      </c>
      <c r="AX209" s="99" t="str">
        <f t="shared" si="25"/>
        <v>ORB-SLAM3</v>
      </c>
      <c r="AY209" s="99" t="str">
        <f t="shared" si="25"/>
        <v>Basalt</v>
      </c>
      <c r="AZ209" s="99" t="str">
        <f t="shared" si="25"/>
        <v>ORB-SLAM3</v>
      </c>
      <c r="BA209" s="99" t="str">
        <f t="shared" si="25"/>
        <v>ORB-SLAM3</v>
      </c>
      <c r="BB209" s="99" t="str">
        <f t="shared" si="25"/>
        <v>ORB-SLAM3</v>
      </c>
      <c r="BC209" s="99" t="str">
        <f t="shared" si="25"/>
        <v>ORB-SLAM3</v>
      </c>
      <c r="BD209" s="99" t="str">
        <f t="shared" si="25"/>
        <v>VINS-Mono</v>
      </c>
      <c r="BE209" s="99" t="str">
        <f t="shared" si="25"/>
        <v>ORB-SLAM3</v>
      </c>
      <c r="BF209" s="99" t="str">
        <f t="shared" si="25"/>
        <v>VINS-Mono</v>
      </c>
      <c r="BG209" s="99" t="str">
        <f t="shared" si="25"/>
        <v>VINS-Mono</v>
      </c>
      <c r="BH209" s="99" t="str">
        <f t="shared" si="25"/>
        <v>VINS-Mono</v>
      </c>
      <c r="BI209" s="99" t="str">
        <f t="shared" si="25"/>
        <v>VINS-Mono</v>
      </c>
      <c r="BJ209" s="99" t="str">
        <f t="shared" si="25"/>
        <v>ORB-SLAM3</v>
      </c>
      <c r="BK209" s="99" t="str">
        <f t="shared" si="25"/>
        <v>ORB-SLAM3</v>
      </c>
      <c r="BL209" s="99" t="str">
        <f t="shared" si="25"/>
        <v>VINS-Mono</v>
      </c>
      <c r="BM209" s="99" t="str">
        <f t="shared" si="25"/>
        <v>ORB-SLAM3</v>
      </c>
      <c r="BN209" s="99" t="str">
        <f t="shared" si="25"/>
        <v>OpenVSLAM</v>
      </c>
      <c r="BO209" s="99" t="str">
        <f t="shared" si="25"/>
        <v>OpenVSLAM</v>
      </c>
      <c r="BP209" s="99" t="str">
        <f t="shared" si="25"/>
        <v>ORB-SLAM2</v>
      </c>
      <c r="BQ209" s="99" t="str">
        <f t="shared" si="25"/>
        <v>ORB-SLAM3</v>
      </c>
      <c r="BR209" s="99" t="str">
        <f t="shared" si="25"/>
        <v>OpenVSLAM</v>
      </c>
      <c r="BS209" s="99" t="str">
        <f t="shared" si="25"/>
        <v>OpenVSLAM</v>
      </c>
      <c r="BT209" s="99" t="str">
        <f t="shared" si="25"/>
        <v>OpenVSLAM</v>
      </c>
      <c r="BU209" s="99" t="str">
        <f t="shared" si="25"/>
        <v>OpenVSLAM</v>
      </c>
      <c r="BV209" s="99" t="str">
        <f t="shared" si="25"/>
        <v>ORB-SLAM3</v>
      </c>
      <c r="BW209" s="99" t="str">
        <f t="shared" si="25"/>
        <v>ORB-SLAM3</v>
      </c>
      <c r="BX209" s="99" t="str">
        <f t="shared" si="25"/>
        <v>OpenVSLAM</v>
      </c>
      <c r="BY209" s="99" t="str">
        <f t="shared" si="25"/>
        <v>ORB-SLAM3</v>
      </c>
      <c r="BZ209" s="99" t="str">
        <f t="shared" si="25"/>
        <v>ORB-SLAM3</v>
      </c>
      <c r="CA209" s="99" t="str">
        <f t="shared" si="25"/>
        <v>ORB-SLAM3</v>
      </c>
      <c r="CB209" s="99" t="str">
        <f t="shared" si="25"/>
        <v>ORB-SLAM2</v>
      </c>
      <c r="CC209" s="99" t="str">
        <f t="shared" si="25"/>
        <v>ORB-SLAM2</v>
      </c>
      <c r="CD209" s="99" t="str">
        <f t="shared" si="25"/>
        <v>OpenVSLAM</v>
      </c>
      <c r="CE209" s="99" t="str">
        <f t="shared" si="25"/>
        <v>ORB-SLAM2</v>
      </c>
      <c r="CF209" s="99" t="str">
        <f t="shared" si="25"/>
        <v>OpenVSLAM</v>
      </c>
      <c r="CG209" s="99" t="str">
        <f t="shared" ref="CG209:DI209" si="26">INDEX($A$6:$A$100, MATCH(SMALL(CG6:CG100,1), CG6:CG100, 0))</f>
        <v>OpenVSLAM</v>
      </c>
      <c r="CH209" s="99" t="str">
        <f t="shared" si="26"/>
        <v>ORB-SLAM2</v>
      </c>
      <c r="CI209" s="99" t="str">
        <f t="shared" si="26"/>
        <v>ORB-SLAM2</v>
      </c>
      <c r="CJ209" s="99" t="str">
        <f t="shared" si="26"/>
        <v>OpenVSLAM</v>
      </c>
      <c r="CK209" s="99" t="str">
        <f t="shared" si="26"/>
        <v>ORB-SLAM2</v>
      </c>
      <c r="CL209" s="99" t="str">
        <f t="shared" si="26"/>
        <v>OpenVSLAM</v>
      </c>
      <c r="CM209" s="99" t="str">
        <f t="shared" si="26"/>
        <v>OpenVSLAM</v>
      </c>
      <c r="CN209" s="99" t="str">
        <f t="shared" si="26"/>
        <v>OpenVSLAM</v>
      </c>
      <c r="CO209" s="99" t="str">
        <f t="shared" si="26"/>
        <v>OpenVSLAM</v>
      </c>
      <c r="CP209" s="99" t="str">
        <f t="shared" si="26"/>
        <v>OpenVSLAM</v>
      </c>
      <c r="CQ209" s="99" t="str">
        <f t="shared" si="26"/>
        <v>VINS-Mono</v>
      </c>
      <c r="CR209" s="99" t="str">
        <f t="shared" si="26"/>
        <v>VINS-Mono</v>
      </c>
      <c r="CS209" s="99" t="str">
        <f t="shared" si="26"/>
        <v>VINS-Mono</v>
      </c>
      <c r="CT209" s="99" t="str">
        <f t="shared" si="26"/>
        <v>OpenVSLAM</v>
      </c>
      <c r="CU209" s="99" t="str">
        <f t="shared" si="26"/>
        <v>OpenVSLAM</v>
      </c>
      <c r="CV209" s="99" t="str">
        <f t="shared" si="26"/>
        <v>OpenVSLAM</v>
      </c>
      <c r="CW209" s="99" t="str">
        <f t="shared" si="26"/>
        <v>OpenVSLAM</v>
      </c>
      <c r="CX209" s="99" t="str">
        <f t="shared" si="26"/>
        <v>R2LIVE</v>
      </c>
      <c r="CY209" s="99" t="str">
        <f t="shared" si="26"/>
        <v>R3LIVE</v>
      </c>
      <c r="CZ209" s="99" t="str">
        <f t="shared" si="26"/>
        <v>R3LIVE</v>
      </c>
      <c r="DA209" s="99" t="str">
        <f t="shared" si="26"/>
        <v>FAST-LIO2</v>
      </c>
      <c r="DB209" s="99" t="str">
        <f t="shared" si="26"/>
        <v>FAST-LIO2</v>
      </c>
      <c r="DC209" s="99" t="str">
        <f t="shared" si="26"/>
        <v>FAST-LIO2</v>
      </c>
      <c r="DD209" s="99" t="str">
        <f t="shared" ref="DD209:DH209" si="27">INDEX($A$6:$A$100, MATCH(SMALL(DD6:DD100,1), DD6:DD100, 0))</f>
        <v>R3LIVE</v>
      </c>
      <c r="DE209" s="99" t="str">
        <f t="shared" si="27"/>
        <v>R2LIVE</v>
      </c>
      <c r="DF209" s="99" t="str">
        <f t="shared" si="27"/>
        <v>R3LIVE</v>
      </c>
      <c r="DG209" s="99" t="str">
        <f t="shared" si="27"/>
        <v>FAST-LIO2</v>
      </c>
      <c r="DH209" s="99" t="str">
        <f t="shared" si="27"/>
        <v>FAST-LIO2</v>
      </c>
      <c r="DI209" s="99" t="str">
        <f t="shared" si="26"/>
        <v>FAST-LIO2</v>
      </c>
      <c r="DJ209" s="99" t="str">
        <f t="shared" ref="DJ209:DU209" si="28">INDEX($A$6:$A$100, MATCH(SMALL(DJ6:DJ100,1), DJ6:DJ100, 0))</f>
        <v>R3LIVE</v>
      </c>
      <c r="DK209" s="99" t="str">
        <f t="shared" si="28"/>
        <v>R2LIVE</v>
      </c>
      <c r="DL209" s="99" t="str">
        <f t="shared" si="28"/>
        <v>R3LIVE</v>
      </c>
      <c r="DM209" s="99" t="str">
        <f t="shared" si="28"/>
        <v>FAST-LIO2</v>
      </c>
      <c r="DN209" s="99" t="str">
        <f t="shared" si="28"/>
        <v>R3LIVE</v>
      </c>
      <c r="DO209" s="99" t="str">
        <f t="shared" si="28"/>
        <v>R2LIVE</v>
      </c>
      <c r="DP209" s="99" t="str">
        <f t="shared" si="28"/>
        <v>FAST-LIO2</v>
      </c>
      <c r="DQ209" s="99" t="str">
        <f t="shared" si="28"/>
        <v>R2LIVE</v>
      </c>
      <c r="DR209" s="99" t="str">
        <f t="shared" si="28"/>
        <v>FAST-LIO2</v>
      </c>
      <c r="DS209" s="99" t="str">
        <f t="shared" si="28"/>
        <v>R2LIVE</v>
      </c>
      <c r="DT209" s="99" t="str">
        <f t="shared" si="28"/>
        <v>FAST-LIO2</v>
      </c>
      <c r="DU209" s="99" t="str">
        <f t="shared" si="28"/>
        <v>R3LIVE</v>
      </c>
      <c r="DV209" s="99" t="str">
        <f>IFERROR(INDEX($A$6:$A$100, MATCH(SMALL(DV6:DV100,1), DV6:DV100, 0)),"")</f>
        <v>LeGO-LOAM</v>
      </c>
      <c r="DW209" s="99" t="str">
        <f t="shared" ref="DW209:EI209" si="29">IFERROR(INDEX($A$6:$A$100, MATCH(SMALL(DW6:DW100,1), DW6:DW100, 0)),"")</f>
        <v>HDL_Graph_SLAM</v>
      </c>
      <c r="DX209" s="99" t="str">
        <f t="shared" si="29"/>
        <v>LIO-SAM</v>
      </c>
      <c r="DY209" s="99" t="str">
        <f t="shared" si="29"/>
        <v>LIO-SAM</v>
      </c>
      <c r="DZ209" s="99" t="str">
        <f t="shared" si="29"/>
        <v>HDL_Graph_SLAM</v>
      </c>
      <c r="EA209" s="109"/>
      <c r="EB209" s="109"/>
      <c r="EC209" s="99" t="str">
        <f t="shared" si="29"/>
        <v>ORB-SLAM3</v>
      </c>
      <c r="ED209" s="109"/>
      <c r="EE209" s="109"/>
      <c r="EF209" s="99" t="str">
        <f t="shared" si="29"/>
        <v>Basalt</v>
      </c>
      <c r="EG209" s="109"/>
      <c r="EH209" s="99" t="str">
        <f t="shared" si="29"/>
        <v>Kimera</v>
      </c>
      <c r="EI209" s="99" t="str">
        <f t="shared" si="29"/>
        <v>DV-LOAM</v>
      </c>
      <c r="EJ209" s="99" t="str">
        <f t="shared" ref="EJ209:EZ209" si="30">IFERROR(INDEX($A$6:$A$100, MATCH(SMALL(EJ6:EJ100,1), EJ6:EJ100, 0)),"")</f>
        <v>RTAB. Stereo. ORB2</v>
      </c>
      <c r="EK209" s="99" t="str">
        <f t="shared" si="30"/>
        <v>RTAB. Stereo. ORB2</v>
      </c>
      <c r="EL209" s="99" t="str">
        <f t="shared" si="30"/>
        <v>RTAB. Stereo. ORB2</v>
      </c>
      <c r="EM209" s="99" t="str">
        <f t="shared" si="30"/>
        <v>RTAB. Stereo. F2F</v>
      </c>
      <c r="EN209" s="99" t="str">
        <f t="shared" si="30"/>
        <v>RTAB. Stereo. ORB2</v>
      </c>
      <c r="EO209" s="99" t="str">
        <f t="shared" si="30"/>
        <v>RTAB. Stereo. ORB2</v>
      </c>
      <c r="EP209" s="99" t="str">
        <f t="shared" si="30"/>
        <v>DV-LOAM</v>
      </c>
      <c r="EQ209" s="99" t="str">
        <f t="shared" si="30"/>
        <v>DV-LOAM</v>
      </c>
      <c r="ER209" s="99" t="str">
        <f t="shared" si="30"/>
        <v>DVL-SLAM</v>
      </c>
      <c r="ES209" s="99" t="str">
        <f t="shared" si="30"/>
        <v>RTAB. Stereo. F2M</v>
      </c>
      <c r="ET209" s="99" t="str">
        <f t="shared" si="30"/>
        <v/>
      </c>
      <c r="EU209" s="99" t="str">
        <f t="shared" si="30"/>
        <v/>
      </c>
      <c r="EV209" s="99" t="str">
        <f t="shared" si="30"/>
        <v/>
      </c>
      <c r="EW209" s="99" t="str">
        <f t="shared" si="30"/>
        <v/>
      </c>
      <c r="EX209" s="99" t="str">
        <f t="shared" si="30"/>
        <v/>
      </c>
      <c r="EY209" s="99" t="str">
        <f t="shared" si="30"/>
        <v/>
      </c>
      <c r="EZ209" s="99" t="str">
        <f t="shared" si="30"/>
        <v/>
      </c>
    </row>
    <row r="210" spans="1:204" x14ac:dyDescent="0.25">
      <c r="A210" s="220"/>
      <c r="B210" s="1" t="str" cm="1">
        <f t="array" ref="B210">IFERROR(INDEX($A$6:$A$100, MATCH(1,(B6:B100=SMALL(B6:B100,1))*(COUNTIF(B209, $A$6:$A$100)=0),0)), "")</f>
        <v/>
      </c>
      <c r="C210" s="1" t="str" cm="1">
        <f t="array" ref="C210">IFERROR(INDEX($A$6:$A$100, MATCH(1,(C6:C100=SMALL(C6:C100,1))*(COUNTIF(C209, $A$6:$A$100)=0),0)), "")</f>
        <v>ORB-SLAM3</v>
      </c>
      <c r="D210" s="1" t="str" cm="1">
        <f t="array" ref="D210">IFERROR(INDEX($A$6:$A$100, MATCH(1,(D6:D100=SMALL(D6:D100,1))*(COUNTIF(D209, $A$6:$A$100)=0),0)), "")</f>
        <v/>
      </c>
      <c r="E210" s="1" t="str" cm="1">
        <f t="array" ref="E210">IFERROR(INDEX($A$6:$A$100, MATCH(1,(E6:E100=SMALL(E6:E100,1))*(COUNTIF(E209, $A$6:$A$100)=0),0)), "")</f>
        <v/>
      </c>
      <c r="F210" s="1" t="str" cm="1">
        <f t="array" ref="F210">IFERROR(INDEX($A$6:$A$100, MATCH(1,(F6:F100=SMALL(F6:F100,1))*(COUNTIF(F209, $A$6:$A$100)=0),0)), "")</f>
        <v/>
      </c>
      <c r="G210" s="1" t="str" cm="1">
        <f t="array" ref="G210">IFERROR(INDEX($A$6:$A$100, MATCH(1,(G6:G100=SMALL(G6:G100,1))*(COUNTIF(G209, $A$6:$A$100)=0),0)), "")</f>
        <v>ORB-SLAM3</v>
      </c>
      <c r="H210" s="1" t="str" cm="1">
        <f t="array" ref="H210">IFERROR(INDEX($A$6:$A$100, MATCH(1,(H6:H100=SMALL(H6:H100,1))*(COUNTIF(H209, $A$6:$A$100)=0),0)), "")</f>
        <v/>
      </c>
      <c r="I210" s="1" t="str" cm="1">
        <f t="array" ref="I210">IFERROR(INDEX($A$6:$A$100, MATCH(1,(I6:I100=SMALL(I6:I100,1))*(COUNTIF(I209, $A$6:$A$100)=0),0)), "")</f>
        <v/>
      </c>
      <c r="J210" s="1" t="str" cm="1">
        <f t="array" ref="J210">IFERROR(INDEX($A$6:$A$100, MATCH(1,(J6:J100=SMALL(J6:J100,1))*(COUNTIF(J209, $A$6:$A$100)=0),0)), "")</f>
        <v/>
      </c>
      <c r="K210" s="1" t="str" cm="1">
        <f t="array" ref="K210">IFERROR(INDEX($A$6:$A$100, MATCH(1,(K6:K100=SMALL(K6:K100,1))*(COUNTIF(K209, $A$6:$A$100)=0),0)), "")</f>
        <v/>
      </c>
      <c r="L210" s="1" t="str" cm="1">
        <f t="array" ref="L210">IFERROR(INDEX($A$6:$A$100, MATCH(1,(L6:L100=SMALL(L6:L100,1))*(COUNTIF(L209, $A$6:$A$100)=0),0)), "")</f>
        <v/>
      </c>
      <c r="M210" s="1" t="str" cm="1">
        <f t="array" ref="M210">IFERROR(INDEX($A$6:$A$100, MATCH(1,(M6:M100=SMALL(M6:M100,1))*(COUNTIF(M209, $A$6:$A$100)=0),0)), "")</f>
        <v/>
      </c>
      <c r="N210" s="1" t="str" cm="1">
        <f t="array" ref="N210">IFERROR(INDEX($A$6:$A$100, MATCH(1,(N6:N100=SMALL(N6:N100,1))*(COUNTIF(N209, $A$6:$A$100)=0),0)), "")</f>
        <v/>
      </c>
      <c r="O210" s="1" t="str" cm="1">
        <f t="array" ref="O210">IFERROR(INDEX($A$6:$A$100, MATCH(1,(O6:O100=SMALL(O6:O100,1))*(COUNTIF(O209, $A$6:$A$100)=0),0)), "")</f>
        <v/>
      </c>
      <c r="P210" s="1" t="str" cm="1">
        <f t="array" ref="P210">IFERROR(INDEX($A$6:$A$100, MATCH(1,(P6:P100=SMALL(P6:P100,1))*(COUNTIF(P209, $A$6:$A$100)=0),0)), "")</f>
        <v/>
      </c>
      <c r="Q210" s="1" t="str" cm="1">
        <f t="array" ref="Q210">IFERROR(INDEX($A$6:$A$100, MATCH(1,(Q6:Q100=SMALL(Q6:Q100,1))*(COUNTIF(Q209, $A$6:$A$100)=0),0)), "")</f>
        <v/>
      </c>
      <c r="R210" s="1" t="str" cm="1">
        <f t="array" ref="R210">IFERROR(INDEX($A$6:$A$100, MATCH(1,(R6:R100=SMALL(R6:R100,1))*(COUNTIF(R209, $A$6:$A$100)=0),0)), "")</f>
        <v/>
      </c>
      <c r="S210" s="1" t="str" cm="1">
        <f t="array" ref="S210">IFERROR(INDEX($A$6:$A$100, MATCH(1,(S6:S100=SMALL(S6:S100,1))*(COUNTIF(S209, $A$6:$A$100)=0),0)), "")</f>
        <v/>
      </c>
      <c r="T210" s="1" t="str" cm="1">
        <f t="array" ref="T210">IFERROR(INDEX($A$6:$A$100, MATCH(1,(T6:T100=SMALL(T6:T100,1))*(COUNTIF(T209, $A$6:$A$100)=0),0)), "")</f>
        <v/>
      </c>
      <c r="U210" s="1" t="str" cm="1">
        <f t="array" ref="U210">IFERROR(INDEX($A$6:$A$100, MATCH(1,(U6:U100=SMALL(U6:U100,1))*(COUNTIF(U209, $A$6:$A$100)=0),0)), "")</f>
        <v/>
      </c>
      <c r="V210" s="1" t="str" cm="1">
        <f t="array" ref="V210">IFERROR(INDEX($A$6:$A$100, MATCH(1,(V6:V100=SMALL(V6:V100,1))*(COUNTIF(V209, $A$6:$A$100)=0),0)), "")</f>
        <v/>
      </c>
      <c r="W210" s="1" t="str" cm="1">
        <f t="array" ref="W210">IFERROR(INDEX($A$6:$A$100, MATCH(1,(W6:W100=SMALL(W6:W100,1))*(COUNTIF(W209, $A$6:$A$100)=0),0)), "")</f>
        <v/>
      </c>
      <c r="X210" s="1" t="str" cm="1">
        <f t="array" ref="X210">IFERROR(INDEX($A$6:$A$100, MATCH(1,(X6:X100=SMALL(X6:X100,1))*(COUNTIF(X209, $A$6:$A$100)=0),0)), "")</f>
        <v/>
      </c>
      <c r="Y210" s="1" t="str" cm="1">
        <f t="array" ref="Y210">IFERROR(INDEX($A$6:$A$100, MATCH(1,(Y6:Y100=SMALL(Y6:Y100,1))*(COUNTIF(Y209, $A$6:$A$100)=0),0)), "")</f>
        <v/>
      </c>
      <c r="Z210" s="1" t="str" cm="1">
        <f t="array" ref="Z210">IFERROR(INDEX($A$6:$A$100, MATCH(1,(Z6:Z100=SMALL(Z6:Z100,1))*(COUNTIF(Z209, $A$6:$A$100)=0),0)), "")</f>
        <v>ORB-SLAM3</v>
      </c>
      <c r="AA210" s="1" t="str" cm="1">
        <f t="array" ref="AA210">IFERROR(INDEX($A$6:$A$100, MATCH(1,(AA6:AA100=SMALL(AA6:AA100,1))*(COUNTIF(AA209, $A$6:$A$100)=0),0)), "")</f>
        <v/>
      </c>
      <c r="AB210" s="1" t="str" cm="1">
        <f t="array" ref="AB210">IFERROR(INDEX($A$6:$A$100, MATCH(1,(AB6:AB100=SMALL(AB6:AB100,1))*(COUNTIF(AB209, $A$6:$A$100)=0),0)), "")</f>
        <v/>
      </c>
      <c r="AC210" s="1" t="str" cm="1">
        <f t="array" ref="AC210">IFERROR(INDEX($A$6:$A$100, MATCH(1,(AC6:AC100=SMALL(AC6:AC100,1))*(COUNTIF(AC209, $A$6:$A$100)=0),0)), "")</f>
        <v/>
      </c>
      <c r="AD210" s="1" t="str" cm="1">
        <f t="array" ref="AD210">IFERROR(INDEX($A$6:$A$100, MATCH(1,(AD6:AD100=SMALL(AD6:AD100,1))*(COUNTIF(AD209, $A$6:$A$100)=0),0)), "")</f>
        <v/>
      </c>
      <c r="AE210" s="1" t="str" cm="1">
        <f t="array" ref="AE210">IFERROR(INDEX($A$6:$A$100, MATCH(1,(AE6:AE100=SMALL(AE6:AE100,1))*(COUNTIF(AE209, $A$6:$A$100)=0),0)), "")</f>
        <v/>
      </c>
      <c r="AF210" s="1" t="str" cm="1">
        <f t="array" ref="AF210">IFERROR(INDEX($A$6:$A$100, MATCH(1,(AF6:AF100=SMALL(AF6:AF100,1))*(COUNTIF(AF209, $A$6:$A$100)=0),0)), "")</f>
        <v/>
      </c>
      <c r="AG210" s="1" t="str" cm="1">
        <f t="array" ref="AG210">IFERROR(INDEX($A$6:$A$100, MATCH(1,(AG6:AG100=SMALL(AG6:AG100,1))*(COUNTIF(AG209, $A$6:$A$100)=0),0)), "")</f>
        <v/>
      </c>
      <c r="AH210" s="1" t="str" cm="1">
        <f t="array" ref="AH210">IFERROR(INDEX($A$6:$A$100, MATCH(1,(AH6:AH100=SMALL(AH6:AH100,1))*(COUNTIF(AH209, $A$6:$A$100)=0),0)), "")</f>
        <v/>
      </c>
      <c r="AI210" s="1" t="str" cm="1">
        <f t="array" ref="AI210">IFERROR(INDEX($A$6:$A$100, MATCH(1,(AI6:AI100=SMALL(AI6:AI100,1))*(COUNTIF(AI209, $A$6:$A$100)=0),0)), "")</f>
        <v/>
      </c>
      <c r="AJ210" s="1" t="str" cm="1">
        <f t="array" ref="AJ210">IFERROR(INDEX($A$6:$A$100, MATCH(1,(AJ6:AJ100=SMALL(AJ6:AJ100,1))*(COUNTIF(AJ209, $A$6:$A$100)=0),0)), "")</f>
        <v/>
      </c>
      <c r="AK210" s="1" t="str" cm="1">
        <f t="array" ref="AK210">IFERROR(INDEX($A$6:$A$100, MATCH(1,(AK6:AK100=SMALL(AK6:AK100,1))*(COUNTIF(AK209, $A$6:$A$100)=0),0)), "")</f>
        <v/>
      </c>
      <c r="AL210" s="1" t="str" cm="1">
        <f t="array" ref="AL210">IFERROR(INDEX($A$6:$A$100, MATCH(1,(AL6:AL100=SMALL(AL6:AL100,1))*(COUNTIF(AL209, $A$6:$A$100)=0),0)), "")</f>
        <v/>
      </c>
      <c r="AM210" s="1" t="str" cm="1">
        <f t="array" ref="AM210">IFERROR(INDEX($A$6:$A$100, MATCH(1,(AM6:AM100=SMALL(AM6:AM100,1))*(COUNTIF(AM209, $A$6:$A$100)=0),0)), "")</f>
        <v/>
      </c>
      <c r="AN210" s="1" t="str" cm="1">
        <f t="array" ref="AN210">IFERROR(INDEX($A$6:$A$100, MATCH(1,(AN6:AN100=SMALL(AN6:AN100,1))*(COUNTIF(AN209, $A$6:$A$100)=0),0)), "")</f>
        <v/>
      </c>
      <c r="AO210" s="1" t="str" cm="1">
        <f t="array" ref="AO210">IFERROR(INDEX($A$6:$A$100, MATCH(1,(AO6:AO100=SMALL(AO6:AO100,1))*(COUNTIF(AO209, $A$6:$A$100)=0),0)), "")</f>
        <v/>
      </c>
      <c r="AP210" s="1" t="str" cm="1">
        <f t="array" ref="AP210">IFERROR(INDEX($A$6:$A$100, MATCH(1,(AP6:AP100=SMALL(AP6:AP100,1))*(COUNTIF(AP209, $A$6:$A$100)=0),0)), "")</f>
        <v/>
      </c>
      <c r="AQ210" s="1" t="str" cm="1">
        <f t="array" ref="AQ210">IFERROR(INDEX($A$6:$A$100, MATCH(1,(AQ6:AQ100=SMALL(AQ6:AQ100,1))*(COUNTIF(AQ209, $A$6:$A$100)=0),0)), "")</f>
        <v/>
      </c>
      <c r="AR210" s="1" t="str" cm="1">
        <f t="array" ref="AR210">IFERROR(INDEX($A$6:$A$100, MATCH(1,(AR6:AR100=SMALL(AR6:AR100,1))*(COUNTIF(AR209, $A$6:$A$100)=0),0)), "")</f>
        <v>RTAB-Map</v>
      </c>
      <c r="AS210" s="1" t="str" cm="1">
        <f t="array" ref="AS210">IFERROR(INDEX($A$6:$A$100, MATCH(1,(AS6:AS100=SMALL(AS6:AS100,1))*(COUNTIF(AS209, $A$6:$A$100)=0),0)), "")</f>
        <v/>
      </c>
      <c r="AT210" s="1" t="str" cm="1">
        <f t="array" ref="AT210">IFERROR(INDEX($A$6:$A$100, MATCH(1,(AT6:AT100=SMALL(AT6:AT100,1))*(COUNTIF(AT209, $A$6:$A$100)=0),0)), "")</f>
        <v/>
      </c>
      <c r="AU210" s="1" t="str" cm="1">
        <f t="array" ref="AU210">IFERROR(INDEX($A$6:$A$100, MATCH(1,(AU6:AU100=SMALL(AU6:AU100,1))*(COUNTIF(AU209, $A$6:$A$100)=0),0)), "")</f>
        <v/>
      </c>
      <c r="AV210" s="1" t="str" cm="1">
        <f t="array" ref="AV210">IFERROR(INDEX($A$6:$A$100, MATCH(1,(AV6:AV100=SMALL(AV6:AV100,1))*(COUNTIF(AV209, $A$6:$A$100)=0),0)), "")</f>
        <v/>
      </c>
      <c r="AW210" s="1" t="str" cm="1">
        <f t="array" ref="AW210">IFERROR(INDEX($A$6:$A$100, MATCH(1,(AW6:AW100=SMALL(AW6:AW100,1))*(COUNTIF(AW209, $A$6:$A$100)=0),0)), "")</f>
        <v/>
      </c>
      <c r="AX210" s="1" t="str" cm="1">
        <f t="array" ref="AX210">IFERROR(INDEX($A$6:$A$100, MATCH(1,(AX6:AX100=SMALL(AX6:AX100,1))*(COUNTIF(AX209, $A$6:$A$100)=0),0)), "")</f>
        <v/>
      </c>
      <c r="AY210" s="1" t="str" cm="1">
        <f t="array" ref="AY210">IFERROR(INDEX($A$6:$A$100, MATCH(1,(AY6:AY100=SMALL(AY6:AY100,1))*(COUNTIF(AY209, $A$6:$A$100)=0),0)), "")</f>
        <v/>
      </c>
      <c r="AZ210" s="1" t="str" cm="1">
        <f t="array" ref="AZ210">IFERROR(INDEX($A$6:$A$100, MATCH(1,(AZ6:AZ100=SMALL(AZ6:AZ100,1))*(COUNTIF(AZ209, $A$6:$A$100)=0),0)), "")</f>
        <v/>
      </c>
      <c r="BA210" s="1" t="str" cm="1">
        <f t="array" ref="BA210">IFERROR(INDEX($A$6:$A$100, MATCH(1,(BA6:BA100=SMALL(BA6:BA100,1))*(COUNTIF(BA209, $A$6:$A$100)=0),0)), "")</f>
        <v/>
      </c>
      <c r="BB210" s="1" t="str" cm="1">
        <f t="array" ref="BB210">IFERROR(INDEX($A$6:$A$100, MATCH(1,(BB6:BB100=SMALL(BB6:BB100,1))*(COUNTIF(BB209, $A$6:$A$100)=0),0)), "")</f>
        <v/>
      </c>
      <c r="BC210" s="1" t="str" cm="1">
        <f t="array" ref="BC210">IFERROR(INDEX($A$6:$A$100, MATCH(1,(BC6:BC100=SMALL(BC6:BC100,1))*(COUNTIF(BC209, $A$6:$A$100)=0),0)), "")</f>
        <v/>
      </c>
      <c r="BD210" s="1" t="str" cm="1">
        <f t="array" ref="BD210">IFERROR(INDEX($A$6:$A$100, MATCH(1,(BD6:BD100=SMALL(BD6:BD100,1))*(COUNTIF(BD209, $A$6:$A$100)=0),0)), "")</f>
        <v/>
      </c>
      <c r="BE210" s="1" t="str" cm="1">
        <f t="array" ref="BE210">IFERROR(INDEX($A$6:$A$100, MATCH(1,(BE6:BE100=SMALL(BE6:BE100,1))*(COUNTIF(BE209, $A$6:$A$100)=0),0)), "")</f>
        <v/>
      </c>
      <c r="BF210" s="1" t="str" cm="1">
        <f t="array" ref="BF210">IFERROR(INDEX($A$6:$A$100, MATCH(1,(BF6:BF100=SMALL(BF6:BF100,1))*(COUNTIF(BF209, $A$6:$A$100)=0),0)), "")</f>
        <v/>
      </c>
      <c r="BG210" s="1" t="str" cm="1">
        <f t="array" ref="BG210">IFERROR(INDEX($A$6:$A$100, MATCH(1,(BG6:BG100=SMALL(BG6:BG100,1))*(COUNTIF(BG209, $A$6:$A$100)=0),0)), "")</f>
        <v/>
      </c>
      <c r="BH210" s="1" t="str" cm="1">
        <f t="array" ref="BH210">IFERROR(INDEX($A$6:$A$100, MATCH(1,(BH6:BH100=SMALL(BH6:BH100,1))*(COUNTIF(BH209, $A$6:$A$100)=0),0)), "")</f>
        <v/>
      </c>
      <c r="BI210" s="1" t="str" cm="1">
        <f t="array" ref="BI210">IFERROR(INDEX($A$6:$A$100, MATCH(1,(BI6:BI100=SMALL(BI6:BI100,1))*(COUNTIF(BI209, $A$6:$A$100)=0),0)), "")</f>
        <v/>
      </c>
      <c r="BJ210" s="1" t="str" cm="1">
        <f t="array" ref="BJ210">IFERROR(INDEX($A$6:$A$100, MATCH(1,(BJ6:BJ100=SMALL(BJ6:BJ100,1))*(COUNTIF(BJ209, $A$6:$A$100)=0),0)), "")</f>
        <v/>
      </c>
      <c r="BK210" s="1" t="str" cm="1">
        <f t="array" ref="BK210">IFERROR(INDEX($A$6:$A$100, MATCH(1,(BK6:BK100=SMALL(BK6:BK100,1))*(COUNTIF(BK209, $A$6:$A$100)=0),0)), "")</f>
        <v/>
      </c>
      <c r="BL210" s="1" t="str" cm="1">
        <f t="array" ref="BL210">IFERROR(INDEX($A$6:$A$100, MATCH(1,(BL6:BL100=SMALL(BL6:BL100,1))*(COUNTIF(BL209, $A$6:$A$100)=0),0)), "")</f>
        <v/>
      </c>
      <c r="BM210" s="1" t="str" cm="1">
        <f t="array" ref="BM210">IFERROR(INDEX($A$6:$A$100, MATCH(1,(BM6:BM100=SMALL(BM6:BM100,1))*(COUNTIF(BM209, $A$6:$A$100)=0),0)), "")</f>
        <v/>
      </c>
      <c r="BN210" s="1" t="str" cm="1">
        <f t="array" ref="BN210">IFERROR(INDEX($A$6:$A$100, MATCH(1,(BN6:BN100=SMALL(BN6:BN100,1))*(COUNTIF(BN209, $A$6:$A$100)=0),0)), "")</f>
        <v/>
      </c>
      <c r="BO210" s="1" t="str" cm="1">
        <f t="array" ref="BO210">IFERROR(INDEX($A$6:$A$100, MATCH(1,(BO6:BO100=SMALL(BO6:BO100,1))*(COUNTIF(BO209, $A$6:$A$100)=0),0)), "")</f>
        <v/>
      </c>
      <c r="BP210" s="1" t="str" cm="1">
        <f t="array" ref="BP210">IFERROR(INDEX($A$6:$A$100, MATCH(1,(BP6:BP100=SMALL(BP6:BP100,1))*(COUNTIF(BP209, $A$6:$A$100)=0),0)), "")</f>
        <v/>
      </c>
      <c r="BQ210" s="1" t="str" cm="1">
        <f t="array" ref="BQ210">IFERROR(INDEX($A$6:$A$100, MATCH(1,(BQ6:BQ100=SMALL(BQ6:BQ100,1))*(COUNTIF(BQ209, $A$6:$A$100)=0),0)), "")</f>
        <v/>
      </c>
      <c r="BR210" s="1" t="str" cm="1">
        <f t="array" ref="BR210">IFERROR(INDEX($A$6:$A$100, MATCH(1,(BR6:BR100=SMALL(BR6:BR100,1))*(COUNTIF(BR209, $A$6:$A$100)=0),0)), "")</f>
        <v/>
      </c>
      <c r="BS210" s="1" t="str" cm="1">
        <f t="array" ref="BS210">IFERROR(INDEX($A$6:$A$100, MATCH(1,(BS6:BS100=SMALL(BS6:BS100,1))*(COUNTIF(BS209, $A$6:$A$100)=0),0)), "")</f>
        <v/>
      </c>
      <c r="BT210" s="1" t="str" cm="1">
        <f t="array" ref="BT210">IFERROR(INDEX($A$6:$A$100, MATCH(1,(BT6:BT100=SMALL(BT6:BT100,1))*(COUNTIF(BT209, $A$6:$A$100)=0),0)), "")</f>
        <v/>
      </c>
      <c r="BU210" s="1" t="str" cm="1">
        <f t="array" ref="BU210">IFERROR(INDEX($A$6:$A$100, MATCH(1,(BU6:BU100=SMALL(BU6:BU100,1))*(COUNTIF(BU209, $A$6:$A$100)=0),0)), "")</f>
        <v/>
      </c>
      <c r="BV210" s="1" t="str" cm="1">
        <f t="array" ref="BV210">IFERROR(INDEX($A$6:$A$100, MATCH(1,(BV6:BV100=SMALL(BV6:BV100,1))*(COUNTIF(BV209, $A$6:$A$100)=0),0)), "")</f>
        <v/>
      </c>
      <c r="BW210" s="1" t="str" cm="1">
        <f t="array" ref="BW210">IFERROR(INDEX($A$6:$A$100, MATCH(1,(BW6:BW100=SMALL(BW6:BW100,1))*(COUNTIF(BW209, $A$6:$A$100)=0),0)), "")</f>
        <v/>
      </c>
      <c r="BX210" s="1" t="str" cm="1">
        <f t="array" ref="BX210">IFERROR(INDEX($A$6:$A$100, MATCH(1,(BX6:BX100=SMALL(BX6:BX100,1))*(COUNTIF(BX209, $A$6:$A$100)=0),0)), "")</f>
        <v/>
      </c>
      <c r="BY210" s="1" t="str" cm="1">
        <f t="array" ref="BY210">IFERROR(INDEX($A$6:$A$100, MATCH(1,(BY6:BY100=SMALL(BY6:BY100,1))*(COUNTIF(BY209, $A$6:$A$100)=0),0)), "")</f>
        <v/>
      </c>
      <c r="BZ210" s="1" t="str" cm="1">
        <f t="array" ref="BZ210">IFERROR(INDEX($A$6:$A$100, MATCH(1,(BZ6:BZ100=SMALL(BZ6:BZ100,1))*(COUNTIF(BZ209, $A$6:$A$100)=0),0)), "")</f>
        <v/>
      </c>
      <c r="CA210" s="1" t="str" cm="1">
        <f t="array" ref="CA210">IFERROR(INDEX($A$6:$A$100, MATCH(1,(CA6:CA100=SMALL(CA6:CA100,1))*(COUNTIF(CA209, $A$6:$A$100)=0),0)), "")</f>
        <v/>
      </c>
      <c r="CB210" s="1" t="str" cm="1">
        <f t="array" ref="CB210">IFERROR(INDEX($A$6:$A$100, MATCH(1,(CB6:CB100=SMALL(CB6:CB100,1))*(COUNTIF(CB209, $A$6:$A$100)=0),0)), "")</f>
        <v>ORB-SLAM3</v>
      </c>
      <c r="CC210" s="1" t="str" cm="1">
        <f t="array" ref="CC210">IFERROR(INDEX($A$6:$A$100, MATCH(1,(CC6:CC100=SMALL(CC6:CC100,1))*(COUNTIF(CC209, $A$6:$A$100)=0),0)), "")</f>
        <v/>
      </c>
      <c r="CD210" s="1" t="str" cm="1">
        <f t="array" ref="CD210">IFERROR(INDEX($A$6:$A$100, MATCH(1,(CD6:CD100=SMALL(CD6:CD100,1))*(COUNTIF(CD209, $A$6:$A$100)=0),0)), "")</f>
        <v/>
      </c>
      <c r="CE210" s="1" t="str" cm="1">
        <f t="array" ref="CE210">IFERROR(INDEX($A$6:$A$100, MATCH(1,(CE6:CE100=SMALL(CE6:CE100,1))*(COUNTIF(CE209, $A$6:$A$100)=0),0)), "")</f>
        <v/>
      </c>
      <c r="CF210" s="1" t="str" cm="1">
        <f t="array" ref="CF210">IFERROR(INDEX($A$6:$A$100, MATCH(1,(CF6:CF100=SMALL(CF6:CF100,1))*(COUNTIF(CF209, $A$6:$A$100)=0),0)), "")</f>
        <v/>
      </c>
      <c r="CG210" s="1" t="str" cm="1">
        <f t="array" ref="CG210">IFERROR(INDEX($A$6:$A$100, MATCH(1,(CG6:CG100=SMALL(CG6:CG100,1))*(COUNTIF(CG209, $A$6:$A$100)=0),0)), "")</f>
        <v/>
      </c>
      <c r="CH210" s="1" t="str" cm="1">
        <f t="array" ref="CH210">IFERROR(INDEX($A$6:$A$100, MATCH(1,(CH6:CH100=SMALL(CH6:CH100,1))*(COUNTIF(CH209, $A$6:$A$100)=0),0)), "")</f>
        <v/>
      </c>
      <c r="CI210" s="1" t="str" cm="1">
        <f t="array" ref="CI210">IFERROR(INDEX($A$6:$A$100, MATCH(1,(CI6:CI100=SMALL(CI6:CI100,1))*(COUNTIF(CI209, $A$6:$A$100)=0),0)), "")</f>
        <v/>
      </c>
      <c r="CJ210" s="1" t="str" cm="1">
        <f t="array" ref="CJ210">IFERROR(INDEX($A$6:$A$100, MATCH(1,(CJ6:CJ100=SMALL(CJ6:CJ100,1))*(COUNTIF(CJ209, $A$6:$A$100)=0),0)), "")</f>
        <v/>
      </c>
      <c r="CK210" s="1" t="str" cm="1">
        <f t="array" ref="CK210">IFERROR(INDEX($A$6:$A$100, MATCH(1,(CK6:CK100=SMALL(CK6:CK100,1))*(COUNTIF(CK209, $A$6:$A$100)=0),0)), "")</f>
        <v/>
      </c>
      <c r="CL210" s="1" t="str" cm="1">
        <f t="array" ref="CL210">IFERROR(INDEX($A$6:$A$100, MATCH(1,(CL6:CL100=SMALL(CL6:CL100,1))*(COUNTIF(CL209, $A$6:$A$100)=0),0)), "")</f>
        <v/>
      </c>
      <c r="CM210" s="1" t="str" cm="1">
        <f t="array" ref="CM210">IFERROR(INDEX($A$6:$A$100, MATCH(1,(CM6:CM100=SMALL(CM6:CM100,1))*(COUNTIF(CM209, $A$6:$A$100)=0),0)), "")</f>
        <v/>
      </c>
      <c r="CN210" s="1" t="str" cm="1">
        <f t="array" ref="CN210">IFERROR(INDEX($A$6:$A$100, MATCH(1,(CN6:CN100=SMALL(CN6:CN100,1))*(COUNTIF(CN209, $A$6:$A$100)=0),0)), "")</f>
        <v/>
      </c>
      <c r="CO210" s="1" t="str" cm="1">
        <f t="array" ref="CO210">IFERROR(INDEX($A$6:$A$100, MATCH(1,(CO6:CO100=SMALL(CO6:CO100,1))*(COUNTIF(CO209, $A$6:$A$100)=0),0)), "")</f>
        <v/>
      </c>
      <c r="CP210" s="1" t="str" cm="1">
        <f t="array" ref="CP210">IFERROR(INDEX($A$6:$A$100, MATCH(1,(CP6:CP100=SMALL(CP6:CP100,1))*(COUNTIF(CP209, $A$6:$A$100)=0),0)), "")</f>
        <v/>
      </c>
      <c r="CQ210" s="1" t="str" cm="1">
        <f t="array" ref="CQ210">IFERROR(INDEX($A$6:$A$100, MATCH(1,(CQ6:CQ100=SMALL(CQ6:CQ100,1))*(COUNTIF(CQ209, $A$6:$A$100)=0),0)), "")</f>
        <v/>
      </c>
      <c r="CR210" s="1" t="str" cm="1">
        <f t="array" ref="CR210">IFERROR(INDEX($A$6:$A$100, MATCH(1,(CR6:CR100=SMALL(CR6:CR100,1))*(COUNTIF(CR209, $A$6:$A$100)=0),0)), "")</f>
        <v/>
      </c>
      <c r="CS210" s="1" t="str" cm="1">
        <f t="array" ref="CS210">IFERROR(INDEX($A$6:$A$100, MATCH(1,(CS6:CS100=SMALL(CS6:CS100,1))*(COUNTIF(CS209, $A$6:$A$100)=0),0)), "")</f>
        <v/>
      </c>
      <c r="CT210" s="1" t="str" cm="1">
        <f t="array" ref="CT210">IFERROR(INDEX($A$6:$A$100, MATCH(1,(CT6:CT100=SMALL(CT6:CT100,1))*(COUNTIF(CT209, $A$6:$A$100)=0),0)), "")</f>
        <v/>
      </c>
      <c r="CU210" s="1" t="str" cm="1">
        <f t="array" ref="CU210">IFERROR(INDEX($A$6:$A$100, MATCH(1,(CU6:CU100=SMALL(CU6:CU100,1))*(COUNTIF(CU209, $A$6:$A$100)=0),0)), "")</f>
        <v/>
      </c>
      <c r="CV210" s="1" t="str" cm="1">
        <f t="array" ref="CV210">IFERROR(INDEX($A$6:$A$100, MATCH(1,(CV6:CV100=SMALL(CV6:CV100,1))*(COUNTIF(CV209, $A$6:$A$100)=0),0)), "")</f>
        <v/>
      </c>
      <c r="CW210" s="1" t="str" cm="1">
        <f t="array" ref="CW210">IFERROR(INDEX($A$6:$A$100, MATCH(1,(CW6:CW100=SMALL(CW6:CW100,1))*(COUNTIF(CW209, $A$6:$A$100)=0),0)), "")</f>
        <v/>
      </c>
      <c r="CX210" s="1" t="str" cm="1">
        <f t="array" ref="CX210">IFERROR(INDEX($A$6:$A$100, MATCH(1,(CX6:CX100=SMALL(CX6:CX100,1))*(COUNTIF(CX209, $A$6:$A$100)=0),0)), "")</f>
        <v/>
      </c>
      <c r="CY210" s="1" t="str" cm="1">
        <f t="array" ref="CY210">IFERROR(INDEX($A$6:$A$100, MATCH(1,(CY6:CY100=SMALL(CY6:CY100,1))*(COUNTIF(CY209, $A$6:$A$100)=0),0)), "")</f>
        <v/>
      </c>
      <c r="CZ210" s="1" t="str" cm="1">
        <f t="array" ref="CZ210">IFERROR(INDEX($A$6:$A$100, MATCH(1,(CZ6:CZ100=SMALL(CZ6:CZ100,1))*(COUNTIF(CZ209, $A$6:$A$100)=0),0)), "")</f>
        <v/>
      </c>
      <c r="DA210" s="1" t="str" cm="1">
        <f t="array" ref="DA210">IFERROR(INDEX($A$6:$A$100, MATCH(1,(DA6:DA100=SMALL(DA6:DA100,1))*(COUNTIF(DA209, $A$6:$A$100)=0),0)), "")</f>
        <v/>
      </c>
      <c r="DB210" s="1" t="str" cm="1">
        <f t="array" ref="DB210">IFERROR(INDEX($A$6:$A$100, MATCH(1,(DB6:DB100=SMALL(DB6:DB100,1))*(COUNTIF(DB209, $A$6:$A$100)=0),0)), "")</f>
        <v/>
      </c>
      <c r="DC210" s="1" t="str" cm="1">
        <f t="array" ref="DC210">IFERROR(INDEX($A$6:$A$100, MATCH(1,(DC6:DC100=SMALL(DC6:DC100,1))*(COUNTIF(DC209, $A$6:$A$100)=0),0)), "")</f>
        <v>R2LIVE</v>
      </c>
      <c r="DD210" s="1" t="str" cm="1">
        <f t="array" ref="DD210">IFERROR(INDEX($A$6:$A$100, MATCH(1,(DD6:DD100=SMALL(DD6:DD100,1))*(COUNTIF(DD209, $A$6:$A$100)=0),0)), "")</f>
        <v/>
      </c>
      <c r="DE210" s="1" t="str" cm="1">
        <f t="array" ref="DE210">IFERROR(INDEX($A$6:$A$100, MATCH(1,(DE6:DE100=SMALL(DE6:DE100,1))*(COUNTIF(DE209, $A$6:$A$100)=0),0)), "")</f>
        <v/>
      </c>
      <c r="DF210" s="1" t="str" cm="1">
        <f t="array" ref="DF210">IFERROR(INDEX($A$6:$A$100, MATCH(1,(DF6:DF100=SMALL(DF6:DF100,1))*(COUNTIF(DF209, $A$6:$A$100)=0),0)), "")</f>
        <v/>
      </c>
      <c r="DG210" s="1" t="str" cm="1">
        <f t="array" ref="DG210">IFERROR(INDEX($A$6:$A$100, MATCH(1,(DG6:DG100=SMALL(DG6:DG100,1))*(COUNTIF(DG209, $A$6:$A$100)=0),0)), "")</f>
        <v>R3LIVE</v>
      </c>
      <c r="DH210" s="1" t="str" cm="1">
        <f t="array" ref="DH210">IFERROR(INDEX($A$6:$A$100, MATCH(1,(DH6:DH100=SMALL(DH6:DH100,1))*(COUNTIF(DH209, $A$6:$A$100)=0),0)), "")</f>
        <v/>
      </c>
      <c r="DI210" s="1" t="str" cm="1">
        <f t="array" ref="DI210">IFERROR(INDEX($A$6:$A$100, MATCH(1,(DI6:DI100=SMALL(DI6:DI100,1))*(COUNTIF(DI209, $A$6:$A$100)=0),0)), "")</f>
        <v/>
      </c>
      <c r="DJ210" s="1" t="str" cm="1">
        <f t="array" ref="DJ210">IFERROR(INDEX($A$6:$A$100, MATCH(1,(DJ6:DJ100=SMALL(DJ6:DJ100,1))*(COUNTIF(DJ209, $A$6:$A$100)=0),0)), "")</f>
        <v/>
      </c>
      <c r="DK210" s="1" t="str" cm="1">
        <f t="array" ref="DK210">IFERROR(INDEX($A$6:$A$100, MATCH(1,(DK6:DK100=SMALL(DK6:DK100,1))*(COUNTIF(DK209, $A$6:$A$100)=0),0)), "")</f>
        <v/>
      </c>
      <c r="DL210" s="1" t="str" cm="1">
        <f t="array" ref="DL210">IFERROR(INDEX($A$6:$A$100, MATCH(1,(DL6:DL100=SMALL(DL6:DL100,1))*(COUNTIF(DL209, $A$6:$A$100)=0),0)), "")</f>
        <v/>
      </c>
      <c r="DM210" s="1" t="str" cm="1">
        <f t="array" ref="DM210">IFERROR(INDEX($A$6:$A$100, MATCH(1,(DM6:DM100=SMALL(DM6:DM100,1))*(COUNTIF(DM209, $A$6:$A$100)=0),0)), "")</f>
        <v/>
      </c>
      <c r="DN210" s="1" t="str" cm="1">
        <f t="array" ref="DN210">IFERROR(INDEX($A$6:$A$100, MATCH(1,(DN6:DN100=SMALL(DN6:DN100,1))*(COUNTIF(DN209, $A$6:$A$100)=0),0)), "")</f>
        <v/>
      </c>
      <c r="DO210" s="1" t="str" cm="1">
        <f t="array" ref="DO210">IFERROR(INDEX($A$6:$A$100, MATCH(1,(DO6:DO100=SMALL(DO6:DO100,1))*(COUNTIF(DO209, $A$6:$A$100)=0),0)), "")</f>
        <v/>
      </c>
      <c r="DP210" s="1" t="str" cm="1">
        <f t="array" ref="DP210">IFERROR(INDEX($A$6:$A$100, MATCH(1,(DP6:DP100=SMALL(DP6:DP100,1))*(COUNTIF(DP209, $A$6:$A$100)=0),0)), "")</f>
        <v>R2LIVE</v>
      </c>
      <c r="DQ210" s="1" t="str" cm="1">
        <f t="array" ref="DQ210">IFERROR(INDEX($A$6:$A$100, MATCH(1,(DQ6:DQ100=SMALL(DQ6:DQ100,1))*(COUNTIF(DQ209, $A$6:$A$100)=0),0)), "")</f>
        <v/>
      </c>
      <c r="DR210" s="1" t="str" cm="1">
        <f t="array" ref="DR210">IFERROR(INDEX($A$6:$A$100, MATCH(1,(DR6:DR100=SMALL(DR6:DR100,1))*(COUNTIF(DR209, $A$6:$A$100)=0),0)), "")</f>
        <v>R2LIVE</v>
      </c>
      <c r="DS210" s="1" t="str" cm="1">
        <f t="array" ref="DS210">IFERROR(INDEX($A$6:$A$100, MATCH(1,(DS6:DS100=SMALL(DS6:DS100,1))*(COUNTIF(DS209, $A$6:$A$100)=0),0)), "")</f>
        <v/>
      </c>
      <c r="DT210" s="1" t="str" cm="1">
        <f t="array" ref="DT210">IFERROR(INDEX($A$6:$A$100, MATCH(1,(DT6:DT100=SMALL(DT6:DT100,1))*(COUNTIF(DT209, $A$6:$A$100)=0),0)), "")</f>
        <v>R3LIVE</v>
      </c>
      <c r="DU210" s="1" t="str" cm="1">
        <f t="array" ref="DU210">IFERROR(INDEX($A$6:$A$100, MATCH(1,(DU6:DU100=SMALL(DU6:DU100,1))*(COUNTIF(DU209, $A$6:$A$100)=0),0)), "")</f>
        <v/>
      </c>
      <c r="DV210" s="1" t="str" cm="1">
        <f t="array" ref="DV210">IFERROR(INDEX($A$6:$A$100, MATCH(1,(DV6:DV100=SMALL(DV6:DV100,1))*(COUNTIF(DV209, $A$6:$A$100)=0),0)), "")</f>
        <v/>
      </c>
      <c r="DW210" s="1" t="str" cm="1">
        <f t="array" ref="DW210">IFERROR(INDEX($A$6:$A$100, MATCH(1,(DW6:DW100=SMALL(DW6:DW100,1))*(COUNTIF(DW209, $A$6:$A$100)=0),0)), "")</f>
        <v/>
      </c>
      <c r="DX210" s="1" t="str" cm="1">
        <f t="array" ref="DX210">IFERROR(INDEX($A$6:$A$100, MATCH(1,(DX6:DX100=SMALL(DX6:DX100,1))*(COUNTIF(DX209, $A$6:$A$100)=0),0)), "")</f>
        <v/>
      </c>
      <c r="DY210" s="1" t="str" cm="1">
        <f t="array" ref="DY210">IFERROR(INDEX($A$6:$A$100, MATCH(1,(DY6:DY100=SMALL(DY6:DY100,1))*(COUNTIF(DY209, $A$6:$A$100)=0),0)), "")</f>
        <v/>
      </c>
      <c r="DZ210" s="1" t="str" cm="1">
        <f t="array" ref="DZ210">IFERROR(INDEX($A$6:$A$100, MATCH(1,(DZ6:DZ100=SMALL(DZ6:DZ100,1))*(COUNTIF(DZ209, $A$6:$A$100)=0),0)), "")</f>
        <v/>
      </c>
      <c r="EA210" s="110"/>
      <c r="EB210" s="110"/>
      <c r="EC210" s="1" t="str" cm="1">
        <f t="array" ref="EC210">IFERROR(INDEX($A$6:$A$100, MATCH(1,(EC6:EC100=SMALL(EC6:EC100,1))*(COUNTIF(EC209, $A$6:$A$100)=0),0)), "")</f>
        <v/>
      </c>
      <c r="ED210" s="110"/>
      <c r="EE210" s="110"/>
      <c r="EF210" s="1" t="str" cm="1">
        <f t="array" ref="EF210">IFERROR(INDEX($A$6:$A$100, MATCH(1,(EF6:EF100=SMALL(EF6:EF100,1))*(COUNTIF(EF209, $A$6:$A$100)=0),0)), "")</f>
        <v/>
      </c>
      <c r="EG210" s="110"/>
      <c r="EH210" s="1" t="str" cm="1">
        <f t="array" ref="EH210">IFERROR(INDEX($A$6:$A$100, MATCH(1,(EH6:EH100=SMALL(EH6:EH100,1))*(COUNTIF(EH209, $A$6:$A$100)=0),0)), "")</f>
        <v/>
      </c>
      <c r="EI210" s="1" t="str" cm="1">
        <f t="array" ref="EI210">IFERROR(INDEX($A$6:$A$100, MATCH(1,(EI6:EI100=SMALL(EI6:EI100,1))*(COUNTIF(EI209, $A$6:$A$100)=0),0)), "")</f>
        <v/>
      </c>
      <c r="EJ210" s="1" t="str" cm="1">
        <f t="array" ref="EJ210">IFERROR(INDEX($A$6:$A$100, MATCH(1,(EJ6:EJ100=SMALL(EJ6:EJ100,1))*(COUNTIF(EJ209, $A$6:$A$100)=0),0)), "")</f>
        <v/>
      </c>
      <c r="EK210" s="1" t="str" cm="1">
        <f t="array" ref="EK210">IFERROR(INDEX($A$6:$A$100, MATCH(1,(EK6:EK100=SMALL(EK6:EK100,1))*(COUNTIF(EK209, $A$6:$A$100)=0),0)), "")</f>
        <v/>
      </c>
      <c r="EL210" s="1" t="str" cm="1">
        <f t="array" ref="EL210">IFERROR(INDEX($A$6:$A$100, MATCH(1,(EL6:EL100=SMALL(EL6:EL100,1))*(COUNTIF(EL209, $A$6:$A$100)=0),0)), "")</f>
        <v/>
      </c>
      <c r="EM210" s="1" t="str" cm="1">
        <f t="array" ref="EM210">IFERROR(INDEX($A$6:$A$100, MATCH(1,(EM6:EM100=SMALL(EM6:EM100,1))*(COUNTIF(EM209, $A$6:$A$100)=0),0)), "")</f>
        <v/>
      </c>
      <c r="EN210" s="1" t="str" cm="1">
        <f t="array" ref="EN210">IFERROR(INDEX($A$6:$A$100, MATCH(1,(EN6:EN100=SMALL(EN6:EN100,1))*(COUNTIF(EN209, $A$6:$A$100)=0),0)), "")</f>
        <v/>
      </c>
      <c r="EO210" s="1" t="str" cm="1">
        <f t="array" ref="EO210">IFERROR(INDEX($A$6:$A$100, MATCH(1,(EO6:EO100=SMALL(EO6:EO100,1))*(COUNTIF(EO209, $A$6:$A$100)=0),0)), "")</f>
        <v/>
      </c>
      <c r="EP210" s="1" t="str" cm="1">
        <f t="array" ref="EP210">IFERROR(INDEX($A$6:$A$100, MATCH(1,(EP6:EP100=SMALL(EP6:EP100,1))*(COUNTIF(EP209, $A$6:$A$100)=0),0)), "")</f>
        <v/>
      </c>
      <c r="EQ210" s="1" t="str" cm="1">
        <f t="array" ref="EQ210">IFERROR(INDEX($A$6:$A$100, MATCH(1,(EQ6:EQ100=SMALL(EQ6:EQ100,1))*(COUNTIF(EQ209, $A$6:$A$100)=0),0)), "")</f>
        <v/>
      </c>
      <c r="ER210" s="1" t="str" cm="1">
        <f t="array" ref="ER210">IFERROR(INDEX($A$6:$A$100, MATCH(1,(ER6:ER100=SMALL(ER6:ER100,1))*(COUNTIF(ER209, $A$6:$A$100)=0),0)), "")</f>
        <v/>
      </c>
      <c r="ES210" s="1" t="str" cm="1">
        <f t="array" ref="ES210">IFERROR(INDEX($A$6:$A$100, MATCH(1,(ES6:ES100=SMALL(ES6:ES100,1))*(COUNTIF(ES209, $A$6:$A$100)=0),0)), "")</f>
        <v/>
      </c>
      <c r="ET210" s="1" t="str" cm="1">
        <f t="array" ref="ET210">IFERROR(INDEX($A$6:$A$100, MATCH(1,(ET6:ET100=SMALL(ET6:ET100,1))*(COUNTIF(ET209, $A$6:$A$100)=0),0)), "")</f>
        <v/>
      </c>
      <c r="EU210" s="1" t="str" cm="1">
        <f t="array" ref="EU210">IFERROR(INDEX($A$6:$A$100, MATCH(1,(EU6:EU100=SMALL(EU6:EU100,1))*(COUNTIF(EU209, $A$6:$A$100)=0),0)), "")</f>
        <v/>
      </c>
      <c r="EV210" s="1" t="str" cm="1">
        <f t="array" ref="EV210">IFERROR(INDEX($A$6:$A$100, MATCH(1,(EV6:EV100=SMALL(EV6:EV100,1))*(COUNTIF(EV209, $A$6:$A$100)=0),0)), "")</f>
        <v/>
      </c>
      <c r="EW210" s="1" t="str" cm="1">
        <f t="array" ref="EW210">IFERROR(INDEX($A$6:$A$100, MATCH(1,(EW6:EW100=SMALL(EW6:EW100,1))*(COUNTIF(EW209, $A$6:$A$100)=0),0)), "")</f>
        <v/>
      </c>
      <c r="EX210" s="1" t="str" cm="1">
        <f t="array" ref="EX210">IFERROR(INDEX($A$6:$A$100, MATCH(1,(EX6:EX100=SMALL(EX6:EX100,1))*(COUNTIF(EX209, $A$6:$A$100)=0),0)), "")</f>
        <v/>
      </c>
      <c r="EY210" s="1" t="str" cm="1">
        <f t="array" ref="EY210">IFERROR(INDEX($A$6:$A$100, MATCH(1,(EY6:EY100=SMALL(EY6:EY100,1))*(COUNTIF(EY209, $A$6:$A$100)=0),0)), "")</f>
        <v/>
      </c>
      <c r="EZ210" s="1" t="str" cm="1">
        <f t="array" ref="EZ210">IFERROR(INDEX($A$6:$A$100, MATCH(1,(EZ6:EZ100=SMALL(EZ6:EZ100,1))*(COUNTIF(EZ209, $A$6:$A$100)=0),0)), "")</f>
        <v/>
      </c>
    </row>
    <row r="211" spans="1:204" s="98" customFormat="1" ht="15.75" thickBot="1" x14ac:dyDescent="0.3">
      <c r="A211" s="221"/>
      <c r="B211" s="97" t="str" cm="1">
        <f t="array" ref="B211">IFERROR(INDEX($A$6:$A$100, MATCH(1,(B6:B100=SMALL(B6:B100,1))*(COUNTIF(B209:B210, $A$6:$A$100)=0),0)), "")</f>
        <v/>
      </c>
      <c r="C211" s="97" t="str" cm="1">
        <f t="array" ref="C211">IFERROR(INDEX($A$6:$A$100, MATCH(1,(C6:C100=SMALL(C6:C100,1))*(COUNTIF(C209:C210, $A$6:$A$100)=0),0)), "")</f>
        <v/>
      </c>
      <c r="D211" s="97" t="str" cm="1">
        <f t="array" ref="D211">IFERROR(INDEX($A$6:$A$100, MATCH(1,(D6:D100=SMALL(D6:D100,1))*(COUNTIF(D209:D210, $A$6:$A$100)=0),0)), "")</f>
        <v/>
      </c>
      <c r="E211" s="97" t="str" cm="1">
        <f t="array" ref="E211">IFERROR(INDEX($A$6:$A$100, MATCH(1,(E6:E100=SMALL(E6:E100,1))*(COUNTIF(E209:E210, $A$6:$A$100)=0),0)), "")</f>
        <v/>
      </c>
      <c r="F211" s="97" t="str" cm="1">
        <f t="array" ref="F211">IFERROR(INDEX($A$6:$A$100, MATCH(1,(F6:F100=SMALL(F6:F100,1))*(COUNTIF(F209:F210, $A$6:$A$100)=0),0)), "")</f>
        <v/>
      </c>
      <c r="G211" s="97" t="str" cm="1">
        <f t="array" ref="G211">IFERROR(INDEX($A$6:$A$100, MATCH(1,(G6:G100=SMALL(G6:G100,1))*(COUNTIF(G209:G210, $A$6:$A$100)=0),0)), "")</f>
        <v/>
      </c>
      <c r="H211" s="97" t="str" cm="1">
        <f t="array" ref="H211">IFERROR(INDEX($A$6:$A$100, MATCH(1,(H6:H100=SMALL(H6:H100,1))*(COUNTIF(H209:H210, $A$6:$A$100)=0),0)), "")</f>
        <v/>
      </c>
      <c r="I211" s="97" t="str" cm="1">
        <f t="array" ref="I211">IFERROR(INDEX($A$6:$A$100, MATCH(1,(I6:I100=SMALL(I6:I100,1))*(COUNTIF(I209:I210, $A$6:$A$100)=0),0)), "")</f>
        <v/>
      </c>
      <c r="J211" s="97" t="str" cm="1">
        <f t="array" ref="J211">IFERROR(INDEX($A$6:$A$100, MATCH(1,(J6:J100=SMALL(J6:J100,1))*(COUNTIF(J209:J210, $A$6:$A$100)=0),0)), "")</f>
        <v/>
      </c>
      <c r="K211" s="97" t="str" cm="1">
        <f t="array" ref="K211">IFERROR(INDEX($A$6:$A$100, MATCH(1,(K6:K100=SMALL(K6:K100,1))*(COUNTIF(K209:K210, $A$6:$A$100)=0),0)), "")</f>
        <v/>
      </c>
      <c r="L211" s="97" t="str" cm="1">
        <f t="array" ref="L211">IFERROR(INDEX($A$6:$A$100, MATCH(1,(L6:L100=SMALL(L6:L100,1))*(COUNTIF(L209:L210, $A$6:$A$100)=0),0)), "")</f>
        <v/>
      </c>
      <c r="M211" s="97" t="str" cm="1">
        <f t="array" ref="M211">IFERROR(INDEX($A$6:$A$100, MATCH(1,(M6:M100=SMALL(M6:M100,1))*(COUNTIF(M209:M210, $A$6:$A$100)=0),0)), "")</f>
        <v/>
      </c>
      <c r="N211" s="97" t="str" cm="1">
        <f t="array" ref="N211">IFERROR(INDEX($A$6:$A$100, MATCH(1,(N6:N100=SMALL(N6:N100,1))*(COUNTIF(N209:N210, $A$6:$A$100)=0),0)), "")</f>
        <v/>
      </c>
      <c r="O211" s="97" t="str" cm="1">
        <f t="array" ref="O211">IFERROR(INDEX($A$6:$A$100, MATCH(1,(O6:O100=SMALL(O6:O100,1))*(COUNTIF(O209:O210, $A$6:$A$100)=0),0)), "")</f>
        <v/>
      </c>
      <c r="P211" s="97" t="str" cm="1">
        <f t="array" ref="P211">IFERROR(INDEX($A$6:$A$100, MATCH(1,(P6:P100=SMALL(P6:P100,1))*(COUNTIF(P209:P210, $A$6:$A$100)=0),0)), "")</f>
        <v/>
      </c>
      <c r="Q211" s="97" t="str" cm="1">
        <f t="array" ref="Q211">IFERROR(INDEX($A$6:$A$100, MATCH(1,(Q6:Q100=SMALL(Q6:Q100,1))*(COUNTIF(Q209:Q210, $A$6:$A$100)=0),0)), "")</f>
        <v/>
      </c>
      <c r="R211" s="97" t="str" cm="1">
        <f t="array" ref="R211">IFERROR(INDEX($A$6:$A$100, MATCH(1,(R6:R100=SMALL(R6:R100,1))*(COUNTIF(R209:R210, $A$6:$A$100)=0),0)), "")</f>
        <v/>
      </c>
      <c r="S211" s="97" t="str" cm="1">
        <f t="array" ref="S211">IFERROR(INDEX($A$6:$A$100, MATCH(1,(S6:S100=SMALL(S6:S100,1))*(COUNTIF(S209:S210, $A$6:$A$100)=0),0)), "")</f>
        <v/>
      </c>
      <c r="T211" s="97" t="str" cm="1">
        <f t="array" ref="T211">IFERROR(INDEX($A$6:$A$100, MATCH(1,(T6:T100=SMALL(T6:T100,1))*(COUNTIF(T209:T210, $A$6:$A$100)=0),0)), "")</f>
        <v/>
      </c>
      <c r="U211" s="97" t="str" cm="1">
        <f t="array" ref="U211">IFERROR(INDEX($A$6:$A$100, MATCH(1,(U6:U100=SMALL(U6:U100,1))*(COUNTIF(U209:U210, $A$6:$A$100)=0),0)), "")</f>
        <v/>
      </c>
      <c r="V211" s="97" t="str" cm="1">
        <f t="array" ref="V211">IFERROR(INDEX($A$6:$A$100, MATCH(1,(V6:V100=SMALL(V6:V100,1))*(COUNTIF(V209:V210, $A$6:$A$100)=0),0)), "")</f>
        <v/>
      </c>
      <c r="W211" s="97" t="str" cm="1">
        <f t="array" ref="W211">IFERROR(INDEX($A$6:$A$100, MATCH(1,(W6:W100=SMALL(W6:W100,1))*(COUNTIF(W209:W210, $A$6:$A$100)=0),0)), "")</f>
        <v/>
      </c>
      <c r="X211" s="97" t="str" cm="1">
        <f t="array" ref="X211">IFERROR(INDEX($A$6:$A$100, MATCH(1,(X6:X100=SMALL(X6:X100,1))*(COUNTIF(X209:X210, $A$6:$A$100)=0),0)), "")</f>
        <v/>
      </c>
      <c r="Y211" s="97" t="str" cm="1">
        <f t="array" ref="Y211">IFERROR(INDEX($A$6:$A$100, MATCH(1,(Y6:Y100=SMALL(Y6:Y100,1))*(COUNTIF(Y209:Y210, $A$6:$A$100)=0),0)), "")</f>
        <v/>
      </c>
      <c r="Z211" s="97" t="str" cm="1">
        <f t="array" ref="Z211">IFERROR(INDEX($A$6:$A$100, MATCH(1,(Z6:Z100=SMALL(Z6:Z100,1))*(COUNTIF(Z209:Z210, $A$6:$A$100)=0),0)), "")</f>
        <v/>
      </c>
      <c r="AA211" s="97" t="str" cm="1">
        <f t="array" ref="AA211">IFERROR(INDEX($A$6:$A$100, MATCH(1,(AA6:AA100=SMALL(AA6:AA100,1))*(COUNTIF(AA209:AA210, $A$6:$A$100)=0),0)), "")</f>
        <v/>
      </c>
      <c r="AB211" s="97" t="str" cm="1">
        <f t="array" ref="AB211">IFERROR(INDEX($A$6:$A$100, MATCH(1,(AB6:AB100=SMALL(AB6:AB100,1))*(COUNTIF(AB209:AB210, $A$6:$A$100)=0),0)), "")</f>
        <v/>
      </c>
      <c r="AC211" s="97" t="str" cm="1">
        <f t="array" ref="AC211">IFERROR(INDEX($A$6:$A$100, MATCH(1,(AC6:AC100=SMALL(AC6:AC100,1))*(COUNTIF(AC209:AC210, $A$6:$A$100)=0),0)), "")</f>
        <v/>
      </c>
      <c r="AD211" s="97" t="str" cm="1">
        <f t="array" ref="AD211">IFERROR(INDEX($A$6:$A$100, MATCH(1,(AD6:AD100=SMALL(AD6:AD100,1))*(COUNTIF(AD209:AD210, $A$6:$A$100)=0),0)), "")</f>
        <v/>
      </c>
      <c r="AE211" s="97" t="str" cm="1">
        <f t="array" ref="AE211">IFERROR(INDEX($A$6:$A$100, MATCH(1,(AE6:AE100=SMALL(AE6:AE100,1))*(COUNTIF(AE209:AE210, $A$6:$A$100)=0),0)), "")</f>
        <v/>
      </c>
      <c r="AF211" s="97" t="str" cm="1">
        <f t="array" ref="AF211">IFERROR(INDEX($A$6:$A$100, MATCH(1,(AF6:AF100=SMALL(AF6:AF100,1))*(COUNTIF(AF209:AF210, $A$6:$A$100)=0),0)), "")</f>
        <v/>
      </c>
      <c r="AG211" s="97" t="str" cm="1">
        <f t="array" ref="AG211">IFERROR(INDEX($A$6:$A$100, MATCH(1,(AG6:AG100=SMALL(AG6:AG100,1))*(COUNTIF(AG209:AG210, $A$6:$A$100)=0),0)), "")</f>
        <v/>
      </c>
      <c r="AH211" s="97" t="str" cm="1">
        <f t="array" ref="AH211">IFERROR(INDEX($A$6:$A$100, MATCH(1,(AH6:AH100=SMALL(AH6:AH100,1))*(COUNTIF(AH209:AH210, $A$6:$A$100)=0),0)), "")</f>
        <v/>
      </c>
      <c r="AI211" s="97" t="str" cm="1">
        <f t="array" ref="AI211">IFERROR(INDEX($A$6:$A$100, MATCH(1,(AI6:AI100=SMALL(AI6:AI100,1))*(COUNTIF(AI209:AI210, $A$6:$A$100)=0),0)), "")</f>
        <v/>
      </c>
      <c r="AJ211" s="97" t="str" cm="1">
        <f t="array" ref="AJ211">IFERROR(INDEX($A$6:$A$100, MATCH(1,(AJ6:AJ100=SMALL(AJ6:AJ100,1))*(COUNTIF(AJ209:AJ210, $A$6:$A$100)=0),0)), "")</f>
        <v/>
      </c>
      <c r="AK211" s="97" t="str" cm="1">
        <f t="array" ref="AK211">IFERROR(INDEX($A$6:$A$100, MATCH(1,(AK6:AK100=SMALL(AK6:AK100,1))*(COUNTIF(AK209:AK210, $A$6:$A$100)=0),0)), "")</f>
        <v/>
      </c>
      <c r="AL211" s="97" t="str" cm="1">
        <f t="array" ref="AL211">IFERROR(INDEX($A$6:$A$100, MATCH(1,(AL6:AL100=SMALL(AL6:AL100,1))*(COUNTIF(AL209:AL210, $A$6:$A$100)=0),0)), "")</f>
        <v/>
      </c>
      <c r="AM211" s="97" t="str" cm="1">
        <f t="array" ref="AM211">IFERROR(INDEX($A$6:$A$100, MATCH(1,(AM6:AM100=SMALL(AM6:AM100,1))*(COUNTIF(AM209:AM210, $A$6:$A$100)=0),0)), "")</f>
        <v/>
      </c>
      <c r="AN211" s="97" t="str" cm="1">
        <f t="array" ref="AN211">IFERROR(INDEX($A$6:$A$100, MATCH(1,(AN6:AN100=SMALL(AN6:AN100,1))*(COUNTIF(AN209:AN210, $A$6:$A$100)=0),0)), "")</f>
        <v/>
      </c>
      <c r="AO211" s="97" t="str" cm="1">
        <f t="array" ref="AO211">IFERROR(INDEX($A$6:$A$100, MATCH(1,(AO6:AO100=SMALL(AO6:AO100,1))*(COUNTIF(AO209:AO210, $A$6:$A$100)=0),0)), "")</f>
        <v/>
      </c>
      <c r="AP211" s="97" t="str" cm="1">
        <f t="array" ref="AP211">IFERROR(INDEX($A$6:$A$100, MATCH(1,(AP6:AP100=SMALL(AP6:AP100,1))*(COUNTIF(AP209:AP210, $A$6:$A$100)=0),0)), "")</f>
        <v/>
      </c>
      <c r="AQ211" s="97" t="str" cm="1">
        <f t="array" ref="AQ211">IFERROR(INDEX($A$6:$A$100, MATCH(1,(AQ6:AQ100=SMALL(AQ6:AQ100,1))*(COUNTIF(AQ209:AQ210, $A$6:$A$100)=0),0)), "")</f>
        <v/>
      </c>
      <c r="AR211" s="97" t="str" cm="1">
        <f t="array" ref="AR211">IFERROR(INDEX($A$6:$A$100, MATCH(1,(AR6:AR100=SMALL(AR6:AR100,1))*(COUNTIF(AR209:AR210, $A$6:$A$100)=0),0)), "")</f>
        <v>RTAB. OKVIS (IMU+Ste.)</v>
      </c>
      <c r="AS211" s="97" t="str" cm="1">
        <f t="array" ref="AS211">IFERROR(INDEX($A$6:$A$100, MATCH(1,(AS6:AS100=SMALL(AS6:AS100,1))*(COUNTIF(AS209:AS210, $A$6:$A$100)=0),0)), "")</f>
        <v/>
      </c>
      <c r="AT211" s="97" t="str" cm="1">
        <f t="array" ref="AT211">IFERROR(INDEX($A$6:$A$100, MATCH(1,(AT6:AT100=SMALL(AT6:AT100,1))*(COUNTIF(AT209:AT210, $A$6:$A$100)=0),0)), "")</f>
        <v/>
      </c>
      <c r="AU211" s="97" t="str" cm="1">
        <f t="array" ref="AU211">IFERROR(INDEX($A$6:$A$100, MATCH(1,(AU6:AU100=SMALL(AU6:AU100,1))*(COUNTIF(AU209:AU210, $A$6:$A$100)=0),0)), "")</f>
        <v/>
      </c>
      <c r="AV211" s="97" t="str" cm="1">
        <f t="array" ref="AV211">IFERROR(INDEX($A$6:$A$100, MATCH(1,(AV6:AV100=SMALL(AV6:AV100,1))*(COUNTIF(AV209:AV210, $A$6:$A$100)=0),0)), "")</f>
        <v/>
      </c>
      <c r="AW211" s="97" t="str" cm="1">
        <f t="array" ref="AW211">IFERROR(INDEX($A$6:$A$100, MATCH(1,(AW6:AW100=SMALL(AW6:AW100,1))*(COUNTIF(AW209:AW210, $A$6:$A$100)=0),0)), "")</f>
        <v/>
      </c>
      <c r="AX211" s="97" t="str" cm="1">
        <f t="array" ref="AX211">IFERROR(INDEX($A$6:$A$100, MATCH(1,(AX6:AX100=SMALL(AX6:AX100,1))*(COUNTIF(AX209:AX210, $A$6:$A$100)=0),0)), "")</f>
        <v/>
      </c>
      <c r="AY211" s="97" t="str" cm="1">
        <f t="array" ref="AY211">IFERROR(INDEX($A$6:$A$100, MATCH(1,(AY6:AY100=SMALL(AY6:AY100,1))*(COUNTIF(AY209:AY210, $A$6:$A$100)=0),0)), "")</f>
        <v/>
      </c>
      <c r="AZ211" s="97" t="str" cm="1">
        <f t="array" ref="AZ211">IFERROR(INDEX($A$6:$A$100, MATCH(1,(AZ6:AZ100=SMALL(AZ6:AZ100,1))*(COUNTIF(AZ209:AZ210, $A$6:$A$100)=0),0)), "")</f>
        <v/>
      </c>
      <c r="BA211" s="97" t="str" cm="1">
        <f t="array" ref="BA211">IFERROR(INDEX($A$6:$A$100, MATCH(1,(BA6:BA100=SMALL(BA6:BA100,1))*(COUNTIF(BA209:BA210, $A$6:$A$100)=0),0)), "")</f>
        <v/>
      </c>
      <c r="BB211" s="97" t="str" cm="1">
        <f t="array" ref="BB211">IFERROR(INDEX($A$6:$A$100, MATCH(1,(BB6:BB100=SMALL(BB6:BB100,1))*(COUNTIF(BB209:BB210, $A$6:$A$100)=0),0)), "")</f>
        <v/>
      </c>
      <c r="BC211" s="97" t="str" cm="1">
        <f t="array" ref="BC211">IFERROR(INDEX($A$6:$A$100, MATCH(1,(BC6:BC100=SMALL(BC6:BC100,1))*(COUNTIF(BC209:BC210, $A$6:$A$100)=0),0)), "")</f>
        <v/>
      </c>
      <c r="BD211" s="97" t="str" cm="1">
        <f t="array" ref="BD211">IFERROR(INDEX($A$6:$A$100, MATCH(1,(BD6:BD100=SMALL(BD6:BD100,1))*(COUNTIF(BD209:BD210, $A$6:$A$100)=0),0)), "")</f>
        <v/>
      </c>
      <c r="BE211" s="97" t="str" cm="1">
        <f t="array" ref="BE211">IFERROR(INDEX($A$6:$A$100, MATCH(1,(BE6:BE100=SMALL(BE6:BE100,1))*(COUNTIF(BE209:BE210, $A$6:$A$100)=0),0)), "")</f>
        <v/>
      </c>
      <c r="BF211" s="97" t="str" cm="1">
        <f t="array" ref="BF211">IFERROR(INDEX($A$6:$A$100, MATCH(1,(BF6:BF100=SMALL(BF6:BF100,1))*(COUNTIF(BF209:BF210, $A$6:$A$100)=0),0)), "")</f>
        <v/>
      </c>
      <c r="BG211" s="97" t="str" cm="1">
        <f t="array" ref="BG211">IFERROR(INDEX($A$6:$A$100, MATCH(1,(BG6:BG100=SMALL(BG6:BG100,1))*(COUNTIF(BG209:BG210, $A$6:$A$100)=0),0)), "")</f>
        <v/>
      </c>
      <c r="BH211" s="97" t="str" cm="1">
        <f t="array" ref="BH211">IFERROR(INDEX($A$6:$A$100, MATCH(1,(BH6:BH100=SMALL(BH6:BH100,1))*(COUNTIF(BH209:BH210, $A$6:$A$100)=0),0)), "")</f>
        <v/>
      </c>
      <c r="BI211" s="97" t="str" cm="1">
        <f t="array" ref="BI211">IFERROR(INDEX($A$6:$A$100, MATCH(1,(BI6:BI100=SMALL(BI6:BI100,1))*(COUNTIF(BI209:BI210, $A$6:$A$100)=0),0)), "")</f>
        <v/>
      </c>
      <c r="BJ211" s="97" t="str" cm="1">
        <f t="array" ref="BJ211">IFERROR(INDEX($A$6:$A$100, MATCH(1,(BJ6:BJ100=SMALL(BJ6:BJ100,1))*(COUNTIF(BJ209:BJ210, $A$6:$A$100)=0),0)), "")</f>
        <v/>
      </c>
      <c r="BK211" s="97" t="str" cm="1">
        <f t="array" ref="BK211">IFERROR(INDEX($A$6:$A$100, MATCH(1,(BK6:BK100=SMALL(BK6:BK100,1))*(COUNTIF(BK209:BK210, $A$6:$A$100)=0),0)), "")</f>
        <v/>
      </c>
      <c r="BL211" s="97" t="str" cm="1">
        <f t="array" ref="BL211">IFERROR(INDEX($A$6:$A$100, MATCH(1,(BL6:BL100=SMALL(BL6:BL100,1))*(COUNTIF(BL209:BL210, $A$6:$A$100)=0),0)), "")</f>
        <v/>
      </c>
      <c r="BM211" s="97" t="str" cm="1">
        <f t="array" ref="BM211">IFERROR(INDEX($A$6:$A$100, MATCH(1,(BM6:BM100=SMALL(BM6:BM100,1))*(COUNTIF(BM209:BM210, $A$6:$A$100)=0),0)), "")</f>
        <v/>
      </c>
      <c r="BN211" s="97" t="str" cm="1">
        <f t="array" ref="BN211">IFERROR(INDEX($A$6:$A$100, MATCH(1,(BN6:BN100=SMALL(BN6:BN100,1))*(COUNTIF(BN209:BN210, $A$6:$A$100)=0),0)), "")</f>
        <v/>
      </c>
      <c r="BO211" s="97" t="str" cm="1">
        <f t="array" ref="BO211">IFERROR(INDEX($A$6:$A$100, MATCH(1,(BO6:BO100=SMALL(BO6:BO100,1))*(COUNTIF(BO209:BO210, $A$6:$A$100)=0),0)), "")</f>
        <v/>
      </c>
      <c r="BP211" s="97" t="str" cm="1">
        <f t="array" ref="BP211">IFERROR(INDEX($A$6:$A$100, MATCH(1,(BP6:BP100=SMALL(BP6:BP100,1))*(COUNTIF(BP209:BP210, $A$6:$A$100)=0),0)), "")</f>
        <v/>
      </c>
      <c r="BQ211" s="97" t="str" cm="1">
        <f t="array" ref="BQ211">IFERROR(INDEX($A$6:$A$100, MATCH(1,(BQ6:BQ100=SMALL(BQ6:BQ100,1))*(COUNTIF(BQ209:BQ210, $A$6:$A$100)=0),0)), "")</f>
        <v/>
      </c>
      <c r="BR211" s="97" t="str" cm="1">
        <f t="array" ref="BR211">IFERROR(INDEX($A$6:$A$100, MATCH(1,(BR6:BR100=SMALL(BR6:BR100,1))*(COUNTIF(BR209:BR210, $A$6:$A$100)=0),0)), "")</f>
        <v/>
      </c>
      <c r="BS211" s="97" t="str" cm="1">
        <f t="array" ref="BS211">IFERROR(INDEX($A$6:$A$100, MATCH(1,(BS6:BS100=SMALL(BS6:BS100,1))*(COUNTIF(BS209:BS210, $A$6:$A$100)=0),0)), "")</f>
        <v/>
      </c>
      <c r="BT211" s="97" t="str" cm="1">
        <f t="array" ref="BT211">IFERROR(INDEX($A$6:$A$100, MATCH(1,(BT6:BT100=SMALL(BT6:BT100,1))*(COUNTIF(BT209:BT210, $A$6:$A$100)=0),0)), "")</f>
        <v/>
      </c>
      <c r="BU211" s="97" t="str" cm="1">
        <f t="array" ref="BU211">IFERROR(INDEX($A$6:$A$100, MATCH(1,(BU6:BU100=SMALL(BU6:BU100,1))*(COUNTIF(BU209:BU210, $A$6:$A$100)=0),0)), "")</f>
        <v/>
      </c>
      <c r="BV211" s="97" t="str" cm="1">
        <f t="array" ref="BV211">IFERROR(INDEX($A$6:$A$100, MATCH(1,(BV6:BV100=SMALL(BV6:BV100,1))*(COUNTIF(BV209:BV210, $A$6:$A$100)=0),0)), "")</f>
        <v/>
      </c>
      <c r="BW211" s="97" t="str" cm="1">
        <f t="array" ref="BW211">IFERROR(INDEX($A$6:$A$100, MATCH(1,(BW6:BW100=SMALL(BW6:BW100,1))*(COUNTIF(BW209:BW210, $A$6:$A$100)=0),0)), "")</f>
        <v/>
      </c>
      <c r="BX211" s="97" t="str" cm="1">
        <f t="array" ref="BX211">IFERROR(INDEX($A$6:$A$100, MATCH(1,(BX6:BX100=SMALL(BX6:BX100,1))*(COUNTIF(BX209:BX210, $A$6:$A$100)=0),0)), "")</f>
        <v/>
      </c>
      <c r="BY211" s="97" t="str" cm="1">
        <f t="array" ref="BY211">IFERROR(INDEX($A$6:$A$100, MATCH(1,(BY6:BY100=SMALL(BY6:BY100,1))*(COUNTIF(BY209:BY210, $A$6:$A$100)=0),0)), "")</f>
        <v/>
      </c>
      <c r="BZ211" s="97" t="str" cm="1">
        <f t="array" ref="BZ211">IFERROR(INDEX($A$6:$A$100, MATCH(1,(BZ6:BZ100=SMALL(BZ6:BZ100,1))*(COUNTIF(BZ209:BZ210, $A$6:$A$100)=0),0)), "")</f>
        <v/>
      </c>
      <c r="CA211" s="97" t="str" cm="1">
        <f t="array" ref="CA211">IFERROR(INDEX($A$6:$A$100, MATCH(1,(CA6:CA100=SMALL(CA6:CA100,1))*(COUNTIF(CA209:CA210, $A$6:$A$100)=0),0)), "")</f>
        <v/>
      </c>
      <c r="CB211" s="97" t="str" cm="1">
        <f t="array" ref="CB211">IFERROR(INDEX($A$6:$A$100, MATCH(1,(CB6:CB100=SMALL(CB6:CB100,1))*(COUNTIF(CB209:CB210, $A$6:$A$100)=0),0)), "")</f>
        <v/>
      </c>
      <c r="CC211" s="97" t="str" cm="1">
        <f t="array" ref="CC211">IFERROR(INDEX($A$6:$A$100, MATCH(1,(CC6:CC100=SMALL(CC6:CC100,1))*(COUNTIF(CC209:CC210, $A$6:$A$100)=0),0)), "")</f>
        <v/>
      </c>
      <c r="CD211" s="97" t="str" cm="1">
        <f t="array" ref="CD211">IFERROR(INDEX($A$6:$A$100, MATCH(1,(CD6:CD100=SMALL(CD6:CD100,1))*(COUNTIF(CD209:CD210, $A$6:$A$100)=0),0)), "")</f>
        <v/>
      </c>
      <c r="CE211" s="97" t="str" cm="1">
        <f t="array" ref="CE211">IFERROR(INDEX($A$6:$A$100, MATCH(1,(CE6:CE100=SMALL(CE6:CE100,1))*(COUNTIF(CE209:CE210, $A$6:$A$100)=0),0)), "")</f>
        <v/>
      </c>
      <c r="CF211" s="97" t="str" cm="1">
        <f t="array" ref="CF211">IFERROR(INDEX($A$6:$A$100, MATCH(1,(CF6:CF100=SMALL(CF6:CF100,1))*(COUNTIF(CF209:CF210, $A$6:$A$100)=0),0)), "")</f>
        <v/>
      </c>
      <c r="CG211" s="97" t="str" cm="1">
        <f t="array" ref="CG211">IFERROR(INDEX($A$6:$A$100, MATCH(1,(CG6:CG100=SMALL(CG6:CG100,1))*(COUNTIF(CG209:CG210, $A$6:$A$100)=0),0)), "")</f>
        <v/>
      </c>
      <c r="CH211" s="97" t="str" cm="1">
        <f t="array" ref="CH211">IFERROR(INDEX($A$6:$A$100, MATCH(1,(CH6:CH100=SMALL(CH6:CH100,1))*(COUNTIF(CH209:CH210, $A$6:$A$100)=0),0)), "")</f>
        <v/>
      </c>
      <c r="CI211" s="97" t="str" cm="1">
        <f t="array" ref="CI211">IFERROR(INDEX($A$6:$A$100, MATCH(1,(CI6:CI100=SMALL(CI6:CI100,1))*(COUNTIF(CI209:CI210, $A$6:$A$100)=0),0)), "")</f>
        <v/>
      </c>
      <c r="CJ211" s="97" t="str" cm="1">
        <f t="array" ref="CJ211">IFERROR(INDEX($A$6:$A$100, MATCH(1,(CJ6:CJ100=SMALL(CJ6:CJ100,1))*(COUNTIF(CJ209:CJ210, $A$6:$A$100)=0),0)), "")</f>
        <v/>
      </c>
      <c r="CK211" s="97" t="str" cm="1">
        <f t="array" ref="CK211">IFERROR(INDEX($A$6:$A$100, MATCH(1,(CK6:CK100=SMALL(CK6:CK100,1))*(COUNTIF(CK209:CK210, $A$6:$A$100)=0),0)), "")</f>
        <v/>
      </c>
      <c r="CL211" s="97" t="str" cm="1">
        <f t="array" ref="CL211">IFERROR(INDEX($A$6:$A$100, MATCH(1,(CL6:CL100=SMALL(CL6:CL100,1))*(COUNTIF(CL209:CL210, $A$6:$A$100)=0),0)), "")</f>
        <v/>
      </c>
      <c r="CM211" s="97" t="str" cm="1">
        <f t="array" ref="CM211">IFERROR(INDEX($A$6:$A$100, MATCH(1,(CM6:CM100=SMALL(CM6:CM100,1))*(COUNTIF(CM209:CM210, $A$6:$A$100)=0),0)), "")</f>
        <v/>
      </c>
      <c r="CN211" s="97" t="str" cm="1">
        <f t="array" ref="CN211">IFERROR(INDEX($A$6:$A$100, MATCH(1,(CN6:CN100=SMALL(CN6:CN100,1))*(COUNTIF(CN209:CN210, $A$6:$A$100)=0),0)), "")</f>
        <v/>
      </c>
      <c r="CO211" s="97" t="str" cm="1">
        <f t="array" ref="CO211">IFERROR(INDEX($A$6:$A$100, MATCH(1,(CO6:CO100=SMALL(CO6:CO100,1))*(COUNTIF(CO209:CO210, $A$6:$A$100)=0),0)), "")</f>
        <v/>
      </c>
      <c r="CP211" s="97" t="str" cm="1">
        <f t="array" ref="CP211">IFERROR(INDEX($A$6:$A$100, MATCH(1,(CP6:CP100=SMALL(CP6:CP100,1))*(COUNTIF(CP209:CP210, $A$6:$A$100)=0),0)), "")</f>
        <v/>
      </c>
      <c r="CQ211" s="97" t="str" cm="1">
        <f t="array" ref="CQ211">IFERROR(INDEX($A$6:$A$100, MATCH(1,(CQ6:CQ100=SMALL(CQ6:CQ100,1))*(COUNTIF(CQ209:CQ210, $A$6:$A$100)=0),0)), "")</f>
        <v/>
      </c>
      <c r="CR211" s="97" t="str" cm="1">
        <f t="array" ref="CR211">IFERROR(INDEX($A$6:$A$100, MATCH(1,(CR6:CR100=SMALL(CR6:CR100,1))*(COUNTIF(CR209:CR210, $A$6:$A$100)=0),0)), "")</f>
        <v/>
      </c>
      <c r="CS211" s="97" t="str" cm="1">
        <f t="array" ref="CS211">IFERROR(INDEX($A$6:$A$100, MATCH(1,(CS6:CS100=SMALL(CS6:CS100,1))*(COUNTIF(CS209:CS210, $A$6:$A$100)=0),0)), "")</f>
        <v/>
      </c>
      <c r="CT211" s="97" t="str" cm="1">
        <f t="array" ref="CT211">IFERROR(INDEX($A$6:$A$100, MATCH(1,(CT6:CT100=SMALL(CT6:CT100,1))*(COUNTIF(CT209:CT210, $A$6:$A$100)=0),0)), "")</f>
        <v/>
      </c>
      <c r="CU211" s="97" t="str" cm="1">
        <f t="array" ref="CU211">IFERROR(INDEX($A$6:$A$100, MATCH(1,(CU6:CU100=SMALL(CU6:CU100,1))*(COUNTIF(CU209:CU210, $A$6:$A$100)=0),0)), "")</f>
        <v/>
      </c>
      <c r="CV211" s="97" t="str" cm="1">
        <f t="array" ref="CV211">IFERROR(INDEX($A$6:$A$100, MATCH(1,(CV6:CV100=SMALL(CV6:CV100,1))*(COUNTIF(CV209:CV210, $A$6:$A$100)=0),0)), "")</f>
        <v/>
      </c>
      <c r="CW211" s="97" t="str" cm="1">
        <f t="array" ref="CW211">IFERROR(INDEX($A$6:$A$100, MATCH(1,(CW6:CW100=SMALL(CW6:CW100,1))*(COUNTIF(CW209:CW210, $A$6:$A$100)=0),0)), "")</f>
        <v/>
      </c>
      <c r="CX211" s="97" t="str" cm="1">
        <f t="array" ref="CX211">IFERROR(INDEX($A$6:$A$100, MATCH(1,(CX6:CX100=SMALL(CX6:CX100,1))*(COUNTIF(CX209:CX210, $A$6:$A$100)=0),0)), "")</f>
        <v/>
      </c>
      <c r="CY211" s="97" t="str" cm="1">
        <f t="array" ref="CY211">IFERROR(INDEX($A$6:$A$100, MATCH(1,(CY6:CY100=SMALL(CY6:CY100,1))*(COUNTIF(CY209:CY210, $A$6:$A$100)=0),0)), "")</f>
        <v/>
      </c>
      <c r="CZ211" s="97" t="str" cm="1">
        <f t="array" ref="CZ211">IFERROR(INDEX($A$6:$A$100, MATCH(1,(CZ6:CZ100=SMALL(CZ6:CZ100,1))*(COUNTIF(CZ209:CZ210, $A$6:$A$100)=0),0)), "")</f>
        <v/>
      </c>
      <c r="DA211" s="97" t="str" cm="1">
        <f t="array" ref="DA211">IFERROR(INDEX($A$6:$A$100, MATCH(1,(DA6:DA100=SMALL(DA6:DA100,1))*(COUNTIF(DA209:DA210, $A$6:$A$100)=0),0)), "")</f>
        <v/>
      </c>
      <c r="DB211" s="97" t="str" cm="1">
        <f t="array" ref="DB211">IFERROR(INDEX($A$6:$A$100, MATCH(1,(DB6:DB100=SMALL(DB6:DB100,1))*(COUNTIF(DB209:DB210, $A$6:$A$100)=0),0)), "")</f>
        <v/>
      </c>
      <c r="DC211" s="97" t="str" cm="1">
        <f t="array" ref="DC211">IFERROR(INDEX($A$6:$A$100, MATCH(1,(DC6:DC100=SMALL(DC6:DC100,1))*(COUNTIF(DC209:DC210, $A$6:$A$100)=0),0)), "")</f>
        <v>R3LIVE</v>
      </c>
      <c r="DD211" s="97" t="str" cm="1">
        <f t="array" ref="DD211">IFERROR(INDEX($A$6:$A$100, MATCH(1,(DD6:DD100=SMALL(DD6:DD100,1))*(COUNTIF(DD209:DD210, $A$6:$A$100)=0),0)), "")</f>
        <v/>
      </c>
      <c r="DE211" s="97" t="str" cm="1">
        <f t="array" ref="DE211">IFERROR(INDEX($A$6:$A$100, MATCH(1,(DE6:DE100=SMALL(DE6:DE100,1))*(COUNTIF(DE209:DE210, $A$6:$A$100)=0),0)), "")</f>
        <v/>
      </c>
      <c r="DF211" s="97" t="str" cm="1">
        <f t="array" ref="DF211">IFERROR(INDEX($A$6:$A$100, MATCH(1,(DF6:DF100=SMALL(DF6:DF100,1))*(COUNTIF(DF209:DF210, $A$6:$A$100)=0),0)), "")</f>
        <v/>
      </c>
      <c r="DG211" s="97" t="str" cm="1">
        <f t="array" ref="DG211">IFERROR(INDEX($A$6:$A$100, MATCH(1,(DG6:DG100=SMALL(DG6:DG100,1))*(COUNTIF(DG209:DG210, $A$6:$A$100)=0),0)), "")</f>
        <v/>
      </c>
      <c r="DH211" s="97" t="str" cm="1">
        <f t="array" ref="DH211">IFERROR(INDEX($A$6:$A$100, MATCH(1,(DH6:DH100=SMALL(DH6:DH100,1))*(COUNTIF(DH209:DH210, $A$6:$A$100)=0),0)), "")</f>
        <v/>
      </c>
      <c r="DI211" s="97" t="str" cm="1">
        <f t="array" ref="DI211">IFERROR(INDEX($A$6:$A$100, MATCH(1,(DI6:DI100=SMALL(DI6:DI100,1))*(COUNTIF(DI209:DI210, $A$6:$A$100)=0),0)), "")</f>
        <v/>
      </c>
      <c r="DJ211" s="97" t="str" cm="1">
        <f t="array" ref="DJ211">IFERROR(INDEX($A$6:$A$100, MATCH(1,(DJ6:DJ100=SMALL(DJ6:DJ100,1))*(COUNTIF(DJ209:DJ210, $A$6:$A$100)=0),0)), "")</f>
        <v/>
      </c>
      <c r="DK211" s="97" t="str" cm="1">
        <f t="array" ref="DK211">IFERROR(INDEX($A$6:$A$100, MATCH(1,(DK6:DK100=SMALL(DK6:DK100,1))*(COUNTIF(DK209:DK210, $A$6:$A$100)=0),0)), "")</f>
        <v/>
      </c>
      <c r="DL211" s="97" t="str" cm="1">
        <f t="array" ref="DL211">IFERROR(INDEX($A$6:$A$100, MATCH(1,(DL6:DL100=SMALL(DL6:DL100,1))*(COUNTIF(DL209:DL210, $A$6:$A$100)=0),0)), "")</f>
        <v/>
      </c>
      <c r="DM211" s="97" t="str" cm="1">
        <f t="array" ref="DM211">IFERROR(INDEX($A$6:$A$100, MATCH(1,(DM6:DM100=SMALL(DM6:DM100,1))*(COUNTIF(DM209:DM210, $A$6:$A$100)=0),0)), "")</f>
        <v/>
      </c>
      <c r="DN211" s="97" t="str" cm="1">
        <f t="array" ref="DN211">IFERROR(INDEX($A$6:$A$100, MATCH(1,(DN6:DN100=SMALL(DN6:DN100,1))*(COUNTIF(DN209:DN210, $A$6:$A$100)=0),0)), "")</f>
        <v/>
      </c>
      <c r="DO211" s="97" t="str" cm="1">
        <f t="array" ref="DO211">IFERROR(INDEX($A$6:$A$100, MATCH(1,(DO6:DO100=SMALL(DO6:DO100,1))*(COUNTIF(DO209:DO210, $A$6:$A$100)=0),0)), "")</f>
        <v/>
      </c>
      <c r="DP211" s="97" t="str" cm="1">
        <f t="array" ref="DP211">IFERROR(INDEX($A$6:$A$100, MATCH(1,(DP6:DP100=SMALL(DP6:DP100,1))*(COUNTIF(DP209:DP210, $A$6:$A$100)=0),0)), "")</f>
        <v/>
      </c>
      <c r="DQ211" s="97" t="str" cm="1">
        <f t="array" ref="DQ211">IFERROR(INDEX($A$6:$A$100, MATCH(1,(DQ6:DQ100=SMALL(DQ6:DQ100,1))*(COUNTIF(DQ209:DQ210, $A$6:$A$100)=0),0)), "")</f>
        <v/>
      </c>
      <c r="DR211" s="97" t="str" cm="1">
        <f t="array" ref="DR211">IFERROR(INDEX($A$6:$A$100, MATCH(1,(DR6:DR100=SMALL(DR6:DR100,1))*(COUNTIF(DR209:DR210, $A$6:$A$100)=0),0)), "")</f>
        <v/>
      </c>
      <c r="DS211" s="97" t="str" cm="1">
        <f t="array" ref="DS211">IFERROR(INDEX($A$6:$A$100, MATCH(1,(DS6:DS100=SMALL(DS6:DS100,1))*(COUNTIF(DS209:DS210, $A$6:$A$100)=0),0)), "")</f>
        <v/>
      </c>
      <c r="DT211" s="97" t="str" cm="1">
        <f t="array" ref="DT211">IFERROR(INDEX($A$6:$A$100, MATCH(1,(DT6:DT100=SMALL(DT6:DT100,1))*(COUNTIF(DT209:DT210, $A$6:$A$100)=0),0)), "")</f>
        <v/>
      </c>
      <c r="DU211" s="97" t="str" cm="1">
        <f t="array" ref="DU211">IFERROR(INDEX($A$6:$A$100, MATCH(1,(DU6:DU100=SMALL(DU6:DU100,1))*(COUNTIF(DU209:DU210, $A$6:$A$100)=0),0)), "")</f>
        <v/>
      </c>
      <c r="DV211" s="97" t="str" cm="1">
        <f t="array" ref="DV211">IFERROR(INDEX($A$6:$A$100, MATCH(1,(DV6:DV100=SMALL(DV6:DV100,1))*(COUNTIF(DV209:DV210, $A$6:$A$100)=0),0)), "")</f>
        <v/>
      </c>
      <c r="DW211" s="97" t="str" cm="1">
        <f t="array" ref="DW211">IFERROR(INDEX($A$6:$A$100, MATCH(1,(DW6:DW100=SMALL(DW6:DW100,1))*(COUNTIF(DW209:DW210, $A$6:$A$100)=0),0)), "")</f>
        <v/>
      </c>
      <c r="DX211" s="97" t="str" cm="1">
        <f t="array" ref="DX211">IFERROR(INDEX($A$6:$A$100, MATCH(1,(DX6:DX100=SMALL(DX6:DX100,1))*(COUNTIF(DX209:DX210, $A$6:$A$100)=0),0)), "")</f>
        <v/>
      </c>
      <c r="DY211" s="97" t="str" cm="1">
        <f t="array" ref="DY211">IFERROR(INDEX($A$6:$A$100, MATCH(1,(DY6:DY100=SMALL(DY6:DY100,1))*(COUNTIF(DY209:DY210, $A$6:$A$100)=0),0)), "")</f>
        <v/>
      </c>
      <c r="DZ211" s="97" t="str" cm="1">
        <f t="array" ref="DZ211">IFERROR(INDEX($A$6:$A$100, MATCH(1,(DZ6:DZ100=SMALL(DZ6:DZ100,1))*(COUNTIF(DZ209:DZ210, $A$6:$A$100)=0),0)), "")</f>
        <v/>
      </c>
      <c r="EA211" s="111"/>
      <c r="EB211" s="111"/>
      <c r="EC211" s="97" t="str" cm="1">
        <f t="array" ref="EC211">IFERROR(INDEX($A$6:$A$100, MATCH(1,(EC6:EC100=SMALL(EC6:EC100,1))*(COUNTIF(EC209:EC210, $A$6:$A$100)=0),0)), "")</f>
        <v/>
      </c>
      <c r="ED211" s="111"/>
      <c r="EE211" s="111"/>
      <c r="EF211" s="97" t="str" cm="1">
        <f t="array" ref="EF211">IFERROR(INDEX($A$6:$A$100, MATCH(1,(EF6:EF100=SMALL(EF6:EF100,1))*(COUNTIF(EF209:EF210, $A$6:$A$100)=0),0)), "")</f>
        <v/>
      </c>
      <c r="EG211" s="111"/>
      <c r="EH211" s="97" t="str" cm="1">
        <f t="array" ref="EH211">IFERROR(INDEX($A$6:$A$100, MATCH(1,(EH6:EH100=SMALL(EH6:EH100,1))*(COUNTIF(EH209:EH210, $A$6:$A$100)=0),0)), "")</f>
        <v/>
      </c>
      <c r="EI211" s="97" t="str" cm="1">
        <f t="array" ref="EI211">IFERROR(INDEX($A$6:$A$100, MATCH(1,(EI6:EI100=SMALL(EI6:EI100,1))*(COUNTIF(EI209:EI210, $A$6:$A$100)=0),0)), "")</f>
        <v/>
      </c>
      <c r="EJ211" s="97" t="str" cm="1">
        <f t="array" ref="EJ211">IFERROR(INDEX($A$6:$A$100, MATCH(1,(EJ6:EJ100=SMALL(EJ6:EJ100,1))*(COUNTIF(EJ209:EJ210, $A$6:$A$100)=0),0)), "")</f>
        <v/>
      </c>
      <c r="EK211" s="97" t="str" cm="1">
        <f t="array" ref="EK211">IFERROR(INDEX($A$6:$A$100, MATCH(1,(EK6:EK100=SMALL(EK6:EK100,1))*(COUNTIF(EK209:EK210, $A$6:$A$100)=0),0)), "")</f>
        <v/>
      </c>
      <c r="EL211" s="97" t="str" cm="1">
        <f t="array" ref="EL211">IFERROR(INDEX($A$6:$A$100, MATCH(1,(EL6:EL100=SMALL(EL6:EL100,1))*(COUNTIF(EL209:EL210, $A$6:$A$100)=0),0)), "")</f>
        <v/>
      </c>
      <c r="EM211" s="97" t="str" cm="1">
        <f t="array" ref="EM211">IFERROR(INDEX($A$6:$A$100, MATCH(1,(EM6:EM100=SMALL(EM6:EM100,1))*(COUNTIF(EM209:EM210, $A$6:$A$100)=0),0)), "")</f>
        <v/>
      </c>
      <c r="EN211" s="97" t="str" cm="1">
        <f t="array" ref="EN211">IFERROR(INDEX($A$6:$A$100, MATCH(1,(EN6:EN100=SMALL(EN6:EN100,1))*(COUNTIF(EN209:EN210, $A$6:$A$100)=0),0)), "")</f>
        <v/>
      </c>
      <c r="EO211" s="97" t="str" cm="1">
        <f t="array" ref="EO211">IFERROR(INDEX($A$6:$A$100, MATCH(1,(EO6:EO100=SMALL(EO6:EO100,1))*(COUNTIF(EO209:EO210, $A$6:$A$100)=0),0)), "")</f>
        <v/>
      </c>
      <c r="EP211" s="97" t="str" cm="1">
        <f t="array" ref="EP211">IFERROR(INDEX($A$6:$A$100, MATCH(1,(EP6:EP100=SMALL(EP6:EP100,1))*(COUNTIF(EP209:EP210, $A$6:$A$100)=0),0)), "")</f>
        <v/>
      </c>
      <c r="EQ211" s="97" t="str" cm="1">
        <f t="array" ref="EQ211">IFERROR(INDEX($A$6:$A$100, MATCH(1,(EQ6:EQ100=SMALL(EQ6:EQ100,1))*(COUNTIF(EQ209:EQ210, $A$6:$A$100)=0),0)), "")</f>
        <v/>
      </c>
      <c r="ER211" s="97" t="str" cm="1">
        <f t="array" ref="ER211">IFERROR(INDEX($A$6:$A$100, MATCH(1,(ER6:ER100=SMALL(ER6:ER100,1))*(COUNTIF(ER209:ER210, $A$6:$A$100)=0),0)), "")</f>
        <v/>
      </c>
      <c r="ES211" s="97" t="str" cm="1">
        <f t="array" ref="ES211">IFERROR(INDEX($A$6:$A$100, MATCH(1,(ES6:ES100=SMALL(ES6:ES100,1))*(COUNTIF(ES209:ES210, $A$6:$A$100)=0),0)), "")</f>
        <v/>
      </c>
      <c r="ET211" s="97" t="str" cm="1">
        <f t="array" ref="ET211">IFERROR(INDEX($A$6:$A$100, MATCH(1,(ET6:ET100=SMALL(ET6:ET100,1))*(COUNTIF(ET209:ET210, $A$6:$A$100)=0),0)), "")</f>
        <v/>
      </c>
      <c r="EU211" s="97" t="str" cm="1">
        <f t="array" ref="EU211">IFERROR(INDEX($A$6:$A$100, MATCH(1,(EU6:EU100=SMALL(EU6:EU100,1))*(COUNTIF(EU209:EU210, $A$6:$A$100)=0),0)), "")</f>
        <v/>
      </c>
      <c r="EV211" s="97" t="str" cm="1">
        <f t="array" ref="EV211">IFERROR(INDEX($A$6:$A$100, MATCH(1,(EV6:EV100=SMALL(EV6:EV100,1))*(COUNTIF(EV209:EV210, $A$6:$A$100)=0),0)), "")</f>
        <v/>
      </c>
      <c r="EW211" s="97" t="str" cm="1">
        <f t="array" ref="EW211">IFERROR(INDEX($A$6:$A$100, MATCH(1,(EW6:EW100=SMALL(EW6:EW100,1))*(COUNTIF(EW209:EW210, $A$6:$A$100)=0),0)), "")</f>
        <v/>
      </c>
      <c r="EX211" s="97" t="str" cm="1">
        <f t="array" ref="EX211">IFERROR(INDEX($A$6:$A$100, MATCH(1,(EX6:EX100=SMALL(EX6:EX100,1))*(COUNTIF(EX209:EX210, $A$6:$A$100)=0),0)), "")</f>
        <v/>
      </c>
      <c r="EY211" s="97" t="str" cm="1">
        <f t="array" ref="EY211">IFERROR(INDEX($A$6:$A$100, MATCH(1,(EY6:EY100=SMALL(EY6:EY100,1))*(COUNTIF(EY209:EY210, $A$6:$A$100)=0),0)), "")</f>
        <v/>
      </c>
      <c r="EZ211" s="97" t="str" cm="1">
        <f t="array" ref="EZ211">IFERROR(INDEX($A$6:$A$100, MATCH(1,(EZ6:EZ100=SMALL(EZ6:EZ100,1))*(COUNTIF(EZ209:EZ210, $A$6:$A$100)=0),0)), "")</f>
        <v/>
      </c>
    </row>
    <row r="212" spans="1:204" ht="15" customHeight="1" thickTop="1" x14ac:dyDescent="0.25">
      <c r="A212" s="222" t="s">
        <v>235</v>
      </c>
      <c r="B212" s="1" t="str" cm="1">
        <f t="array" ref="B212">IFERROR(IF(SMALL(B6:B100,2)&lt;=$A$214*SMALL(B6:B100,1),IFERROR(INDEX($A$6:$A$100, MATCH(1,(B6:B100=SMALL(B6:B100,2))*(COUNTIF(B209:B211, $A$6:$A$100)=0),0)), ""),""),"")</f>
        <v/>
      </c>
      <c r="C212" s="1" t="str" cm="1">
        <f t="array" ref="C212">IFERROR(IF(SMALL(C6:C100,2)&lt;=$A$214*SMALL(C6:C100,1),IFERROR(INDEX($A$6:$A$100, MATCH(1,(C6:C100=SMALL(C6:C100,2))*(COUNTIF(C209:C211, $A$6:$A$100)=0),0)), ""),""),"")</f>
        <v/>
      </c>
      <c r="D212" s="1" t="str" cm="1">
        <f t="array" ref="D212">IFERROR(IF(SMALL(D6:D100,2)&lt;=$A$214*SMALL(D6:D100,1),IFERROR(INDEX($A$6:$A$100, MATCH(1,(D6:D100=SMALL(D6:D100,2))*(COUNTIF(D209:D211, $A$6:$A$100)=0),0)), ""),""),"")</f>
        <v>OpenVINS</v>
      </c>
      <c r="E212" s="1" t="str" cm="1">
        <f t="array" ref="E212">IFERROR(IF(SMALL(E6:E100,2)&lt;=$A$214*SMALL(E6:E100,1),IFERROR(INDEX($A$6:$A$100, MATCH(1,(E6:E100=SMALL(E6:E100,2))*(COUNTIF(E209:E211, $A$6:$A$100)=0),0)), ""),""),"")</f>
        <v>ORB-SLAM2</v>
      </c>
      <c r="F212" s="1" t="str" cm="1">
        <f t="array" ref="F212">IFERROR(IF(SMALL(F6:F100,2)&lt;=$A$214*SMALL(F6:F100,1),IFERROR(INDEX($A$6:$A$100, MATCH(1,(F6:F100=SMALL(F6:F100,2))*(COUNTIF(F209:F211, $A$6:$A$100)=0),0)), ""),""),"")</f>
        <v/>
      </c>
      <c r="G212" s="1" t="str" cm="1">
        <f t="array" ref="G212">IFERROR(IF(SMALL(G6:G100,2)&lt;=$A$214*SMALL(G6:G100,1),IFERROR(INDEX($A$6:$A$100, MATCH(1,(G6:G100=SMALL(G6:G100,2))*(COUNTIF(G209:G211, $A$6:$A$100)=0),0)), ""),""),"")</f>
        <v/>
      </c>
      <c r="H212" s="1" t="str" cm="1">
        <f t="array" ref="H212">IFERROR(IF(SMALL(H6:H100,2)&lt;=$A$214*SMALL(H6:H100,1),IFERROR(INDEX($A$6:$A$100, MATCH(1,(H6:H100=SMALL(H6:H100,2))*(COUNTIF(H209:H211, $A$6:$A$100)=0),0)), ""),""),"")</f>
        <v>ORB-SLAM3</v>
      </c>
      <c r="I212" s="1" t="str" cm="1">
        <f t="array" ref="I212">IFERROR(IF(SMALL(I6:I100,2)&lt;=$A$214*SMALL(I6:I100,1),IFERROR(INDEX($A$6:$A$100, MATCH(1,(I6:I100=SMALL(I6:I100,2))*(COUNTIF(I209:I211, $A$6:$A$100)=0),0)), ""),""),"")</f>
        <v>VINS-Mono</v>
      </c>
      <c r="J212" s="1" t="str" cm="1">
        <f t="array" ref="J212">IFERROR(IF(SMALL(J6:J100,2)&lt;=$A$214*SMALL(J6:J100,1),IFERROR(INDEX($A$6:$A$100, MATCH(1,(J6:J100=SMALL(J6:J100,2))*(COUNTIF(J209:J211, $A$6:$A$100)=0),0)), ""),""),"")</f>
        <v/>
      </c>
      <c r="K212" s="1" t="str" cm="1">
        <f t="array" ref="K212">IFERROR(IF(SMALL(K6:K100,2)&lt;=$A$214*SMALL(K6:K100,1),IFERROR(INDEX($A$6:$A$100, MATCH(1,(K6:K100=SMALL(K6:K100,2))*(COUNTIF(K209:K211, $A$6:$A$100)=0),0)), ""),""),"")</f>
        <v/>
      </c>
      <c r="L212" s="1" t="str" cm="1">
        <f t="array" ref="L212">IFERROR(IF(SMALL(L6:L100,2)&lt;=$A$214*SMALL(L6:L100,1),IFERROR(INDEX($A$6:$A$100, MATCH(1,(L6:L100=SMALL(L6:L100,2))*(COUNTIF(L209:L211, $A$6:$A$100)=0),0)), ""),""),"")</f>
        <v/>
      </c>
      <c r="M212" s="1" t="str" cm="1">
        <f t="array" ref="M212">IFERROR(IF(SMALL(M6:M100,2)&lt;=$A$214*SMALL(M6:M100,1),IFERROR(INDEX($A$6:$A$100, MATCH(1,(M6:M100=SMALL(M6:M100,2))*(COUNTIF(M209:M211, $A$6:$A$100)=0),0)), ""),""),"")</f>
        <v/>
      </c>
      <c r="N212" s="1" t="str" cm="1">
        <f t="array" ref="N212">IFERROR(IF(SMALL(N6:N100,2)&lt;=$A$214*SMALL(N6:N100,1),IFERROR(INDEX($A$6:$A$100, MATCH(1,(N6:N100=SMALL(N6:N100,2))*(COUNTIF(N209:N211, $A$6:$A$100)=0),0)), ""),""),"")</f>
        <v>ORB-SLAM3</v>
      </c>
      <c r="O212" s="1" t="str" cm="1">
        <f t="array" ref="O212">IFERROR(IF(SMALL(O6:O100,2)&lt;=$A$214*SMALL(O6:O100,1),IFERROR(INDEX($A$6:$A$100, MATCH(1,(O6:O100=SMALL(O6:O100,2))*(COUNTIF(O209:O211, $A$6:$A$100)=0),0)), ""),""),"")</f>
        <v/>
      </c>
      <c r="P212" s="1" t="str" cm="1">
        <f t="array" ref="P212">IFERROR(IF(SMALL(P6:P100,2)&lt;=$A$214*SMALL(P6:P100,1),IFERROR(INDEX($A$6:$A$100, MATCH(1,(P6:P100=SMALL(P6:P100,2))*(COUNTIF(P209:P211, $A$6:$A$100)=0),0)), ""),""),"")</f>
        <v/>
      </c>
      <c r="Q212" s="1" t="str" cm="1">
        <f t="array" ref="Q212">IFERROR(IF(SMALL(Q6:Q100,2)&lt;=$A$214*SMALL(Q6:Q100,1),IFERROR(INDEX($A$6:$A$100, MATCH(1,(Q6:Q100=SMALL(Q6:Q100,2))*(COUNTIF(Q209:Q211, $A$6:$A$100)=0),0)), ""),""),"")</f>
        <v/>
      </c>
      <c r="R212" s="1" t="str" cm="1">
        <f t="array" ref="R212">IFERROR(IF(SMALL(R6:R100,2)&lt;=$A$214*SMALL(R6:R100,1),IFERROR(INDEX($A$6:$A$100, MATCH(1,(R6:R100=SMALL(R6:R100,2))*(COUNTIF(R209:R211, $A$6:$A$100)=0),0)), ""),""),"")</f>
        <v>ORB-SLAM3</v>
      </c>
      <c r="S212" s="1" t="str" cm="1">
        <f t="array" ref="S212">IFERROR(IF(SMALL(S6:S100,2)&lt;=$A$214*SMALL(S6:S100,1),IFERROR(INDEX($A$6:$A$100, MATCH(1,(S6:S100=SMALL(S6:S100,2))*(COUNTIF(S209:S211, $A$6:$A$100)=0),0)), ""),""),"")</f>
        <v/>
      </c>
      <c r="T212" s="1" t="str" cm="1">
        <f t="array" ref="T212">IFERROR(IF(SMALL(T6:T100,2)&lt;=$A$214*SMALL(T6:T100,1),IFERROR(INDEX($A$6:$A$100, MATCH(1,(T6:T100=SMALL(T6:T100,2))*(COUNTIF(T209:T211, $A$6:$A$100)=0),0)), ""),""),"")</f>
        <v>DSO</v>
      </c>
      <c r="U212" s="1" t="str" cm="1">
        <f t="array" ref="U212">IFERROR(IF(SMALL(U6:U100,2)&lt;=$A$214*SMALL(U6:U100,1),IFERROR(INDEX($A$6:$A$100, MATCH(1,(U6:U100=SMALL(U6:U100,2))*(COUNTIF(U209:U211, $A$6:$A$100)=0),0)), ""),""),"")</f>
        <v/>
      </c>
      <c r="V212" s="1" t="str" cm="1">
        <f t="array" ref="V212">IFERROR(IF(SMALL(V6:V100,2)&lt;=$A$214*SMALL(V6:V100,1),IFERROR(INDEX($A$6:$A$100, MATCH(1,(V6:V100=SMALL(V6:V100,2))*(COUNTIF(V209:V211, $A$6:$A$100)=0),0)), ""),""),"")</f>
        <v>ORB-SLAM2</v>
      </c>
      <c r="W212" s="1" t="str" cm="1">
        <f t="array" ref="W212">IFERROR(IF(SMALL(W6:W100,2)&lt;=$A$214*SMALL(W6:W100,1),IFERROR(INDEX($A$6:$A$100, MATCH(1,(W6:W100=SMALL(W6:W100,2))*(COUNTIF(W209:W211, $A$6:$A$100)=0),0)), ""),""),"")</f>
        <v>RTAB-Map</v>
      </c>
      <c r="X212" s="1" t="str" cm="1">
        <f t="array" ref="X212">IFERROR(IF(SMALL(X6:X100,2)&lt;=$A$214*SMALL(X6:X100,1),IFERROR(INDEX($A$6:$A$100, MATCH(1,(X6:X100=SMALL(X6:X100,2))*(COUNTIF(X209:X211, $A$6:$A$100)=0),0)), ""),""),"")</f>
        <v/>
      </c>
      <c r="Y212" s="1" t="str" cm="1">
        <f t="array" ref="Y212">IFERROR(IF(SMALL(Y6:Y100,2)&lt;=$A$214*SMALL(Y6:Y100,1),IFERROR(INDEX($A$6:$A$100, MATCH(1,(Y6:Y100=SMALL(Y6:Y100,2))*(COUNTIF(Y209:Y211, $A$6:$A$100)=0),0)), ""),""),"")</f>
        <v>RTAB-Map</v>
      </c>
      <c r="Z212" s="1" t="str" cm="1">
        <f t="array" ref="Z212">IFERROR(IF(SMALL(Z6:Z100,2)&lt;=$A$214*SMALL(Z6:Z100,1),IFERROR(INDEX($A$6:$A$100, MATCH(1,(Z6:Z100=SMALL(Z6:Z100,2))*(COUNTIF(Z209:Z211, $A$6:$A$100)=0),0)), ""),""),"")</f>
        <v/>
      </c>
      <c r="AA212" s="1" t="str" cm="1">
        <f t="array" ref="AA212">IFERROR(IF(SMALL(AA6:AA100,2)&lt;=$A$214*SMALL(AA6:AA100,1),IFERROR(INDEX($A$6:$A$100, MATCH(1,(AA6:AA100=SMALL(AA6:AA100,2))*(COUNTIF(AA209:AA211, $A$6:$A$100)=0),0)), ""),""),"")</f>
        <v>RTAB-Map</v>
      </c>
      <c r="AB212" s="1" t="str" cm="1">
        <f t="array" ref="AB212">IFERROR(IF(SMALL(AB6:AB100,2)&lt;=$A$214*SMALL(AB6:AB100,1),IFERROR(INDEX($A$6:$A$100, MATCH(1,(AB6:AB100=SMALL(AB6:AB100,2))*(COUNTIF(AB209:AB211, $A$6:$A$100)=0),0)), ""),""),"")</f>
        <v/>
      </c>
      <c r="AC212" s="1" t="str" cm="1">
        <f t="array" ref="AC212">IFERROR(IF(SMALL(AC6:AC100,2)&lt;=$A$214*SMALL(AC6:AC100,1),IFERROR(INDEX($A$6:$A$100, MATCH(1,(AC6:AC100=SMALL(AC6:AC100,2))*(COUNTIF(AC209:AC211, $A$6:$A$100)=0),0)), ""),""),"")</f>
        <v>ORB-SLAM3</v>
      </c>
      <c r="AD212" s="1" t="str" cm="1">
        <f t="array" ref="AD212">IFERROR(IF(SMALL(AD6:AD100,2)&lt;=$A$214*SMALL(AD6:AD100,1),IFERROR(INDEX($A$6:$A$100, MATCH(1,(AD6:AD100=SMALL(AD6:AD100,2))*(COUNTIF(AD209:AD211, $A$6:$A$100)=0),0)), ""),""),"")</f>
        <v>ORB-SLAM2</v>
      </c>
      <c r="AE212" s="1" t="str" cm="1">
        <f t="array" ref="AE212">IFERROR(IF(SMALL(AE6:AE100,2)&lt;=$A$214*SMALL(AE6:AE100,1),IFERROR(INDEX($A$6:$A$100, MATCH(1,(AE6:AE100=SMALL(AE6:AE100,2))*(COUNTIF(AE209:AE211, $A$6:$A$100)=0),0)), ""),""),"")</f>
        <v/>
      </c>
      <c r="AF212" s="1" t="str" cm="1">
        <f t="array" ref="AF212">IFERROR(IF(SMALL(AF6:AF100,2)&lt;=$A$214*SMALL(AF6:AF100,1),IFERROR(INDEX($A$6:$A$100, MATCH(1,(AF6:AF100=SMALL(AF6:AF100,2))*(COUNTIF(AF209:AF211, $A$6:$A$100)=0),0)), ""),""),"")</f>
        <v/>
      </c>
      <c r="AG212" s="1" t="str" cm="1">
        <f t="array" ref="AG212">IFERROR(IF(SMALL(AG6:AG100,2)&lt;=$A$214*SMALL(AG6:AG100,1),IFERROR(INDEX($A$6:$A$100, MATCH(1,(AG6:AG100=SMALL(AG6:AG100,2))*(COUNTIF(AG209:AG211, $A$6:$A$100)=0),0)), ""),""),"")</f>
        <v/>
      </c>
      <c r="AH212" s="1" t="str" cm="1">
        <f t="array" ref="AH212">IFERROR(IF(SMALL(AH6:AH100,2)&lt;=$A$214*SMALL(AH6:AH100,1),IFERROR(INDEX($A$6:$A$100, MATCH(1,(AH6:AH100=SMALL(AH6:AH100,2))*(COUNTIF(AH209:AH211, $A$6:$A$100)=0),0)), ""),""),"")</f>
        <v/>
      </c>
      <c r="AI212" s="1" t="str" cm="1">
        <f t="array" ref="AI212">IFERROR(IF(SMALL(AI6:AI100,2)&lt;=$A$214*SMALL(AI6:AI100,1),IFERROR(INDEX($A$6:$A$100, MATCH(1,(AI6:AI100=SMALL(AI6:AI100,2))*(COUNTIF(AI209:AI211, $A$6:$A$100)=0),0)), ""),""),"")</f>
        <v/>
      </c>
      <c r="AJ212" s="1" t="str" cm="1">
        <f t="array" ref="AJ212">IFERROR(IF(SMALL(AJ6:AJ100,2)&lt;=$A$214*SMALL(AJ6:AJ100,1),IFERROR(INDEX($A$6:$A$100, MATCH(1,(AJ6:AJ100=SMALL(AJ6:AJ100,2))*(COUNTIF(AJ209:AJ211, $A$6:$A$100)=0),0)), ""),""),"")</f>
        <v/>
      </c>
      <c r="AK212" s="1" t="str" cm="1">
        <f t="array" ref="AK212">IFERROR(IF(SMALL(AK6:AK100,2)&lt;=$A$214*SMALL(AK6:AK100,1),IFERROR(INDEX($A$6:$A$100, MATCH(1,(AK6:AK100=SMALL(AK6:AK100,2))*(COUNTIF(AK209:AK211, $A$6:$A$100)=0),0)), ""),""),"")</f>
        <v>ORB-SLAM3</v>
      </c>
      <c r="AL212" s="1" t="str" cm="1">
        <f t="array" ref="AL212">IFERROR(IF(SMALL(AL6:AL100,2)&lt;=$A$214*SMALL(AL6:AL100,1),IFERROR(INDEX($A$6:$A$100, MATCH(1,(AL6:AL100=SMALL(AL6:AL100,2))*(COUNTIF(AL209:AL211, $A$6:$A$100)=0),0)), ""),""),"")</f>
        <v/>
      </c>
      <c r="AM212" s="1" t="str" cm="1">
        <f t="array" ref="AM212">IFERROR(IF(SMALL(AM6:AM100,2)&lt;=$A$214*SMALL(AM6:AM100,1),IFERROR(INDEX($A$6:$A$100, MATCH(1,(AM6:AM100=SMALL(AM6:AM100,2))*(COUNTIF(AM209:AM211, $A$6:$A$100)=0),0)), ""),""),"")</f>
        <v/>
      </c>
      <c r="AN212" s="1" t="str" cm="1">
        <f t="array" ref="AN212">IFERROR(IF(SMALL(AN6:AN100,2)&lt;=$A$214*SMALL(AN6:AN100,1),IFERROR(INDEX($A$6:$A$100, MATCH(1,(AN6:AN100=SMALL(AN6:AN100,2))*(COUNTIF(AN209:AN211, $A$6:$A$100)=0),0)), ""),""),"")</f>
        <v/>
      </c>
      <c r="AO212" s="1" t="str" cm="1">
        <f t="array" ref="AO212">IFERROR(IF(SMALL(AO6:AO100,2)&lt;=$A$214*SMALL(AO6:AO100,1),IFERROR(INDEX($A$6:$A$100, MATCH(1,(AO6:AO100=SMALL(AO6:AO100,2))*(COUNTIF(AO209:AO211, $A$6:$A$100)=0),0)), ""),""),"")</f>
        <v/>
      </c>
      <c r="AP212" s="1" t="str" cm="1">
        <f t="array" ref="AP212">IFERROR(IF(SMALL(AP6:AP100,2)&lt;=$A$214*SMALL(AP6:AP100,1),IFERROR(INDEX($A$6:$A$100, MATCH(1,(AP6:AP100=SMALL(AP6:AP100,2))*(COUNTIF(AP209:AP211, $A$6:$A$100)=0),0)), ""),""),"")</f>
        <v/>
      </c>
      <c r="AQ212" s="1" t="str" cm="1">
        <f t="array" ref="AQ212">IFERROR(IF(SMALL(AQ6:AQ100,2)&lt;=$A$214*SMALL(AQ6:AQ100,1),IFERROR(INDEX($A$6:$A$100, MATCH(1,(AQ6:AQ100=SMALL(AQ6:AQ100,2))*(COUNTIF(AQ209:AQ211, $A$6:$A$100)=0),0)), ""),""),"")</f>
        <v>RTAB-Map</v>
      </c>
      <c r="AR212" s="1" t="str" cm="1">
        <f t="array" ref="AR212">IFERROR(IF(SMALL(AR6:AR100,2)&lt;=$A$214*SMALL(AR6:AR100,1),IFERROR(INDEX($A$6:$A$100, MATCH(1,(AR6:AR100=SMALL(AR6:AR100,2))*(COUNTIF(AR209:AR211, $A$6:$A$100)=0),0)), ""),""),"")</f>
        <v/>
      </c>
      <c r="AS212" s="1" t="str" cm="1">
        <f t="array" ref="AS212">IFERROR(IF(SMALL(AS6:AS100,2)&lt;=$A$214*SMALL(AS6:AS100,1),IFERROR(INDEX($A$6:$A$100, MATCH(1,(AS6:AS100=SMALL(AS6:AS100,2))*(COUNTIF(AS209:AS211, $A$6:$A$100)=0),0)), ""),""),"")</f>
        <v/>
      </c>
      <c r="AT212" s="1" t="str" cm="1">
        <f t="array" ref="AT212">IFERROR(IF(SMALL(AT6:AT100,2)&lt;=$A$214*SMALL(AT6:AT100,1),IFERROR(INDEX($A$6:$A$100, MATCH(1,(AT6:AT100=SMALL(AT6:AT100,2))*(COUNTIF(AT209:AT211, $A$6:$A$100)=0),0)), ""),""),"")</f>
        <v/>
      </c>
      <c r="AU212" s="1" t="str" cm="1">
        <f t="array" ref="AU212">IFERROR(IF(SMALL(AU6:AU100,2)&lt;=$A$214*SMALL(AU6:AU100,1),IFERROR(INDEX($A$6:$A$100, MATCH(1,(AU6:AU100=SMALL(AU6:AU100,2))*(COUNTIF(AU209:AU211, $A$6:$A$100)=0),0)), ""),""),"")</f>
        <v>ORB-SLAM3</v>
      </c>
      <c r="AV212" s="1" t="str" cm="1">
        <f t="array" ref="AV212">IFERROR(IF(SMALL(AV6:AV100,2)&lt;=$A$214*SMALL(AV6:AV100,1),IFERROR(INDEX($A$6:$A$100, MATCH(1,(AV6:AV100=SMALL(AV6:AV100,2))*(COUNTIF(AV209:AV211, $A$6:$A$100)=0),0)), ""),""),"")</f>
        <v>Basalt</v>
      </c>
      <c r="AW212" s="1" t="str" cm="1">
        <f t="array" ref="AW212">IFERROR(IF(SMALL(AW6:AW100,2)&lt;=$A$214*SMALL(AW6:AW100,1),IFERROR(INDEX($A$6:$A$100, MATCH(1,(AW6:AW100=SMALL(AW6:AW100,2))*(COUNTIF(AW209:AW211, $A$6:$A$100)=0),0)), ""),""),"")</f>
        <v/>
      </c>
      <c r="AX212" s="1" t="str" cm="1">
        <f t="array" ref="AX212">IFERROR(IF(SMALL(AX6:AX100,2)&lt;=$A$214*SMALL(AX6:AX100,1),IFERROR(INDEX($A$6:$A$100, MATCH(1,(AX6:AX100=SMALL(AX6:AX100,2))*(COUNTIF(AX209:AX211, $A$6:$A$100)=0),0)), ""),""),"")</f>
        <v>Basalt</v>
      </c>
      <c r="AY212" s="1" t="str" cm="1">
        <f t="array" ref="AY212">IFERROR(IF(SMALL(AY6:AY100,2)&lt;=$A$214*SMALL(AY6:AY100,1),IFERROR(INDEX($A$6:$A$100, MATCH(1,(AY6:AY100=SMALL(AY6:AY100,2))*(COUNTIF(AY209:AY211, $A$6:$A$100)=0),0)), ""),""),"")</f>
        <v>ORB-SLAM3</v>
      </c>
      <c r="AZ212" s="1" t="str" cm="1">
        <f t="array" ref="AZ212">IFERROR(IF(SMALL(AZ6:AZ100,2)&lt;=$A$214*SMALL(AZ6:AZ100,1),IFERROR(INDEX($A$6:$A$100, MATCH(1,(AZ6:AZ100=SMALL(AZ6:AZ100,2))*(COUNTIF(AZ209:AZ211, $A$6:$A$100)=0),0)), ""),""),"")</f>
        <v/>
      </c>
      <c r="BA212" s="1" t="str" cm="1">
        <f t="array" ref="BA212">IFERROR(IF(SMALL(BA6:BA100,2)&lt;=$A$214*SMALL(BA6:BA100,1),IFERROR(INDEX($A$6:$A$100, MATCH(1,(BA6:BA100=SMALL(BA6:BA100,2))*(COUNTIF(BA209:BA211, $A$6:$A$100)=0),0)), ""),""),"")</f>
        <v/>
      </c>
      <c r="BB212" s="1" t="str" cm="1">
        <f t="array" ref="BB212">IFERROR(IF(SMALL(BB6:BB100,2)&lt;=$A$214*SMALL(BB6:BB100,1),IFERROR(INDEX($A$6:$A$100, MATCH(1,(BB6:BB100=SMALL(BB6:BB100,2))*(COUNTIF(BB209:BB211, $A$6:$A$100)=0),0)), ""),""),"")</f>
        <v/>
      </c>
      <c r="BC212" s="1" t="str" cm="1">
        <f t="array" ref="BC212">IFERROR(IF(SMALL(BC6:BC100,2)&lt;=$A$214*SMALL(BC6:BC100,1),IFERROR(INDEX($A$6:$A$100, MATCH(1,(BC6:BC100=SMALL(BC6:BC100,2))*(COUNTIF(BC209:BC211, $A$6:$A$100)=0),0)), ""),""),"")</f>
        <v/>
      </c>
      <c r="BD212" s="1" t="str" cm="1">
        <f t="array" ref="BD212">IFERROR(IF(SMALL(BD6:BD100,2)&lt;=$A$214*SMALL(BD6:BD100,1),IFERROR(INDEX($A$6:$A$100, MATCH(1,(BD6:BD100=SMALL(BD6:BD100,2))*(COUNTIF(BD209:BD211, $A$6:$A$100)=0),0)), ""),""),"")</f>
        <v>ORB-SLAM3</v>
      </c>
      <c r="BE212" s="1" t="str" cm="1">
        <f t="array" ref="BE212">IFERROR(IF(SMALL(BE6:BE100,2)&lt;=$A$214*SMALL(BE6:BE100,1),IFERROR(INDEX($A$6:$A$100, MATCH(1,(BE6:BE100=SMALL(BE6:BE100,2))*(COUNTIF(BE209:BE211, $A$6:$A$100)=0),0)), ""),""),"")</f>
        <v>VINS-Mono</v>
      </c>
      <c r="BF212" s="1" t="str" cm="1">
        <f t="array" ref="BF212">IFERROR(IF(SMALL(BF6:BF100,2)&lt;=$A$214*SMALL(BF6:BF100,1),IFERROR(INDEX($A$6:$A$100, MATCH(1,(BF6:BF100=SMALL(BF6:BF100,2))*(COUNTIF(BF209:BF211, $A$6:$A$100)=0),0)), ""),""),"")</f>
        <v/>
      </c>
      <c r="BG212" s="1" t="str" cm="1">
        <f t="array" ref="BG212">IFERROR(IF(SMALL(BG6:BG100,2)&lt;=$A$214*SMALL(BG6:BG100,1),IFERROR(INDEX($A$6:$A$100, MATCH(1,(BG6:BG100=SMALL(BG6:BG100,2))*(COUNTIF(BG209:BG211, $A$6:$A$100)=0),0)), ""),""),"")</f>
        <v/>
      </c>
      <c r="BH212" s="1" t="str" cm="1">
        <f t="array" ref="BH212">IFERROR(IF(SMALL(BH6:BH100,2)&lt;=$A$214*SMALL(BH6:BH100,1),IFERROR(INDEX($A$6:$A$100, MATCH(1,(BH6:BH100=SMALL(BH6:BH100,2))*(COUNTIF(BH209:BH211, $A$6:$A$100)=0),0)), ""),""),"")</f>
        <v/>
      </c>
      <c r="BI212" s="1" t="str" cm="1">
        <f t="array" ref="BI212">IFERROR(IF(SMALL(BI6:BI100,2)&lt;=$A$214*SMALL(BI6:BI100,1),IFERROR(INDEX($A$6:$A$100, MATCH(1,(BI6:BI100=SMALL(BI6:BI100,2))*(COUNTIF(BI209:BI211, $A$6:$A$100)=0),0)), ""),""),"")</f>
        <v/>
      </c>
      <c r="BJ212" s="1" t="str" cm="1">
        <f t="array" ref="BJ212">IFERROR(IF(SMALL(BJ6:BJ100,2)&lt;=$A$214*SMALL(BJ6:BJ100,1),IFERROR(INDEX($A$6:$A$100, MATCH(1,(BJ6:BJ100=SMALL(BJ6:BJ100,2))*(COUNTIF(BJ209:BJ211, $A$6:$A$100)=0),0)), ""),""),"")</f>
        <v/>
      </c>
      <c r="BK212" s="1" t="str" cm="1">
        <f t="array" ref="BK212">IFERROR(IF(SMALL(BK6:BK100,2)&lt;=$A$214*SMALL(BK6:BK100,1),IFERROR(INDEX($A$6:$A$100, MATCH(1,(BK6:BK100=SMALL(BK6:BK100,2))*(COUNTIF(BK209:BK211, $A$6:$A$100)=0),0)), ""),""),"")</f>
        <v/>
      </c>
      <c r="BL212" s="1" t="str" cm="1">
        <f t="array" ref="BL212">IFERROR(IF(SMALL(BL6:BL100,2)&lt;=$A$214*SMALL(BL6:BL100,1),IFERROR(INDEX($A$6:$A$100, MATCH(1,(BL6:BL100=SMALL(BL6:BL100,2))*(COUNTIF(BL209:BL211, $A$6:$A$100)=0),0)), ""),""),"")</f>
        <v/>
      </c>
      <c r="BM212" s="1" t="str" cm="1">
        <f t="array" ref="BM212">IFERROR(IF(SMALL(BM6:BM100,2)&lt;=$A$214*SMALL(BM6:BM100,1),IFERROR(INDEX($A$6:$A$100, MATCH(1,(BM6:BM100=SMALL(BM6:BM100,2))*(COUNTIF(BM209:BM211, $A$6:$A$100)=0),0)), ""),""),"")</f>
        <v/>
      </c>
      <c r="BN212" s="1" t="str" cm="1">
        <f t="array" ref="BN212">IFERROR(IF(SMALL(BN6:BN100,2)&lt;=$A$214*SMALL(BN6:BN100,1),IFERROR(INDEX($A$6:$A$100, MATCH(1,(BN6:BN100=SMALL(BN6:BN100,2))*(COUNTIF(BN209:BN211, $A$6:$A$100)=0),0)), ""),""),"")</f>
        <v>ORB-SLAM3</v>
      </c>
      <c r="BO212" s="1" t="str" cm="1">
        <f t="array" ref="BO212">IFERROR(IF(SMALL(BO6:BO100,2)&lt;=$A$214*SMALL(BO6:BO100,1),IFERROR(INDEX($A$6:$A$100, MATCH(1,(BO6:BO100=SMALL(BO6:BO100,2))*(COUNTIF(BO209:BO211, $A$6:$A$100)=0),0)), ""),""),"")</f>
        <v>ORB-SLAM2</v>
      </c>
      <c r="BP212" s="1" t="str" cm="1">
        <f t="array" ref="BP212">IFERROR(IF(SMALL(BP6:BP100,2)&lt;=$A$214*SMALL(BP6:BP100,1),IFERROR(INDEX($A$6:$A$100, MATCH(1,(BP6:BP100=SMALL(BP6:BP100,2))*(COUNTIF(BP209:BP211, $A$6:$A$100)=0),0)), ""),""),"")</f>
        <v>ORB-SLAM3</v>
      </c>
      <c r="BQ212" s="1" t="str" cm="1">
        <f t="array" ref="BQ212">IFERROR(IF(SMALL(BQ6:BQ100,2)&lt;=$A$214*SMALL(BQ6:BQ100,1),IFERROR(INDEX($A$6:$A$100, MATCH(1,(BQ6:BQ100=SMALL(BQ6:BQ100,2))*(COUNTIF(BQ209:BQ211, $A$6:$A$100)=0),0)), ""),""),"")</f>
        <v>ORB-SLAM2</v>
      </c>
      <c r="BR212" s="1" t="str" cm="1">
        <f t="array" ref="BR212">IFERROR(IF(SMALL(BR6:BR100,2)&lt;=$A$214*SMALL(BR6:BR100,1),IFERROR(INDEX($A$6:$A$100, MATCH(1,(BR6:BR100=SMALL(BR6:BR100,2))*(COUNTIF(BR209:BR211, $A$6:$A$100)=0),0)), ""),""),"")</f>
        <v>ORB-SLAM2</v>
      </c>
      <c r="BS212" s="1" t="str" cm="1">
        <f t="array" ref="BS212">IFERROR(IF(SMALL(BS6:BS100,2)&lt;=$A$214*SMALL(BS6:BS100,1),IFERROR(INDEX($A$6:$A$100, MATCH(1,(BS6:BS100=SMALL(BS6:BS100,2))*(COUNTIF(BS209:BS211, $A$6:$A$100)=0),0)), ""),""),"")</f>
        <v>ORB-SLAM3</v>
      </c>
      <c r="BT212" s="1" t="str" cm="1">
        <f t="array" ref="BT212">IFERROR(IF(SMALL(BT6:BT100,2)&lt;=$A$214*SMALL(BT6:BT100,1),IFERROR(INDEX($A$6:$A$100, MATCH(1,(BT6:BT100=SMALL(BT6:BT100,2))*(COUNTIF(BT209:BT211, $A$6:$A$100)=0),0)), ""),""),"")</f>
        <v>ORB-SLAM3</v>
      </c>
      <c r="BU212" s="1" t="str" cm="1">
        <f t="array" ref="BU212">IFERROR(IF(SMALL(BU6:BU100,2)&lt;=$A$214*SMALL(BU6:BU100,1),IFERROR(INDEX($A$6:$A$100, MATCH(1,(BU6:BU100=SMALL(BU6:BU100,2))*(COUNTIF(BU209:BU211, $A$6:$A$100)=0),0)), ""),""),"")</f>
        <v>ORB-SLAM3</v>
      </c>
      <c r="BV212" s="1" t="str" cm="1">
        <f t="array" ref="BV212">IFERROR(IF(SMALL(BV6:BV100,2)&lt;=$A$214*SMALL(BV6:BV100,1),IFERROR(INDEX($A$6:$A$100, MATCH(1,(BV6:BV100=SMALL(BV6:BV100,2))*(COUNTIF(BV209:BV211, $A$6:$A$100)=0),0)), ""),""),"")</f>
        <v>ORB-SLAM2</v>
      </c>
      <c r="BW212" s="1" t="str" cm="1">
        <f t="array" ref="BW212">IFERROR(IF(SMALL(BW6:BW100,2)&lt;=$A$214*SMALL(BW6:BW100,1),IFERROR(INDEX($A$6:$A$100, MATCH(1,(BW6:BW100=SMALL(BW6:BW100,2))*(COUNTIF(BW209:BW211, $A$6:$A$100)=0),0)), ""),""),"")</f>
        <v>ORB-SLAM2</v>
      </c>
      <c r="BX212" s="1" t="str" cm="1">
        <f t="array" ref="BX212">IFERROR(IF(SMALL(BX6:BX100,2)&lt;=$A$214*SMALL(BX6:BX100,1),IFERROR(INDEX($A$6:$A$100, MATCH(1,(BX6:BX100=SMALL(BX6:BX100,2))*(COUNTIF(BX209:BX211, $A$6:$A$100)=0),0)), ""),""),"")</f>
        <v>ORB-SLAM2</v>
      </c>
      <c r="BY212" s="1" t="str" cm="1">
        <f t="array" ref="BY212">IFERROR(IF(SMALL(BY6:BY100,2)&lt;=$A$214*SMALL(BY6:BY100,1),IFERROR(INDEX($A$6:$A$100, MATCH(1,(BY6:BY100=SMALL(BY6:BY100,2))*(COUNTIF(BY209:BY211, $A$6:$A$100)=0),0)), ""),""),"")</f>
        <v>ORB-SLAM2</v>
      </c>
      <c r="BZ212" s="1" t="str" cm="1">
        <f t="array" ref="BZ212">IFERROR(IF(SMALL(BZ6:BZ100,2)&lt;=$A$214*SMALL(BZ6:BZ100,1),IFERROR(INDEX($A$6:$A$100, MATCH(1,(BZ6:BZ100=SMALL(BZ6:BZ100,2))*(COUNTIF(BZ209:BZ211, $A$6:$A$100)=0),0)), ""),""),"")</f>
        <v/>
      </c>
      <c r="CA212" s="1" t="str" cm="1">
        <f t="array" ref="CA212">IFERROR(IF(SMALL(CA6:CA100,2)&lt;=$A$214*SMALL(CA6:CA100,1),IFERROR(INDEX($A$6:$A$100, MATCH(1,(CA6:CA100=SMALL(CA6:CA100,2))*(COUNTIF(CA209:CA211, $A$6:$A$100)=0),0)), ""),""),"")</f>
        <v/>
      </c>
      <c r="CB212" s="1" t="str" cm="1">
        <f t="array" ref="CB212">IFERROR(IF(SMALL(CB6:CB100,2)&lt;=$A$214*SMALL(CB6:CB100,1),IFERROR(INDEX($A$6:$A$100, MATCH(1,(CB6:CB100=SMALL(CB6:CB100,2))*(COUNTIF(CB209:CB211, $A$6:$A$100)=0),0)), ""),""),"")</f>
        <v/>
      </c>
      <c r="CC212" s="1" t="str" cm="1">
        <f t="array" ref="CC212">IFERROR(IF(SMALL(CC6:CC100,2)&lt;=$A$214*SMALL(CC6:CC100,1),IFERROR(INDEX($A$6:$A$100, MATCH(1,(CC6:CC100=SMALL(CC6:CC100,2))*(COUNTIF(CC209:CC211, $A$6:$A$100)=0),0)), ""),""),"")</f>
        <v>ORB-SLAM3</v>
      </c>
      <c r="CD212" s="1" t="str" cm="1">
        <f t="array" ref="CD212">IFERROR(IF(SMALL(CD6:CD100,2)&lt;=$A$214*SMALL(CD6:CD100,1),IFERROR(INDEX($A$6:$A$100, MATCH(1,(CD6:CD100=SMALL(CD6:CD100,2))*(COUNTIF(CD209:CD211, $A$6:$A$100)=0),0)), ""),""),"")</f>
        <v>ORB-SLAM2</v>
      </c>
      <c r="CE212" s="1" t="str" cm="1">
        <f t="array" ref="CE212">IFERROR(IF(SMALL(CE6:CE100,2)&lt;=$A$214*SMALL(CE6:CE100,1),IFERROR(INDEX($A$6:$A$100, MATCH(1,(CE6:CE100=SMALL(CE6:CE100,2))*(COUNTIF(CE209:CE211, $A$6:$A$100)=0),0)), ""),""),"")</f>
        <v>VINS-Mono</v>
      </c>
      <c r="CF212" s="1" t="str" cm="1">
        <f t="array" ref="CF212">IFERROR(IF(SMALL(CF6:CF100,2)&lt;=$A$214*SMALL(CF6:CF100,1),IFERROR(INDEX($A$6:$A$100, MATCH(1,(CF6:CF100=SMALL(CF6:CF100,2))*(COUNTIF(CF209:CF211, $A$6:$A$100)=0),0)), ""),""),"")</f>
        <v>VINS-Mono</v>
      </c>
      <c r="CG212" s="1" t="str" cm="1">
        <f t="array" ref="CG212">IFERROR(IF(SMALL(CG6:CG100,2)&lt;=$A$214*SMALL(CG6:CG100,1),IFERROR(INDEX($A$6:$A$100, MATCH(1,(CG6:CG100=SMALL(CG6:CG100,2))*(COUNTIF(CG209:CG211, $A$6:$A$100)=0),0)), ""),""),"")</f>
        <v/>
      </c>
      <c r="CH212" s="1" t="str" cm="1">
        <f t="array" ref="CH212">IFERROR(IF(SMALL(CH6:CH100,2)&lt;=$A$214*SMALL(CH6:CH100,1),IFERROR(INDEX($A$6:$A$100, MATCH(1,(CH6:CH100=SMALL(CH6:CH100,2))*(COUNTIF(CH209:CH211, $A$6:$A$100)=0),0)), ""),""),"")</f>
        <v>OpenVSLAM</v>
      </c>
      <c r="CI212" s="1" t="str" cm="1">
        <f t="array" ref="CI212">IFERROR(IF(SMALL(CI6:CI100,2)&lt;=$A$214*SMALL(CI6:CI100,1),IFERROR(INDEX($A$6:$A$100, MATCH(1,(CI6:CI100=SMALL(CI6:CI100,2))*(COUNTIF(CI209:CI211, $A$6:$A$100)=0),0)), ""),""),"")</f>
        <v>OpenVSLAM</v>
      </c>
      <c r="CJ212" s="1" t="str" cm="1">
        <f t="array" ref="CJ212">IFERROR(IF(SMALL(CJ6:CJ100,2)&lt;=$A$214*SMALL(CJ6:CJ100,1),IFERROR(INDEX($A$6:$A$100, MATCH(1,(CJ6:CJ100=SMALL(CJ6:CJ100,2))*(COUNTIF(CJ209:CJ211, $A$6:$A$100)=0),0)), ""),""),"")</f>
        <v>ORB-SLAM2</v>
      </c>
      <c r="CK212" s="1" t="str" cm="1">
        <f t="array" ref="CK212">IFERROR(IF(SMALL(CK6:CK100,2)&lt;=$A$214*SMALL(CK6:CK100,1),IFERROR(INDEX($A$6:$A$100, MATCH(1,(CK6:CK100=SMALL(CK6:CK100,2))*(COUNTIF(CK209:CK211, $A$6:$A$100)=0),0)), ""),""),"")</f>
        <v>OpenVSLAM</v>
      </c>
      <c r="CL212" s="1" t="str" cm="1">
        <f t="array" ref="CL212">IFERROR(IF(SMALL(CL6:CL100,2)&lt;=$A$214*SMALL(CL6:CL100,1),IFERROR(INDEX($A$6:$A$100, MATCH(1,(CL6:CL100=SMALL(CL6:CL100,2))*(COUNTIF(CL209:CL211, $A$6:$A$100)=0),0)), ""),""),"")</f>
        <v/>
      </c>
      <c r="CM212" s="1" t="str" cm="1">
        <f t="array" ref="CM212">IFERROR(IF(SMALL(CM6:CM100,2)&lt;=$A$214*SMALL(CM6:CM100,1),IFERROR(INDEX($A$6:$A$100, MATCH(1,(CM6:CM100=SMALL(CM6:CM100,2))*(COUNTIF(CM209:CM211, $A$6:$A$100)=0),0)), ""),""),"")</f>
        <v/>
      </c>
      <c r="CN212" s="1" t="str" cm="1">
        <f t="array" ref="CN212">IFERROR(IF(SMALL(CN6:CN100,2)&lt;=$A$214*SMALL(CN6:CN100,1),IFERROR(INDEX($A$6:$A$100, MATCH(1,(CN6:CN100=SMALL(CN6:CN100,2))*(COUNTIF(CN209:CN211, $A$6:$A$100)=0),0)), ""),""),"")</f>
        <v/>
      </c>
      <c r="CO212" s="1" t="str" cm="1">
        <f t="array" ref="CO212">IFERROR(IF(SMALL(CO6:CO100,2)&lt;=$A$214*SMALL(CO6:CO100,1),IFERROR(INDEX($A$6:$A$100, MATCH(1,(CO6:CO100=SMALL(CO6:CO100,2))*(COUNTIF(CO209:CO211, $A$6:$A$100)=0),0)), ""),""),"")</f>
        <v/>
      </c>
      <c r="CP212" s="1" t="str" cm="1">
        <f t="array" ref="CP212">IFERROR(IF(SMALL(CP6:CP100,2)&lt;=$A$214*SMALL(CP6:CP100,1),IFERROR(INDEX($A$6:$A$100, MATCH(1,(CP6:CP100=SMALL(CP6:CP100,2))*(COUNTIF(CP209:CP211, $A$6:$A$100)=0),0)), ""),""),"")</f>
        <v/>
      </c>
      <c r="CQ212" s="1" t="str" cm="1">
        <f t="array" ref="CQ212">IFERROR(IF(SMALL(CQ6:CQ100,2)&lt;=$A$214*SMALL(CQ6:CQ100,1),IFERROR(INDEX($A$6:$A$100, MATCH(1,(CQ6:CQ100=SMALL(CQ6:CQ100,2))*(COUNTIF(CQ209:CQ211, $A$6:$A$100)=0),0)), ""),""),"")</f>
        <v/>
      </c>
      <c r="CR212" s="1" t="str" cm="1">
        <f t="array" ref="CR212">IFERROR(IF(SMALL(CR6:CR100,2)&lt;=$A$214*SMALL(CR6:CR100,1),IFERROR(INDEX($A$6:$A$100, MATCH(1,(CR6:CR100=SMALL(CR6:CR100,2))*(COUNTIF(CR209:CR211, $A$6:$A$100)=0),0)), ""),""),"")</f>
        <v/>
      </c>
      <c r="CS212" s="1" t="str" cm="1">
        <f t="array" ref="CS212">IFERROR(IF(SMALL(CS6:CS100,2)&lt;=$A$214*SMALL(CS6:CS100,1),IFERROR(INDEX($A$6:$A$100, MATCH(1,(CS6:CS100=SMALL(CS6:CS100,2))*(COUNTIF(CS209:CS211, $A$6:$A$100)=0),0)), ""),""),"")</f>
        <v/>
      </c>
      <c r="CT212" s="1" t="str" cm="1">
        <f t="array" ref="CT212">IFERROR(IF(SMALL(CT6:CT100,2)&lt;=$A$214*SMALL(CT6:CT100,1),IFERROR(INDEX($A$6:$A$100, MATCH(1,(CT6:CT100=SMALL(CT6:CT100,2))*(COUNTIF(CT209:CT211, $A$6:$A$100)=0),0)), ""),""),"")</f>
        <v/>
      </c>
      <c r="CU212" s="1" t="str" cm="1">
        <f t="array" ref="CU212">IFERROR(IF(SMALL(CU6:CU100,2)&lt;=$A$214*SMALL(CU6:CU100,1),IFERROR(INDEX($A$6:$A$100, MATCH(1,(CU6:CU100=SMALL(CU6:CU100,2))*(COUNTIF(CU209:CU211, $A$6:$A$100)=0),0)), ""),""),"")</f>
        <v/>
      </c>
      <c r="CV212" s="1" t="str" cm="1">
        <f t="array" ref="CV212">IFERROR(IF(SMALL(CV6:CV100,2)&lt;=$A$214*SMALL(CV6:CV100,1),IFERROR(INDEX($A$6:$A$100, MATCH(1,(CV6:CV100=SMALL(CV6:CV100,2))*(COUNTIF(CV209:CV211, $A$6:$A$100)=0),0)), ""),""),"")</f>
        <v/>
      </c>
      <c r="CW212" s="1" t="str" cm="1">
        <f t="array" ref="CW212">IFERROR(IF(SMALL(CW6:CW100,2)&lt;=$A$214*SMALL(CW6:CW100,1),IFERROR(INDEX($A$6:$A$100, MATCH(1,(CW6:CW100=SMALL(CW6:CW100,2))*(COUNTIF(CW209:CW211, $A$6:$A$100)=0),0)), ""),""),"")</f>
        <v/>
      </c>
      <c r="CX212" s="1" t="str" cm="1">
        <f t="array" ref="CX212">IFERROR(IF(SMALL(CX6:CX100,2)&lt;=$A$214*SMALL(CX6:CX100,1),IFERROR(INDEX($A$6:$A$100, MATCH(1,(CX6:CX100=SMALL(CX6:CX100,2))*(COUNTIF(CX209:CX211, $A$6:$A$100)=0),0)), ""),""),"")</f>
        <v>FAST-LIO2</v>
      </c>
      <c r="CY212" s="1" t="str" cm="1">
        <f t="array" ref="CY212">IFERROR(IF(SMALL(CY6:CY100,2)&lt;=$A$214*SMALL(CY6:CY100,1),IFERROR(INDEX($A$6:$A$100, MATCH(1,(CY6:CY100=SMALL(CY6:CY100,2))*(COUNTIF(CY209:CY211, $A$6:$A$100)=0),0)), ""),""),"")</f>
        <v>FAST-LIO2</v>
      </c>
      <c r="CZ212" s="1" t="str" cm="1">
        <f t="array" ref="CZ212">IFERROR(IF(SMALL(CZ6:CZ100,2)&lt;=$A$214*SMALL(CZ6:CZ100,1),IFERROR(INDEX($A$6:$A$100, MATCH(1,(CZ6:CZ100=SMALL(CZ6:CZ100,2))*(COUNTIF(CZ209:CZ211, $A$6:$A$100)=0),0)), ""),""),"")</f>
        <v>R2LIVE</v>
      </c>
      <c r="DA212" s="1" t="str" cm="1">
        <f t="array" ref="DA212">IFERROR(IF(SMALL(DA6:DA100,2)&lt;=$A$214*SMALL(DA6:DA100,1),IFERROR(INDEX($A$6:$A$100, MATCH(1,(DA6:DA100=SMALL(DA6:DA100,2))*(COUNTIF(DA209:DA211, $A$6:$A$100)=0),0)), ""),""),"")</f>
        <v>R2LIVE</v>
      </c>
      <c r="DB212" s="1" t="str" cm="1">
        <f t="array" ref="DB212">IFERROR(IF(SMALL(DB6:DB100,2)&lt;=$A$214*SMALL(DB6:DB100,1),IFERROR(INDEX($A$6:$A$100, MATCH(1,(DB6:DB100=SMALL(DB6:DB100,2))*(COUNTIF(DB209:DB211, $A$6:$A$100)=0),0)), ""),""),"")</f>
        <v>R3LIVE</v>
      </c>
      <c r="DC212" s="1" t="str" cm="1">
        <f t="array" ref="DC212">IFERROR(IF(SMALL(DC6:DC100,2)&lt;=$A$214*SMALL(DC6:DC100,1),IFERROR(INDEX($A$6:$A$100, MATCH(1,(DC6:DC100=SMALL(DC6:DC100,2))*(COUNTIF(DC209:DC211, $A$6:$A$100)=0),0)), ""),""),"")</f>
        <v/>
      </c>
      <c r="DD212" s="1" t="str" cm="1">
        <f t="array" ref="DD212">IFERROR(IF(SMALL(DD6:DD100,2)&lt;=$A$214*SMALL(DD6:DD100,1),IFERROR(INDEX($A$6:$A$100, MATCH(1,(DD6:DD100=SMALL(DD6:DD100,2))*(COUNTIF(DD209:DD211, $A$6:$A$100)=0),0)), ""),""),"")</f>
        <v>R2LIVE</v>
      </c>
      <c r="DE212" s="1" t="str" cm="1">
        <f t="array" ref="DE212">IFERROR(IF(SMALL(DE6:DE100,2)&lt;=$A$214*SMALL(DE6:DE100,1),IFERROR(INDEX($A$6:$A$100, MATCH(1,(DE6:DE100=SMALL(DE6:DE100,2))*(COUNTIF(DE209:DE211, $A$6:$A$100)=0),0)), ""),""),"")</f>
        <v>FAST-LIO2</v>
      </c>
      <c r="DF212" s="1" t="str" cm="1">
        <f t="array" ref="DF212">IFERROR(IF(SMALL(DF6:DF100,2)&lt;=$A$214*SMALL(DF6:DF100,1),IFERROR(INDEX($A$6:$A$100, MATCH(1,(DF6:DF100=SMALL(DF6:DF100,2))*(COUNTIF(DF209:DF211, $A$6:$A$100)=0),0)), ""),""),"")</f>
        <v/>
      </c>
      <c r="DG212" s="1" t="str" cm="1">
        <f t="array" ref="DG212">IFERROR(IF(SMALL(DG6:DG100,2)&lt;=$A$214*SMALL(DG6:DG100,1),IFERROR(INDEX($A$6:$A$100, MATCH(1,(DG6:DG100=SMALL(DG6:DG100,2))*(COUNTIF(DG209:DG211, $A$6:$A$100)=0),0)), ""),""),"")</f>
        <v/>
      </c>
      <c r="DH212" s="1" t="str" cm="1">
        <f t="array" ref="DH212">IFERROR(IF(SMALL(DH6:DH100,2)&lt;=$A$214*SMALL(DH6:DH100,1),IFERROR(INDEX($A$6:$A$100, MATCH(1,(DH6:DH100=SMALL(DH6:DH100,2))*(COUNTIF(DH209:DH211, $A$6:$A$100)=0),0)), ""),""),"")</f>
        <v>R3LIVE</v>
      </c>
      <c r="DI212" s="1" t="str" cm="1">
        <f t="array" ref="DI212">IFERROR(IF(SMALL(DI6:DI100,2)&lt;=$A$214*SMALL(DI6:DI100,1),IFERROR(INDEX($A$6:$A$100, MATCH(1,(DI6:DI100=SMALL(DI6:DI100,2))*(COUNTIF(DI209:DI211, $A$6:$A$100)=0),0)), ""),""),"")</f>
        <v>R2LIVE</v>
      </c>
      <c r="DJ212" s="1" t="str" cm="1">
        <f t="array" ref="DJ212">IFERROR(IF(SMALL(DJ6:DJ100,2)&lt;=$A$214*SMALL(DJ6:DJ100,1),IFERROR(INDEX($A$6:$A$100, MATCH(1,(DJ6:DJ100=SMALL(DJ6:DJ100,2))*(COUNTIF(DJ209:DJ211, $A$6:$A$100)=0),0)), ""),""),"")</f>
        <v>R2LIVE</v>
      </c>
      <c r="DK212" s="1" t="str" cm="1">
        <f t="array" ref="DK212">IFERROR(IF(SMALL(DK6:DK100,2)&lt;=$A$214*SMALL(DK6:DK100,1),IFERROR(INDEX($A$6:$A$100, MATCH(1,(DK6:DK100=SMALL(DK6:DK100,2))*(COUNTIF(DK209:DK211, $A$6:$A$100)=0),0)), ""),""),"")</f>
        <v>R3LIVE</v>
      </c>
      <c r="DL212" s="1" t="str" cm="1">
        <f t="array" ref="DL212">IFERROR(IF(SMALL(DL6:DL100,2)&lt;=$A$214*SMALL(DL6:DL100,1),IFERROR(INDEX($A$6:$A$100, MATCH(1,(DL6:DL100=SMALL(DL6:DL100,2))*(COUNTIF(DL209:DL211, $A$6:$A$100)=0),0)), ""),""),"")</f>
        <v>R2LIVE</v>
      </c>
      <c r="DM212" s="1" t="str" cm="1">
        <f t="array" ref="DM212">IFERROR(IF(SMALL(DM6:DM100,2)&lt;=$A$214*SMALL(DM6:DM100,1),IFERROR(INDEX($A$6:$A$100, MATCH(1,(DM6:DM100=SMALL(DM6:DM100,2))*(COUNTIF(DM209:DM211, $A$6:$A$100)=0),0)), ""),""),"")</f>
        <v>R2LIVE</v>
      </c>
      <c r="DN212" s="1" t="str" cm="1">
        <f t="array" ref="DN212">IFERROR(IF(SMALL(DN6:DN100,2)&lt;=$A$214*SMALL(DN6:DN100,1),IFERROR(INDEX($A$6:$A$100, MATCH(1,(DN6:DN100=SMALL(DN6:DN100,2))*(COUNTIF(DN209:DN211, $A$6:$A$100)=0),0)), ""),""),"")</f>
        <v>FAST-LIO2</v>
      </c>
      <c r="DO212" s="1" t="str" cm="1">
        <f t="array" ref="DO212">IFERROR(IF(SMALL(DO6:DO100,2)&lt;=$A$214*SMALL(DO6:DO100,1),IFERROR(INDEX($A$6:$A$100, MATCH(1,(DO6:DO100=SMALL(DO6:DO100,2))*(COUNTIF(DO209:DO211, $A$6:$A$100)=0),0)), ""),""),"")</f>
        <v>FAST-LIO2</v>
      </c>
      <c r="DP212" s="1" t="str" cm="1">
        <f t="array" ref="DP212">IFERROR(IF(SMALL(DP6:DP100,2)&lt;=$A$214*SMALL(DP6:DP100,1),IFERROR(INDEX($A$6:$A$100, MATCH(1,(DP6:DP100=SMALL(DP6:DP100,2))*(COUNTIF(DP209:DP211, $A$6:$A$100)=0),0)), ""),""),"")</f>
        <v/>
      </c>
      <c r="DQ212" s="1" t="str" cm="1">
        <f t="array" ref="DQ212">IFERROR(IF(SMALL(DQ6:DQ100,2)&lt;=$A$214*SMALL(DQ6:DQ100,1),IFERROR(INDEX($A$6:$A$100, MATCH(1,(DQ6:DQ100=SMALL(DQ6:DQ100,2))*(COUNTIF(DQ209:DQ211, $A$6:$A$100)=0),0)), ""),""),"")</f>
        <v>FAST-LIO2</v>
      </c>
      <c r="DR212" s="1" t="str" cm="1">
        <f t="array" ref="DR212">IFERROR(IF(SMALL(DR6:DR100,2)&lt;=$A$214*SMALL(DR6:DR100,1),IFERROR(INDEX($A$6:$A$100, MATCH(1,(DR6:DR100=SMALL(DR6:DR100,2))*(COUNTIF(DR209:DR211, $A$6:$A$100)=0),0)), ""),""),"")</f>
        <v/>
      </c>
      <c r="DS212" s="1" t="str" cm="1">
        <f t="array" ref="DS212">IFERROR(IF(SMALL(DS6:DS100,2)&lt;=$A$214*SMALL(DS6:DS100,1),IFERROR(INDEX($A$6:$A$100, MATCH(1,(DS6:DS100=SMALL(DS6:DS100,2))*(COUNTIF(DS209:DS211, $A$6:$A$100)=0),0)), ""),""),"")</f>
        <v>FAST-LIO2</v>
      </c>
      <c r="DT212" s="1" t="str" cm="1">
        <f t="array" ref="DT212">IFERROR(IF(SMALL(DT6:DT100,2)&lt;=$A$214*SMALL(DT6:DT100,1),IFERROR(INDEX($A$6:$A$100, MATCH(1,(DT6:DT100=SMALL(DT6:DT100,2))*(COUNTIF(DT209:DT211, $A$6:$A$100)=0),0)), ""),""),"")</f>
        <v/>
      </c>
      <c r="DU212" s="1" t="str" cm="1">
        <f t="array" ref="DU212">IFERROR(IF(SMALL(DU6:DU100,2)&lt;=$A$214*SMALL(DU6:DU100,1),IFERROR(INDEX($A$6:$A$100, MATCH(1,(DU6:DU100=SMALL(DU6:DU100,2))*(COUNTIF(DU209:DU211, $A$6:$A$100)=0),0)), ""),""),"")</f>
        <v>R2LIVE</v>
      </c>
      <c r="DV212" s="1" t="str" cm="1">
        <f t="array" ref="DV212">IFERROR(IF(SMALL(DV6:DV100,2)&lt;=$A$214*SMALL(DV6:DV100,1),IFERROR(INDEX($A$6:$A$100, MATCH(1,(DV6:DV100=SMALL(DV6:DV100,2))*(COUNTIF(DV209:DV211, $A$6:$A$100)=0),0)), ""),""),"")</f>
        <v>ORB-SLAM3</v>
      </c>
      <c r="DW212" s="1" t="str" cm="1">
        <f t="array" ref="DW212">IFERROR(IF(SMALL(DW6:DW100,2)&lt;=$A$214*SMALL(DW6:DW100,1),IFERROR(INDEX($A$6:$A$100, MATCH(1,(DW6:DW100=SMALL(DW6:DW100,2))*(COUNTIF(DW209:DW211, $A$6:$A$100)=0),0)), ""),""),"")</f>
        <v/>
      </c>
      <c r="DX212" s="1" t="str" cm="1">
        <f t="array" ref="DX212">IFERROR(IF(SMALL(DX6:DX100,2)&lt;=$A$214*SMALL(DX6:DX100,1),IFERROR(INDEX($A$6:$A$100, MATCH(1,(DX6:DX100=SMALL(DX6:DX100,2))*(COUNTIF(DX209:DX211, $A$6:$A$100)=0),0)), ""),""),"")</f>
        <v/>
      </c>
      <c r="DY212" s="1" t="str" cm="1">
        <f t="array" ref="DY212">IFERROR(IF(SMALL(DY6:DY100,2)&lt;=$A$214*SMALL(DY6:DY100,1),IFERROR(INDEX($A$6:$A$100, MATCH(1,(DY6:DY100=SMALL(DY6:DY100,2))*(COUNTIF(DY209:DY211, $A$6:$A$100)=0),0)), ""),""),"")</f>
        <v/>
      </c>
      <c r="DZ212" s="1" t="str" cm="1">
        <f t="array" ref="DZ212">IFERROR(IF(SMALL(DZ6:DZ100,2)&lt;=$A$214*SMALL(DZ6:DZ100,1),IFERROR(INDEX($A$6:$A$100, MATCH(1,(DZ6:DZ100=SMALL(DZ6:DZ100,2))*(COUNTIF(DZ209:DZ211, $A$6:$A$100)=0),0)), ""),""),"")</f>
        <v>LIO-SAM</v>
      </c>
      <c r="EA212" s="110"/>
      <c r="EB212" s="110"/>
      <c r="EC212" s="1" t="str" cm="1">
        <f t="array" ref="EC212">IFERROR(IF(SMALL(EC6:EC100,2)&lt;=$A$214*SMALL(EC6:EC100,1),IFERROR(INDEX($A$6:$A$100, MATCH(1,(EC6:EC100=SMALL(EC6:EC100,2))*(COUNTIF(EC209:EC211, $A$6:$A$100)=0),0)), ""),""),"")</f>
        <v>Basalt</v>
      </c>
      <c r="ED212" s="110"/>
      <c r="EE212" s="110"/>
      <c r="EF212" s="1" t="str" cm="1">
        <f t="array" ref="EF212">IFERROR(IF(SMALL(EF6:EF100,2)&lt;=$A$214*SMALL(EF6:EF100,1),IFERROR(INDEX($A$6:$A$100, MATCH(1,(EF6:EF100=SMALL(EF6:EF100,2))*(COUNTIF(EF209:EF211, $A$6:$A$100)=0),0)), ""),""),"")</f>
        <v>LeGO-LOAM</v>
      </c>
      <c r="EG212" s="110"/>
      <c r="EH212" s="1" t="str" cm="1">
        <f t="array" ref="EH212">IFERROR(IF(SMALL(EH6:EH100,2)&lt;=$A$214*SMALL(EH6:EH100,1),IFERROR(INDEX($A$6:$A$100, MATCH(1,(EH6:EH100=SMALL(EH6:EH100,2))*(COUNTIF(EH209:EH211, $A$6:$A$100)=0),0)), ""),""),"")</f>
        <v/>
      </c>
      <c r="EI212" s="1" t="str" cm="1">
        <f t="array" ref="EI212">IFERROR(IF(SMALL(EI6:EI100,2)&lt;=$A$214*SMALL(EI6:EI100,1),IFERROR(INDEX($A$6:$A$100, MATCH(1,(EI6:EI100=SMALL(EI6:EI100,2))*(COUNTIF(EI209:EI211, $A$6:$A$100)=0),0)), ""),""),"")</f>
        <v>RTAB. Stereo. ORB2</v>
      </c>
      <c r="EJ212" s="1" t="str" cm="1">
        <f t="array" ref="EJ212">IFERROR(IF(SMALL(EJ6:EJ100,2)&lt;=$A$214*SMALL(EJ6:EJ100,1),IFERROR(INDEX($A$6:$A$100, MATCH(1,(EJ6:EJ100=SMALL(EJ6:EJ100,2))*(COUNTIF(EJ209:EJ211, $A$6:$A$100)=0),0)), ""),""),"")</f>
        <v/>
      </c>
      <c r="EK212" s="1" t="str" cm="1">
        <f t="array" ref="EK212">IFERROR(IF(SMALL(EK6:EK100,2)&lt;=$A$214*SMALL(EK6:EK100,1),IFERROR(INDEX($A$6:$A$100, MATCH(1,(EK6:EK100=SMALL(EK6:EK100,2))*(COUNTIF(EK209:EK211, $A$6:$A$100)=0),0)), ""),""),"")</f>
        <v>DV-LOAM</v>
      </c>
      <c r="EL212" s="1" t="str" cm="1">
        <f t="array" ref="EL212">IFERROR(IF(SMALL(EL6:EL100,2)&lt;=$A$214*SMALL(EL6:EL100,1),IFERROR(INDEX($A$6:$A$100, MATCH(1,(EL6:EL100=SMALL(EL6:EL100,2))*(COUNTIF(EL209:EL211, $A$6:$A$100)=0),0)), ""),""),"")</f>
        <v>RTAB. Stereo. F2M</v>
      </c>
      <c r="EM212" s="1" t="str" cm="1">
        <f t="array" ref="EM212">IFERROR(IF(SMALL(EM6:EM100,2)&lt;=$A$214*SMALL(EM6:EM100,1),IFERROR(INDEX($A$6:$A$100, MATCH(1,(EM6:EM100=SMALL(EM6:EM100,2))*(COUNTIF(EM209:EM211, $A$6:$A$100)=0),0)), ""),""),"")</f>
        <v>DV-LOAM</v>
      </c>
      <c r="EN212" s="1" t="str" cm="1">
        <f t="array" ref="EN212">IFERROR(IF(SMALL(EN6:EN100,2)&lt;=$A$214*SMALL(EN6:EN100,1),IFERROR(INDEX($A$6:$A$100, MATCH(1,(EN6:EN100=SMALL(EN6:EN100,2))*(COUNTIF(EN209:EN211, $A$6:$A$100)=0),0)), ""),""),"")</f>
        <v>RTAB. Stereo. F2M</v>
      </c>
      <c r="EO212" s="1" t="str" cm="1">
        <f t="array" ref="EO212">IFERROR(IF(SMALL(EO6:EO100,2)&lt;=$A$214*SMALL(EO6:EO100,1),IFERROR(INDEX($A$6:$A$100, MATCH(1,(EO6:EO100=SMALL(EO6:EO100,2))*(COUNTIF(EO209:EO211, $A$6:$A$100)=0),0)), ""),""),"")</f>
        <v>RTAB. Stereo. F2M</v>
      </c>
      <c r="EP212" s="1" t="str" cm="1">
        <f t="array" ref="EP212">IFERROR(IF(SMALL(EP6:EP100,2)&lt;=$A$214*SMALL(EP6:EP100,1),IFERROR(INDEX($A$6:$A$100, MATCH(1,(EP6:EP100=SMALL(EP6:EP100,2))*(COUNTIF(EP209:EP211, $A$6:$A$100)=0),0)), ""),""),"")</f>
        <v/>
      </c>
      <c r="EQ212" s="1" t="str" cm="1">
        <f t="array" ref="EQ212">IFERROR(IF(SMALL(EQ6:EQ100,2)&lt;=$A$214*SMALL(EQ6:EQ100,1),IFERROR(INDEX($A$6:$A$100, MATCH(1,(EQ6:EQ100=SMALL(EQ6:EQ100,2))*(COUNTIF(EQ209:EQ211, $A$6:$A$100)=0),0)), ""),""),"")</f>
        <v>RTAB. Stereo. ORB2</v>
      </c>
      <c r="ER212" s="1" t="str" cm="1">
        <f t="array" ref="ER212">IFERROR(IF(SMALL(ER6:ER100,2)&lt;=$A$214*SMALL(ER6:ER100,1),IFERROR(INDEX($A$6:$A$100, MATCH(1,(ER6:ER100=SMALL(ER6:ER100,2))*(COUNTIF(ER209:ER211, $A$6:$A$100)=0),0)), ""),""),"")</f>
        <v>DV-LOAM</v>
      </c>
      <c r="ES212" s="1" t="str" cm="1">
        <f t="array" ref="ES212">IFERROR(IF(SMALL(ES6:ES100,2)&lt;=$A$214*SMALL(ES6:ES100,1),IFERROR(INDEX($A$6:$A$100, MATCH(1,(ES6:ES100=SMALL(ES6:ES100,2))*(COUNTIF(ES209:ES211, $A$6:$A$100)=0),0)), ""),""),"")</f>
        <v>RTAB. Stereo. ORB2</v>
      </c>
      <c r="ET212" s="1" t="str" cm="1">
        <f t="array" ref="ET212">IFERROR(IF(SMALL(ET6:ET100,2)&lt;=$A$214*SMALL(ET6:ET100,1),IFERROR(INDEX($A$6:$A$100, MATCH(1,(ET6:ET100=SMALL(ET6:ET100,2))*(COUNTIF(ET209:ET211, $A$6:$A$100)=0),0)), ""),""),"")</f>
        <v/>
      </c>
      <c r="EU212" s="1" t="str" cm="1">
        <f t="array" ref="EU212">IFERROR(IF(SMALL(EU6:EU100,2)&lt;=$A$214*SMALL(EU6:EU100,1),IFERROR(INDEX($A$6:$A$100, MATCH(1,(EU6:EU100=SMALL(EU6:EU100,2))*(COUNTIF(EU209:EU211, $A$6:$A$100)=0),0)), ""),""),"")</f>
        <v/>
      </c>
      <c r="EV212" s="1" t="str" cm="1">
        <f t="array" ref="EV212">IFERROR(IF(SMALL(EV6:EV100,2)&lt;=$A$214*SMALL(EV6:EV100,1),IFERROR(INDEX($A$6:$A$100, MATCH(1,(EV6:EV100=SMALL(EV6:EV100,2))*(COUNTIF(EV209:EV211, $A$6:$A$100)=0),0)), ""),""),"")</f>
        <v/>
      </c>
      <c r="EW212" s="1" t="str" cm="1">
        <f t="array" ref="EW212">IFERROR(IF(SMALL(EW6:EW100,2)&lt;=$A$214*SMALL(EW6:EW100,1),IFERROR(INDEX($A$6:$A$100, MATCH(1,(EW6:EW100=SMALL(EW6:EW100,2))*(COUNTIF(EW209:EW211, $A$6:$A$100)=0),0)), ""),""),"")</f>
        <v/>
      </c>
      <c r="EX212" s="1" t="str" cm="1">
        <f t="array" ref="EX212">IFERROR(IF(SMALL(EX6:EX100,2)&lt;=$A$214*SMALL(EX6:EX100,1),IFERROR(INDEX($A$6:$A$100, MATCH(1,(EX6:EX100=SMALL(EX6:EX100,2))*(COUNTIF(EX209:EX211, $A$6:$A$100)=0),0)), ""),""),"")</f>
        <v/>
      </c>
      <c r="EY212" s="1" t="str" cm="1">
        <f t="array" ref="EY212">IFERROR(IF(SMALL(EY6:EY100,2)&lt;=$A$214*SMALL(EY6:EY100,1),IFERROR(INDEX($A$6:$A$100, MATCH(1,(EY6:EY100=SMALL(EY6:EY100,2))*(COUNTIF(EY209:EY211, $A$6:$A$100)=0),0)), ""),""),"")</f>
        <v/>
      </c>
      <c r="EZ212" s="1" t="str" cm="1">
        <f t="array" ref="EZ212">IFERROR(IF(SMALL(EZ6:EZ100,2)&lt;=$A$214*SMALL(EZ6:EZ100,1),IFERROR(INDEX($A$6:$A$100, MATCH(1,(EZ6:EZ100=SMALL(EZ6:EZ100,2))*(COUNTIF(EZ209:EZ211, $A$6:$A$100)=0),0)), ""),""),"")</f>
        <v/>
      </c>
    </row>
    <row r="213" spans="1:204" x14ac:dyDescent="0.25">
      <c r="A213" s="223"/>
      <c r="B213" s="1" t="str" cm="1">
        <f t="array" ref="B213">IFERROR(IF(SMALL(B6:B100,2)&lt;=$A$214*SMALL(B6:B100,1),IFERROR(INDEX($A$6:$A$100, MATCH(1,(B6:B100=SMALL(B6:B100,2))*(COUNTIF(B209:B212, $A$6:$A$100)=0),0)), ""),""),"")</f>
        <v/>
      </c>
      <c r="C213" s="1" t="str" cm="1">
        <f t="array" ref="C213">IFERROR(IF(SMALL(C6:C100,2)&lt;=$A$214*SMALL(C6:C100,1),IFERROR(INDEX($A$6:$A$100, MATCH(1,(C6:C100=SMALL(C6:C100,2))*(COUNTIF(C209:C212, $A$6:$A$100)=0),0)), ""),""),"")</f>
        <v/>
      </c>
      <c r="D213" s="1" t="str" cm="1">
        <f t="array" ref="D213">IFERROR(IF(SMALL(D6:D100,2)&lt;=$A$214*SMALL(D6:D100,1),IFERROR(INDEX($A$6:$A$100, MATCH(1,(D6:D100=SMALL(D6:D100,2))*(COUNTIF(D209:D212, $A$6:$A$100)=0),0)), ""),""),"")</f>
        <v/>
      </c>
      <c r="E213" s="1" t="str" cm="1">
        <f t="array" ref="E213">IFERROR(IF(SMALL(E6:E100,2)&lt;=$A$214*SMALL(E6:E100,1),IFERROR(INDEX($A$6:$A$100, MATCH(1,(E6:E100=SMALL(E6:E100,2))*(COUNTIF(E209:E212, $A$6:$A$100)=0),0)), ""),""),"")</f>
        <v/>
      </c>
      <c r="F213" s="1" t="str" cm="1">
        <f t="array" ref="F213">IFERROR(IF(SMALL(F6:F100,2)&lt;=$A$214*SMALL(F6:F100,1),IFERROR(INDEX($A$6:$A$100, MATCH(1,(F6:F100=SMALL(F6:F100,2))*(COUNTIF(F209:F212, $A$6:$A$100)=0),0)), ""),""),"")</f>
        <v/>
      </c>
      <c r="G213" s="1" t="str" cm="1">
        <f t="array" ref="G213">IFERROR(IF(SMALL(G6:G100,2)&lt;=$A$214*SMALL(G6:G100,1),IFERROR(INDEX($A$6:$A$100, MATCH(1,(G6:G100=SMALL(G6:G100,2))*(COUNTIF(G209:G212, $A$6:$A$100)=0),0)), ""),""),"")</f>
        <v/>
      </c>
      <c r="H213" s="1" t="str" cm="1">
        <f t="array" ref="H213">IFERROR(IF(SMALL(H6:H100,2)&lt;=$A$214*SMALL(H6:H100,1),IFERROR(INDEX($A$6:$A$100, MATCH(1,(H6:H100=SMALL(H6:H100,2))*(COUNTIF(H209:H212, $A$6:$A$100)=0),0)), ""),""),"")</f>
        <v/>
      </c>
      <c r="I213" s="1" t="str" cm="1">
        <f t="array" ref="I213">IFERROR(IF(SMALL(I6:I100,2)&lt;=$A$214*SMALL(I6:I100,1),IFERROR(INDEX($A$6:$A$100, MATCH(1,(I6:I100=SMALL(I6:I100,2))*(COUNTIF(I209:I212, $A$6:$A$100)=0),0)), ""),""),"")</f>
        <v/>
      </c>
      <c r="J213" s="1" t="str" cm="1">
        <f t="array" ref="J213">IFERROR(IF(SMALL(J6:J100,2)&lt;=$A$214*SMALL(J6:J100,1),IFERROR(INDEX($A$6:$A$100, MATCH(1,(J6:J100=SMALL(J6:J100,2))*(COUNTIF(J209:J212, $A$6:$A$100)=0),0)), ""),""),"")</f>
        <v/>
      </c>
      <c r="K213" s="1" t="str" cm="1">
        <f t="array" ref="K213">IFERROR(IF(SMALL(K6:K100,2)&lt;=$A$214*SMALL(K6:K100,1),IFERROR(INDEX($A$6:$A$100, MATCH(1,(K6:K100=SMALL(K6:K100,2))*(COUNTIF(K209:K212, $A$6:$A$100)=0),0)), ""),""),"")</f>
        <v/>
      </c>
      <c r="L213" s="1" t="str" cm="1">
        <f t="array" ref="L213">IFERROR(IF(SMALL(L6:L100,2)&lt;=$A$214*SMALL(L6:L100,1),IFERROR(INDEX($A$6:$A$100, MATCH(1,(L6:L100=SMALL(L6:L100,2))*(COUNTIF(L209:L212, $A$6:$A$100)=0),0)), ""),""),"")</f>
        <v/>
      </c>
      <c r="M213" s="1" t="str" cm="1">
        <f t="array" ref="M213">IFERROR(IF(SMALL(M6:M100,2)&lt;=$A$214*SMALL(M6:M100,1),IFERROR(INDEX($A$6:$A$100, MATCH(1,(M6:M100=SMALL(M6:M100,2))*(COUNTIF(M209:M212, $A$6:$A$100)=0),0)), ""),""),"")</f>
        <v/>
      </c>
      <c r="N213" s="1" t="str" cm="1">
        <f t="array" ref="N213">IFERROR(IF(SMALL(N6:N100,2)&lt;=$A$214*SMALL(N6:N100,1),IFERROR(INDEX($A$6:$A$100, MATCH(1,(N6:N100=SMALL(N6:N100,2))*(COUNTIF(N209:N212, $A$6:$A$100)=0),0)), ""),""),"")</f>
        <v/>
      </c>
      <c r="O213" s="1" t="str" cm="1">
        <f t="array" ref="O213">IFERROR(IF(SMALL(O6:O100,2)&lt;=$A$214*SMALL(O6:O100,1),IFERROR(INDEX($A$6:$A$100, MATCH(1,(O6:O100=SMALL(O6:O100,2))*(COUNTIF(O209:O212, $A$6:$A$100)=0),0)), ""),""),"")</f>
        <v/>
      </c>
      <c r="P213" s="1" t="str" cm="1">
        <f t="array" ref="P213">IFERROR(IF(SMALL(P6:P100,2)&lt;=$A$214*SMALL(P6:P100,1),IFERROR(INDEX($A$6:$A$100, MATCH(1,(P6:P100=SMALL(P6:P100,2))*(COUNTIF(P209:P212, $A$6:$A$100)=0),0)), ""),""),"")</f>
        <v/>
      </c>
      <c r="Q213" s="1" t="str" cm="1">
        <f t="array" ref="Q213">IFERROR(IF(SMALL(Q6:Q100,2)&lt;=$A$214*SMALL(Q6:Q100,1),IFERROR(INDEX($A$6:$A$100, MATCH(1,(Q6:Q100=SMALL(Q6:Q100,2))*(COUNTIF(Q209:Q212, $A$6:$A$100)=0),0)), ""),""),"")</f>
        <v/>
      </c>
      <c r="R213" s="1" t="str" cm="1">
        <f t="array" ref="R213">IFERROR(IF(SMALL(R6:R100,2)&lt;=$A$214*SMALL(R6:R100,1),IFERROR(INDEX($A$6:$A$100, MATCH(1,(R6:R100=SMALL(R6:R100,2))*(COUNTIF(R209:R212, $A$6:$A$100)=0),0)), ""),""),"")</f>
        <v/>
      </c>
      <c r="S213" s="1" t="str" cm="1">
        <f t="array" ref="S213">IFERROR(IF(SMALL(S6:S100,2)&lt;=$A$214*SMALL(S6:S100,1),IFERROR(INDEX($A$6:$A$100, MATCH(1,(S6:S100=SMALL(S6:S100,2))*(COUNTIF(S209:S212, $A$6:$A$100)=0),0)), ""),""),"")</f>
        <v/>
      </c>
      <c r="T213" s="1" t="str" cm="1">
        <f t="array" ref="T213">IFERROR(IF(SMALL(T6:T100,2)&lt;=$A$214*SMALL(T6:T100,1),IFERROR(INDEX($A$6:$A$100, MATCH(1,(T6:T100=SMALL(T6:T100,2))*(COUNTIF(T209:T212, $A$6:$A$100)=0),0)), ""),""),"")</f>
        <v/>
      </c>
      <c r="U213" s="1" t="str" cm="1">
        <f t="array" ref="U213">IFERROR(IF(SMALL(U6:U100,2)&lt;=$A$214*SMALL(U6:U100,1),IFERROR(INDEX($A$6:$A$100, MATCH(1,(U6:U100=SMALL(U6:U100,2))*(COUNTIF(U209:U212, $A$6:$A$100)=0),0)), ""),""),"")</f>
        <v/>
      </c>
      <c r="V213" s="1" t="str" cm="1">
        <f t="array" ref="V213">IFERROR(IF(SMALL(V6:V100,2)&lt;=$A$214*SMALL(V6:V100,1),IFERROR(INDEX($A$6:$A$100, MATCH(1,(V6:V100=SMALL(V6:V100,2))*(COUNTIF(V209:V212, $A$6:$A$100)=0),0)), ""),""),"")</f>
        <v/>
      </c>
      <c r="W213" s="1" t="str" cm="1">
        <f t="array" ref="W213">IFERROR(IF(SMALL(W6:W100,2)&lt;=$A$214*SMALL(W6:W100,1),IFERROR(INDEX($A$6:$A$100, MATCH(1,(W6:W100=SMALL(W6:W100,2))*(COUNTIF(W209:W212, $A$6:$A$100)=0),0)), ""),""),"")</f>
        <v/>
      </c>
      <c r="X213" s="1" t="str" cm="1">
        <f t="array" ref="X213">IFERROR(IF(SMALL(X6:X100,2)&lt;=$A$214*SMALL(X6:X100,1),IFERROR(INDEX($A$6:$A$100, MATCH(1,(X6:X100=SMALL(X6:X100,2))*(COUNTIF(X209:X212, $A$6:$A$100)=0),0)), ""),""),"")</f>
        <v/>
      </c>
      <c r="Y213" s="1" t="str" cm="1">
        <f t="array" ref="Y213">IFERROR(IF(SMALL(Y6:Y100,2)&lt;=$A$214*SMALL(Y6:Y100,1),IFERROR(INDEX($A$6:$A$100, MATCH(1,(Y6:Y100=SMALL(Y6:Y100,2))*(COUNTIF(Y209:Y212, $A$6:$A$100)=0),0)), ""),""),"")</f>
        <v/>
      </c>
      <c r="Z213" s="1" t="str" cm="1">
        <f t="array" ref="Z213">IFERROR(IF(SMALL(Z6:Z100,2)&lt;=$A$214*SMALL(Z6:Z100,1),IFERROR(INDEX($A$6:$A$100, MATCH(1,(Z6:Z100=SMALL(Z6:Z100,2))*(COUNTIF(Z209:Z212, $A$6:$A$100)=0),0)), ""),""),"")</f>
        <v/>
      </c>
      <c r="AA213" s="1" t="str" cm="1">
        <f t="array" ref="AA213">IFERROR(IF(SMALL(AA6:AA100,2)&lt;=$A$214*SMALL(AA6:AA100,1),IFERROR(INDEX($A$6:$A$100, MATCH(1,(AA6:AA100=SMALL(AA6:AA100,2))*(COUNTIF(AA209:AA212, $A$6:$A$100)=0),0)), ""),""),"")</f>
        <v/>
      </c>
      <c r="AB213" s="1" t="str" cm="1">
        <f t="array" ref="AB213">IFERROR(IF(SMALL(AB6:AB100,2)&lt;=$A$214*SMALL(AB6:AB100,1),IFERROR(INDEX($A$6:$A$100, MATCH(1,(AB6:AB100=SMALL(AB6:AB100,2))*(COUNTIF(AB209:AB212, $A$6:$A$100)=0),0)), ""),""),"")</f>
        <v/>
      </c>
      <c r="AC213" s="1" t="str" cm="1">
        <f t="array" ref="AC213">IFERROR(IF(SMALL(AC6:AC100,2)&lt;=$A$214*SMALL(AC6:AC100,1),IFERROR(INDEX($A$6:$A$100, MATCH(1,(AC6:AC100=SMALL(AC6:AC100,2))*(COUNTIF(AC209:AC212, $A$6:$A$100)=0),0)), ""),""),"")</f>
        <v/>
      </c>
      <c r="AD213" s="1" t="str" cm="1">
        <f t="array" ref="AD213">IFERROR(IF(SMALL(AD6:AD100,2)&lt;=$A$214*SMALL(AD6:AD100,1),IFERROR(INDEX($A$6:$A$100, MATCH(1,(AD6:AD100=SMALL(AD6:AD100,2))*(COUNTIF(AD209:AD212, $A$6:$A$100)=0),0)), ""),""),"")</f>
        <v/>
      </c>
      <c r="AE213" s="1" t="str" cm="1">
        <f t="array" ref="AE213">IFERROR(IF(SMALL(AE6:AE100,2)&lt;=$A$214*SMALL(AE6:AE100,1),IFERROR(INDEX($A$6:$A$100, MATCH(1,(AE6:AE100=SMALL(AE6:AE100,2))*(COUNTIF(AE209:AE212, $A$6:$A$100)=0),0)), ""),""),"")</f>
        <v/>
      </c>
      <c r="AF213" s="1" t="str" cm="1">
        <f t="array" ref="AF213">IFERROR(IF(SMALL(AF6:AF100,2)&lt;=$A$214*SMALL(AF6:AF100,1),IFERROR(INDEX($A$6:$A$100, MATCH(1,(AF6:AF100=SMALL(AF6:AF100,2))*(COUNTIF(AF209:AF212, $A$6:$A$100)=0),0)), ""),""),"")</f>
        <v/>
      </c>
      <c r="AG213" s="1" t="str" cm="1">
        <f t="array" ref="AG213">IFERROR(IF(SMALL(AG6:AG100,2)&lt;=$A$214*SMALL(AG6:AG100,1),IFERROR(INDEX($A$6:$A$100, MATCH(1,(AG6:AG100=SMALL(AG6:AG100,2))*(COUNTIF(AG209:AG212, $A$6:$A$100)=0),0)), ""),""),"")</f>
        <v/>
      </c>
      <c r="AH213" s="1" t="str" cm="1">
        <f t="array" ref="AH213">IFERROR(IF(SMALL(AH6:AH100,2)&lt;=$A$214*SMALL(AH6:AH100,1),IFERROR(INDEX($A$6:$A$100, MATCH(1,(AH6:AH100=SMALL(AH6:AH100,2))*(COUNTIF(AH209:AH212, $A$6:$A$100)=0),0)), ""),""),"")</f>
        <v/>
      </c>
      <c r="AI213" s="1" t="str" cm="1">
        <f t="array" ref="AI213">IFERROR(IF(SMALL(AI6:AI100,2)&lt;=$A$214*SMALL(AI6:AI100,1),IFERROR(INDEX($A$6:$A$100, MATCH(1,(AI6:AI100=SMALL(AI6:AI100,2))*(COUNTIF(AI209:AI212, $A$6:$A$100)=0),0)), ""),""),"")</f>
        <v/>
      </c>
      <c r="AJ213" s="1" t="str" cm="1">
        <f t="array" ref="AJ213">IFERROR(IF(SMALL(AJ6:AJ100,2)&lt;=$A$214*SMALL(AJ6:AJ100,1),IFERROR(INDEX($A$6:$A$100, MATCH(1,(AJ6:AJ100=SMALL(AJ6:AJ100,2))*(COUNTIF(AJ209:AJ212, $A$6:$A$100)=0),0)), ""),""),"")</f>
        <v/>
      </c>
      <c r="AK213" s="1" t="str" cm="1">
        <f t="array" ref="AK213">IFERROR(IF(SMALL(AK6:AK100,2)&lt;=$A$214*SMALL(AK6:AK100,1),IFERROR(INDEX($A$6:$A$100, MATCH(1,(AK6:AK100=SMALL(AK6:AK100,2))*(COUNTIF(AK209:AK212, $A$6:$A$100)=0),0)), ""),""),"")</f>
        <v/>
      </c>
      <c r="AL213" s="1" t="str" cm="1">
        <f t="array" ref="AL213">IFERROR(IF(SMALL(AL6:AL100,2)&lt;=$A$214*SMALL(AL6:AL100,1),IFERROR(INDEX($A$6:$A$100, MATCH(1,(AL6:AL100=SMALL(AL6:AL100,2))*(COUNTIF(AL209:AL212, $A$6:$A$100)=0),0)), ""),""),"")</f>
        <v/>
      </c>
      <c r="AM213" s="1" t="str" cm="1">
        <f t="array" ref="AM213">IFERROR(IF(SMALL(AM6:AM100,2)&lt;=$A$214*SMALL(AM6:AM100,1),IFERROR(INDEX($A$6:$A$100, MATCH(1,(AM6:AM100=SMALL(AM6:AM100,2))*(COUNTIF(AM209:AM212, $A$6:$A$100)=0),0)), ""),""),"")</f>
        <v/>
      </c>
      <c r="AN213" s="1" t="str" cm="1">
        <f t="array" ref="AN213">IFERROR(IF(SMALL(AN6:AN100,2)&lt;=$A$214*SMALL(AN6:AN100,1),IFERROR(INDEX($A$6:$A$100, MATCH(1,(AN6:AN100=SMALL(AN6:AN100,2))*(COUNTIF(AN209:AN212, $A$6:$A$100)=0),0)), ""),""),"")</f>
        <v/>
      </c>
      <c r="AO213" s="1" t="str" cm="1">
        <f t="array" ref="AO213">IFERROR(IF(SMALL(AO6:AO100,2)&lt;=$A$214*SMALL(AO6:AO100,1),IFERROR(INDEX($A$6:$A$100, MATCH(1,(AO6:AO100=SMALL(AO6:AO100,2))*(COUNTIF(AO209:AO212, $A$6:$A$100)=0),0)), ""),""),"")</f>
        <v/>
      </c>
      <c r="AP213" s="1" t="str" cm="1">
        <f t="array" ref="AP213">IFERROR(IF(SMALL(AP6:AP100,2)&lt;=$A$214*SMALL(AP6:AP100,1),IFERROR(INDEX($A$6:$A$100, MATCH(1,(AP6:AP100=SMALL(AP6:AP100,2))*(COUNTIF(AP209:AP212, $A$6:$A$100)=0),0)), ""),""),"")</f>
        <v/>
      </c>
      <c r="AQ213" s="1" t="str" cm="1">
        <f t="array" ref="AQ213">IFERROR(IF(SMALL(AQ6:AQ100,2)&lt;=$A$214*SMALL(AQ6:AQ100,1),IFERROR(INDEX($A$6:$A$100, MATCH(1,(AQ6:AQ100=SMALL(AQ6:AQ100,2))*(COUNTIF(AQ209:AQ212, $A$6:$A$100)=0),0)), ""),""),"")</f>
        <v>RTAB. OKVIS (IMU+Ste.)</v>
      </c>
      <c r="AR213" s="1" t="str" cm="1">
        <f t="array" ref="AR213">IFERROR(IF(SMALL(AR6:AR100,2)&lt;=$A$214*SMALL(AR6:AR100,1),IFERROR(INDEX($A$6:$A$100, MATCH(1,(AR6:AR100=SMALL(AR6:AR100,2))*(COUNTIF(AR209:AR212, $A$6:$A$100)=0),0)), ""),""),"")</f>
        <v/>
      </c>
      <c r="AS213" s="1" t="str" cm="1">
        <f t="array" ref="AS213">IFERROR(IF(SMALL(AS6:AS100,2)&lt;=$A$214*SMALL(AS6:AS100,1),IFERROR(INDEX($A$6:$A$100, MATCH(1,(AS6:AS100=SMALL(AS6:AS100,2))*(COUNTIF(AS209:AS212, $A$6:$A$100)=0),0)), ""),""),"")</f>
        <v/>
      </c>
      <c r="AT213" s="1" t="str" cm="1">
        <f t="array" ref="AT213">IFERROR(IF(SMALL(AT6:AT100,2)&lt;=$A$214*SMALL(AT6:AT100,1),IFERROR(INDEX($A$6:$A$100, MATCH(1,(AT6:AT100=SMALL(AT6:AT100,2))*(COUNTIF(AT209:AT212, $A$6:$A$100)=0),0)), ""),""),"")</f>
        <v/>
      </c>
      <c r="AU213" s="1" t="str" cm="1">
        <f t="array" ref="AU213">IFERROR(IF(SMALL(AU6:AU100,2)&lt;=$A$214*SMALL(AU6:AU100,1),IFERROR(INDEX($A$6:$A$100, MATCH(1,(AU6:AU100=SMALL(AU6:AU100,2))*(COUNTIF(AU209:AU212, $A$6:$A$100)=0),0)), ""),""),"")</f>
        <v/>
      </c>
      <c r="AV213" s="1" t="str" cm="1">
        <f t="array" ref="AV213">IFERROR(IF(SMALL(AV6:AV100,2)&lt;=$A$214*SMALL(AV6:AV100,1),IFERROR(INDEX($A$6:$A$100, MATCH(1,(AV6:AV100=SMALL(AV6:AV100,2))*(COUNTIF(AV209:AV212, $A$6:$A$100)=0),0)), ""),""),"")</f>
        <v/>
      </c>
      <c r="AW213" s="1" t="str" cm="1">
        <f t="array" ref="AW213">IFERROR(IF(SMALL(AW6:AW100,2)&lt;=$A$214*SMALL(AW6:AW100,1),IFERROR(INDEX($A$6:$A$100, MATCH(1,(AW6:AW100=SMALL(AW6:AW100,2))*(COUNTIF(AW209:AW212, $A$6:$A$100)=0),0)), ""),""),"")</f>
        <v/>
      </c>
      <c r="AX213" s="1" t="str" cm="1">
        <f t="array" ref="AX213">IFERROR(IF(SMALL(AX6:AX100,2)&lt;=$A$214*SMALL(AX6:AX100,1),IFERROR(INDEX($A$6:$A$100, MATCH(1,(AX6:AX100=SMALL(AX6:AX100,2))*(COUNTIF(AX209:AX212, $A$6:$A$100)=0),0)), ""),""),"")</f>
        <v/>
      </c>
      <c r="AY213" s="1" t="str" cm="1">
        <f t="array" ref="AY213">IFERROR(IF(SMALL(AY6:AY100,2)&lt;=$A$214*SMALL(AY6:AY100,1),IFERROR(INDEX($A$6:$A$100, MATCH(1,(AY6:AY100=SMALL(AY6:AY100,2))*(COUNTIF(AY209:AY212, $A$6:$A$100)=0),0)), ""),""),"")</f>
        <v/>
      </c>
      <c r="AZ213" s="1" t="str" cm="1">
        <f t="array" ref="AZ213">IFERROR(IF(SMALL(AZ6:AZ100,2)&lt;=$A$214*SMALL(AZ6:AZ100,1),IFERROR(INDEX($A$6:$A$100, MATCH(1,(AZ6:AZ100=SMALL(AZ6:AZ100,2))*(COUNTIF(AZ209:AZ212, $A$6:$A$100)=0),0)), ""),""),"")</f>
        <v/>
      </c>
      <c r="BA213" s="1" t="str" cm="1">
        <f t="array" ref="BA213">IFERROR(IF(SMALL(BA6:BA100,2)&lt;=$A$214*SMALL(BA6:BA100,1),IFERROR(INDEX($A$6:$A$100, MATCH(1,(BA6:BA100=SMALL(BA6:BA100,2))*(COUNTIF(BA209:BA212, $A$6:$A$100)=0),0)), ""),""),"")</f>
        <v/>
      </c>
      <c r="BB213" s="1" t="str" cm="1">
        <f t="array" ref="BB213">IFERROR(IF(SMALL(BB6:BB100,2)&lt;=$A$214*SMALL(BB6:BB100,1),IFERROR(INDEX($A$6:$A$100, MATCH(1,(BB6:BB100=SMALL(BB6:BB100,2))*(COUNTIF(BB209:BB212, $A$6:$A$100)=0),0)), ""),""),"")</f>
        <v/>
      </c>
      <c r="BC213" s="1" t="str" cm="1">
        <f t="array" ref="BC213">IFERROR(IF(SMALL(BC6:BC100,2)&lt;=$A$214*SMALL(BC6:BC100,1),IFERROR(INDEX($A$6:$A$100, MATCH(1,(BC6:BC100=SMALL(BC6:BC100,2))*(COUNTIF(BC209:BC212, $A$6:$A$100)=0),0)), ""),""),"")</f>
        <v/>
      </c>
      <c r="BD213" s="1" t="str" cm="1">
        <f t="array" ref="BD213">IFERROR(IF(SMALL(BD6:BD100,2)&lt;=$A$214*SMALL(BD6:BD100,1),IFERROR(INDEX($A$6:$A$100, MATCH(1,(BD6:BD100=SMALL(BD6:BD100,2))*(COUNTIF(BD209:BD212, $A$6:$A$100)=0),0)), ""),""),"")</f>
        <v/>
      </c>
      <c r="BE213" s="1" t="str" cm="1">
        <f t="array" ref="BE213">IFERROR(IF(SMALL(BE6:BE100,2)&lt;=$A$214*SMALL(BE6:BE100,1),IFERROR(INDEX($A$6:$A$100, MATCH(1,(BE6:BE100=SMALL(BE6:BE100,2))*(COUNTIF(BE209:BE212, $A$6:$A$100)=0),0)), ""),""),"")</f>
        <v/>
      </c>
      <c r="BF213" s="1" t="str" cm="1">
        <f t="array" ref="BF213">IFERROR(IF(SMALL(BF6:BF100,2)&lt;=$A$214*SMALL(BF6:BF100,1),IFERROR(INDEX($A$6:$A$100, MATCH(1,(BF6:BF100=SMALL(BF6:BF100,2))*(COUNTIF(BF209:BF212, $A$6:$A$100)=0),0)), ""),""),"")</f>
        <v/>
      </c>
      <c r="BG213" s="1" t="str" cm="1">
        <f t="array" ref="BG213">IFERROR(IF(SMALL(BG6:BG100,2)&lt;=$A$214*SMALL(BG6:BG100,1),IFERROR(INDEX($A$6:$A$100, MATCH(1,(BG6:BG100=SMALL(BG6:BG100,2))*(COUNTIF(BG209:BG212, $A$6:$A$100)=0),0)), ""),""),"")</f>
        <v/>
      </c>
      <c r="BH213" s="1" t="str" cm="1">
        <f t="array" ref="BH213">IFERROR(IF(SMALL(BH6:BH100,2)&lt;=$A$214*SMALL(BH6:BH100,1),IFERROR(INDEX($A$6:$A$100, MATCH(1,(BH6:BH100=SMALL(BH6:BH100,2))*(COUNTIF(BH209:BH212, $A$6:$A$100)=0),0)), ""),""),"")</f>
        <v/>
      </c>
      <c r="BI213" s="1" t="str" cm="1">
        <f t="array" ref="BI213">IFERROR(IF(SMALL(BI6:BI100,2)&lt;=$A$214*SMALL(BI6:BI100,1),IFERROR(INDEX($A$6:$A$100, MATCH(1,(BI6:BI100=SMALL(BI6:BI100,2))*(COUNTIF(BI209:BI212, $A$6:$A$100)=0),0)), ""),""),"")</f>
        <v/>
      </c>
      <c r="BJ213" s="1" t="str" cm="1">
        <f t="array" ref="BJ213">IFERROR(IF(SMALL(BJ6:BJ100,2)&lt;=$A$214*SMALL(BJ6:BJ100,1),IFERROR(INDEX($A$6:$A$100, MATCH(1,(BJ6:BJ100=SMALL(BJ6:BJ100,2))*(COUNTIF(BJ209:BJ212, $A$6:$A$100)=0),0)), ""),""),"")</f>
        <v/>
      </c>
      <c r="BK213" s="1" t="str" cm="1">
        <f t="array" ref="BK213">IFERROR(IF(SMALL(BK6:BK100,2)&lt;=$A$214*SMALL(BK6:BK100,1),IFERROR(INDEX($A$6:$A$100, MATCH(1,(BK6:BK100=SMALL(BK6:BK100,2))*(COUNTIF(BK209:BK212, $A$6:$A$100)=0),0)), ""),""),"")</f>
        <v/>
      </c>
      <c r="BL213" s="1" t="str" cm="1">
        <f t="array" ref="BL213">IFERROR(IF(SMALL(BL6:BL100,2)&lt;=$A$214*SMALL(BL6:BL100,1),IFERROR(INDEX($A$6:$A$100, MATCH(1,(BL6:BL100=SMALL(BL6:BL100,2))*(COUNTIF(BL209:BL212, $A$6:$A$100)=0),0)), ""),""),"")</f>
        <v/>
      </c>
      <c r="BM213" s="1" t="str" cm="1">
        <f t="array" ref="BM213">IFERROR(IF(SMALL(BM6:BM100,2)&lt;=$A$214*SMALL(BM6:BM100,1),IFERROR(INDEX($A$6:$A$100, MATCH(1,(BM6:BM100=SMALL(BM6:BM100,2))*(COUNTIF(BM209:BM212, $A$6:$A$100)=0),0)), ""),""),"")</f>
        <v/>
      </c>
      <c r="BN213" s="1" t="str" cm="1">
        <f t="array" ref="BN213">IFERROR(IF(SMALL(BN6:BN100,2)&lt;=$A$214*SMALL(BN6:BN100,1),IFERROR(INDEX($A$6:$A$100, MATCH(1,(BN6:BN100=SMALL(BN6:BN100,2))*(COUNTIF(BN209:BN212, $A$6:$A$100)=0),0)), ""),""),"")</f>
        <v/>
      </c>
      <c r="BO213" s="1" t="str" cm="1">
        <f t="array" ref="BO213">IFERROR(IF(SMALL(BO6:BO100,2)&lt;=$A$214*SMALL(BO6:BO100,1),IFERROR(INDEX($A$6:$A$100, MATCH(1,(BO6:BO100=SMALL(BO6:BO100,2))*(COUNTIF(BO209:BO212, $A$6:$A$100)=0),0)), ""),""),"")</f>
        <v/>
      </c>
      <c r="BP213" s="1" t="str" cm="1">
        <f t="array" ref="BP213">IFERROR(IF(SMALL(BP6:BP100,2)&lt;=$A$214*SMALL(BP6:BP100,1),IFERROR(INDEX($A$6:$A$100, MATCH(1,(BP6:BP100=SMALL(BP6:BP100,2))*(COUNTIF(BP209:BP212, $A$6:$A$100)=0),0)), ""),""),"")</f>
        <v/>
      </c>
      <c r="BQ213" s="1" t="str" cm="1">
        <f t="array" ref="BQ213">IFERROR(IF(SMALL(BQ6:BQ100,2)&lt;=$A$214*SMALL(BQ6:BQ100,1),IFERROR(INDEX($A$6:$A$100, MATCH(1,(BQ6:BQ100=SMALL(BQ6:BQ100,2))*(COUNTIF(BQ209:BQ212, $A$6:$A$100)=0),0)), ""),""),"")</f>
        <v/>
      </c>
      <c r="BR213" s="1" t="str" cm="1">
        <f t="array" ref="BR213">IFERROR(IF(SMALL(BR6:BR100,2)&lt;=$A$214*SMALL(BR6:BR100,1),IFERROR(INDEX($A$6:$A$100, MATCH(1,(BR6:BR100=SMALL(BR6:BR100,2))*(COUNTIF(BR209:BR212, $A$6:$A$100)=0),0)), ""),""),"")</f>
        <v/>
      </c>
      <c r="BS213" s="1" t="str" cm="1">
        <f t="array" ref="BS213">IFERROR(IF(SMALL(BS6:BS100,2)&lt;=$A$214*SMALL(BS6:BS100,1),IFERROR(INDEX($A$6:$A$100, MATCH(1,(BS6:BS100=SMALL(BS6:BS100,2))*(COUNTIF(BS209:BS212, $A$6:$A$100)=0),0)), ""),""),"")</f>
        <v/>
      </c>
      <c r="BT213" s="1" t="str" cm="1">
        <f t="array" ref="BT213">IFERROR(IF(SMALL(BT6:BT100,2)&lt;=$A$214*SMALL(BT6:BT100,1),IFERROR(INDEX($A$6:$A$100, MATCH(1,(BT6:BT100=SMALL(BT6:BT100,2))*(COUNTIF(BT209:BT212, $A$6:$A$100)=0),0)), ""),""),"")</f>
        <v/>
      </c>
      <c r="BU213" s="1" t="str" cm="1">
        <f t="array" ref="BU213">IFERROR(IF(SMALL(BU6:BU100,2)&lt;=$A$214*SMALL(BU6:BU100,1),IFERROR(INDEX($A$6:$A$100, MATCH(1,(BU6:BU100=SMALL(BU6:BU100,2))*(COUNTIF(BU209:BU212, $A$6:$A$100)=0),0)), ""),""),"")</f>
        <v/>
      </c>
      <c r="BV213" s="1" t="str" cm="1">
        <f t="array" ref="BV213">IFERROR(IF(SMALL(BV6:BV100,2)&lt;=$A$214*SMALL(BV6:BV100,1),IFERROR(INDEX($A$6:$A$100, MATCH(1,(BV6:BV100=SMALL(BV6:BV100,2))*(COUNTIF(BV209:BV212, $A$6:$A$100)=0),0)), ""),""),"")</f>
        <v/>
      </c>
      <c r="BW213" s="1" t="str" cm="1">
        <f t="array" ref="BW213">IFERROR(IF(SMALL(BW6:BW100,2)&lt;=$A$214*SMALL(BW6:BW100,1),IFERROR(INDEX($A$6:$A$100, MATCH(1,(BW6:BW100=SMALL(BW6:BW100,2))*(COUNTIF(BW209:BW212, $A$6:$A$100)=0),0)), ""),""),"")</f>
        <v/>
      </c>
      <c r="BX213" s="1" t="str" cm="1">
        <f t="array" ref="BX213">IFERROR(IF(SMALL(BX6:BX100,2)&lt;=$A$214*SMALL(BX6:BX100,1),IFERROR(INDEX($A$6:$A$100, MATCH(1,(BX6:BX100=SMALL(BX6:BX100,2))*(COUNTIF(BX209:BX212, $A$6:$A$100)=0),0)), ""),""),"")</f>
        <v/>
      </c>
      <c r="BY213" s="1" t="str" cm="1">
        <f t="array" ref="BY213">IFERROR(IF(SMALL(BY6:BY100,2)&lt;=$A$214*SMALL(BY6:BY100,1),IFERROR(INDEX($A$6:$A$100, MATCH(1,(BY6:BY100=SMALL(BY6:BY100,2))*(COUNTIF(BY209:BY212, $A$6:$A$100)=0),0)), ""),""),"")</f>
        <v>OpenVSLAM</v>
      </c>
      <c r="BZ213" s="1" t="str" cm="1">
        <f t="array" ref="BZ213">IFERROR(IF(SMALL(BZ6:BZ100,2)&lt;=$A$214*SMALL(BZ6:BZ100,1),IFERROR(INDEX($A$6:$A$100, MATCH(1,(BZ6:BZ100=SMALL(BZ6:BZ100,2))*(COUNTIF(BZ209:BZ212, $A$6:$A$100)=0),0)), ""),""),"")</f>
        <v/>
      </c>
      <c r="CA213" s="1" t="str" cm="1">
        <f t="array" ref="CA213">IFERROR(IF(SMALL(CA6:CA100,2)&lt;=$A$214*SMALL(CA6:CA100,1),IFERROR(INDEX($A$6:$A$100, MATCH(1,(CA6:CA100=SMALL(CA6:CA100,2))*(COUNTIF(CA209:CA212, $A$6:$A$100)=0),0)), ""),""),"")</f>
        <v/>
      </c>
      <c r="CB213" s="1" t="str" cm="1">
        <f t="array" ref="CB213">IFERROR(IF(SMALL(CB6:CB100,2)&lt;=$A$214*SMALL(CB6:CB100,1),IFERROR(INDEX($A$6:$A$100, MATCH(1,(CB6:CB100=SMALL(CB6:CB100,2))*(COUNTIF(CB209:CB212, $A$6:$A$100)=0),0)), ""),""),"")</f>
        <v/>
      </c>
      <c r="CC213" s="1" t="str" cm="1">
        <f t="array" ref="CC213">IFERROR(IF(SMALL(CC6:CC100,2)&lt;=$A$214*SMALL(CC6:CC100,1),IFERROR(INDEX($A$6:$A$100, MATCH(1,(CC6:CC100=SMALL(CC6:CC100,2))*(COUNTIF(CC209:CC212, $A$6:$A$100)=0),0)), ""),""),"")</f>
        <v/>
      </c>
      <c r="CD213" s="1" t="str" cm="1">
        <f t="array" ref="CD213">IFERROR(IF(SMALL(CD6:CD100,2)&lt;=$A$214*SMALL(CD6:CD100,1),IFERROR(INDEX($A$6:$A$100, MATCH(1,(CD6:CD100=SMALL(CD6:CD100,2))*(COUNTIF(CD209:CD212, $A$6:$A$100)=0),0)), ""),""),"")</f>
        <v/>
      </c>
      <c r="CE213" s="1" t="str" cm="1">
        <f t="array" ref="CE213">IFERROR(IF(SMALL(CE6:CE100,2)&lt;=$A$214*SMALL(CE6:CE100,1),IFERROR(INDEX($A$6:$A$100, MATCH(1,(CE6:CE100=SMALL(CE6:CE100,2))*(COUNTIF(CE209:CE212, $A$6:$A$100)=0),0)), ""),""),"")</f>
        <v/>
      </c>
      <c r="CF213" s="1" t="str" cm="1">
        <f t="array" ref="CF213">IFERROR(IF(SMALL(CF6:CF100,2)&lt;=$A$214*SMALL(CF6:CF100,1),IFERROR(INDEX($A$6:$A$100, MATCH(1,(CF6:CF100=SMALL(CF6:CF100,2))*(COUNTIF(CF209:CF212, $A$6:$A$100)=0),0)), ""),""),"")</f>
        <v/>
      </c>
      <c r="CG213" s="1" t="str" cm="1">
        <f t="array" ref="CG213">IFERROR(IF(SMALL(CG6:CG100,2)&lt;=$A$214*SMALL(CG6:CG100,1),IFERROR(INDEX($A$6:$A$100, MATCH(1,(CG6:CG100=SMALL(CG6:CG100,2))*(COUNTIF(CG209:CG212, $A$6:$A$100)=0),0)), ""),""),"")</f>
        <v/>
      </c>
      <c r="CH213" s="1" t="str" cm="1">
        <f t="array" ref="CH213">IFERROR(IF(SMALL(CH6:CH100,2)&lt;=$A$214*SMALL(CH6:CH100,1),IFERROR(INDEX($A$6:$A$100, MATCH(1,(CH6:CH100=SMALL(CH6:CH100,2))*(COUNTIF(CH209:CH212, $A$6:$A$100)=0),0)), ""),""),"")</f>
        <v/>
      </c>
      <c r="CI213" s="1" t="str" cm="1">
        <f t="array" ref="CI213">IFERROR(IF(SMALL(CI6:CI100,2)&lt;=$A$214*SMALL(CI6:CI100,1),IFERROR(INDEX($A$6:$A$100, MATCH(1,(CI6:CI100=SMALL(CI6:CI100,2))*(COUNTIF(CI209:CI212, $A$6:$A$100)=0),0)), ""),""),"")</f>
        <v/>
      </c>
      <c r="CJ213" s="1" t="str" cm="1">
        <f t="array" ref="CJ213">IFERROR(IF(SMALL(CJ6:CJ100,2)&lt;=$A$214*SMALL(CJ6:CJ100,1),IFERROR(INDEX($A$6:$A$100, MATCH(1,(CJ6:CJ100=SMALL(CJ6:CJ100,2))*(COUNTIF(CJ209:CJ212, $A$6:$A$100)=0),0)), ""),""),"")</f>
        <v/>
      </c>
      <c r="CK213" s="1" t="str" cm="1">
        <f t="array" ref="CK213">IFERROR(IF(SMALL(CK6:CK100,2)&lt;=$A$214*SMALL(CK6:CK100,1),IFERROR(INDEX($A$6:$A$100, MATCH(1,(CK6:CK100=SMALL(CK6:CK100,2))*(COUNTIF(CK209:CK212, $A$6:$A$100)=0),0)), ""),""),"")</f>
        <v/>
      </c>
      <c r="CL213" s="1" t="str" cm="1">
        <f t="array" ref="CL213">IFERROR(IF(SMALL(CL6:CL100,2)&lt;=$A$214*SMALL(CL6:CL100,1),IFERROR(INDEX($A$6:$A$100, MATCH(1,(CL6:CL100=SMALL(CL6:CL100,2))*(COUNTIF(CL209:CL212, $A$6:$A$100)=0),0)), ""),""),"")</f>
        <v/>
      </c>
      <c r="CM213" s="1" t="str" cm="1">
        <f t="array" ref="CM213">IFERROR(IF(SMALL(CM6:CM100,2)&lt;=$A$214*SMALL(CM6:CM100,1),IFERROR(INDEX($A$6:$A$100, MATCH(1,(CM6:CM100=SMALL(CM6:CM100,2))*(COUNTIF(CM209:CM212, $A$6:$A$100)=0),0)), ""),""),"")</f>
        <v/>
      </c>
      <c r="CN213" s="1" t="str" cm="1">
        <f t="array" ref="CN213">IFERROR(IF(SMALL(CN6:CN100,2)&lt;=$A$214*SMALL(CN6:CN100,1),IFERROR(INDEX($A$6:$A$100, MATCH(1,(CN6:CN100=SMALL(CN6:CN100,2))*(COUNTIF(CN209:CN212, $A$6:$A$100)=0),0)), ""),""),"")</f>
        <v/>
      </c>
      <c r="CO213" s="1" t="str" cm="1">
        <f t="array" ref="CO213">IFERROR(IF(SMALL(CO6:CO100,2)&lt;=$A$214*SMALL(CO6:CO100,1),IFERROR(INDEX($A$6:$A$100, MATCH(1,(CO6:CO100=SMALL(CO6:CO100,2))*(COUNTIF(CO209:CO212, $A$6:$A$100)=0),0)), ""),""),"")</f>
        <v/>
      </c>
      <c r="CP213" s="1" t="str" cm="1">
        <f t="array" ref="CP213">IFERROR(IF(SMALL(CP6:CP100,2)&lt;=$A$214*SMALL(CP6:CP100,1),IFERROR(INDEX($A$6:$A$100, MATCH(1,(CP6:CP100=SMALL(CP6:CP100,2))*(COUNTIF(CP209:CP212, $A$6:$A$100)=0),0)), ""),""),"")</f>
        <v/>
      </c>
      <c r="CQ213" s="1" t="str" cm="1">
        <f t="array" ref="CQ213">IFERROR(IF(SMALL(CQ6:CQ100,2)&lt;=$A$214*SMALL(CQ6:CQ100,1),IFERROR(INDEX($A$6:$A$100, MATCH(1,(CQ6:CQ100=SMALL(CQ6:CQ100,2))*(COUNTIF(CQ209:CQ212, $A$6:$A$100)=0),0)), ""),""),"")</f>
        <v/>
      </c>
      <c r="CR213" s="1" t="str" cm="1">
        <f t="array" ref="CR213">IFERROR(IF(SMALL(CR6:CR100,2)&lt;=$A$214*SMALL(CR6:CR100,1),IFERROR(INDEX($A$6:$A$100, MATCH(1,(CR6:CR100=SMALL(CR6:CR100,2))*(COUNTIF(CR209:CR212, $A$6:$A$100)=0),0)), ""),""),"")</f>
        <v/>
      </c>
      <c r="CS213" s="1" t="str" cm="1">
        <f t="array" ref="CS213">IFERROR(IF(SMALL(CS6:CS100,2)&lt;=$A$214*SMALL(CS6:CS100,1),IFERROR(INDEX($A$6:$A$100, MATCH(1,(CS6:CS100=SMALL(CS6:CS100,2))*(COUNTIF(CS209:CS212, $A$6:$A$100)=0),0)), ""),""),"")</f>
        <v/>
      </c>
      <c r="CT213" s="1" t="str" cm="1">
        <f t="array" ref="CT213">IFERROR(IF(SMALL(CT6:CT100,2)&lt;=$A$214*SMALL(CT6:CT100,1),IFERROR(INDEX($A$6:$A$100, MATCH(1,(CT6:CT100=SMALL(CT6:CT100,2))*(COUNTIF(CT209:CT212, $A$6:$A$100)=0),0)), ""),""),"")</f>
        <v/>
      </c>
      <c r="CU213" s="1" t="str" cm="1">
        <f t="array" ref="CU213">IFERROR(IF(SMALL(CU6:CU100,2)&lt;=$A$214*SMALL(CU6:CU100,1),IFERROR(INDEX($A$6:$A$100, MATCH(1,(CU6:CU100=SMALL(CU6:CU100,2))*(COUNTIF(CU209:CU212, $A$6:$A$100)=0),0)), ""),""),"")</f>
        <v/>
      </c>
      <c r="CV213" s="1" t="str" cm="1">
        <f t="array" ref="CV213">IFERROR(IF(SMALL(CV6:CV100,2)&lt;=$A$214*SMALL(CV6:CV100,1),IFERROR(INDEX($A$6:$A$100, MATCH(1,(CV6:CV100=SMALL(CV6:CV100,2))*(COUNTIF(CV209:CV212, $A$6:$A$100)=0),0)), ""),""),"")</f>
        <v/>
      </c>
      <c r="CW213" s="1" t="str" cm="1">
        <f t="array" ref="CW213">IFERROR(IF(SMALL(CW6:CW100,2)&lt;=$A$214*SMALL(CW6:CW100,1),IFERROR(INDEX($A$6:$A$100, MATCH(1,(CW6:CW100=SMALL(CW6:CW100,2))*(COUNTIF(CW209:CW212, $A$6:$A$100)=0),0)), ""),""),"")</f>
        <v/>
      </c>
      <c r="CX213" s="1" t="str" cm="1">
        <f t="array" ref="CX213">IFERROR(IF(SMALL(CX6:CX100,2)&lt;=$A$214*SMALL(CX6:CX100,1),IFERROR(INDEX($A$6:$A$100, MATCH(1,(CX6:CX100=SMALL(CX6:CX100,2))*(COUNTIF(CX209:CX212, $A$6:$A$100)=0),0)), ""),""),"")</f>
        <v/>
      </c>
      <c r="CY213" s="1" t="str" cm="1">
        <f t="array" ref="CY213">IFERROR(IF(SMALL(CY6:CY100,2)&lt;=$A$214*SMALL(CY6:CY100,1),IFERROR(INDEX($A$6:$A$100, MATCH(1,(CY6:CY100=SMALL(CY6:CY100,2))*(COUNTIF(CY209:CY212, $A$6:$A$100)=0),0)), ""),""),"")</f>
        <v/>
      </c>
      <c r="CZ213" s="1" t="str" cm="1">
        <f t="array" ref="CZ213">IFERROR(IF(SMALL(CZ6:CZ100,2)&lt;=$A$214*SMALL(CZ6:CZ100,1),IFERROR(INDEX($A$6:$A$100, MATCH(1,(CZ6:CZ100=SMALL(CZ6:CZ100,2))*(COUNTIF(CZ209:CZ212, $A$6:$A$100)=0),0)), ""),""),"")</f>
        <v/>
      </c>
      <c r="DA213" s="1" t="str" cm="1">
        <f t="array" ref="DA213">IFERROR(IF(SMALL(DA6:DA100,2)&lt;=$A$214*SMALL(DA6:DA100,1),IFERROR(INDEX($A$6:$A$100, MATCH(1,(DA6:DA100=SMALL(DA6:DA100,2))*(COUNTIF(DA209:DA212, $A$6:$A$100)=0),0)), ""),""),"")</f>
        <v/>
      </c>
      <c r="DB213" s="1" t="str" cm="1">
        <f t="array" ref="DB213">IFERROR(IF(SMALL(DB6:DB100,2)&lt;=$A$214*SMALL(DB6:DB100,1),IFERROR(INDEX($A$6:$A$100, MATCH(1,(DB6:DB100=SMALL(DB6:DB100,2))*(COUNTIF(DB209:DB212, $A$6:$A$100)=0),0)), ""),""),"")</f>
        <v/>
      </c>
      <c r="DC213" s="1" t="str" cm="1">
        <f t="array" ref="DC213">IFERROR(IF(SMALL(DC6:DC100,2)&lt;=$A$214*SMALL(DC6:DC100,1),IFERROR(INDEX($A$6:$A$100, MATCH(1,(DC6:DC100=SMALL(DC6:DC100,2))*(COUNTIF(DC209:DC212, $A$6:$A$100)=0),0)), ""),""),"")</f>
        <v/>
      </c>
      <c r="DD213" s="1" t="str" cm="1">
        <f t="array" ref="DD213">IFERROR(IF(SMALL(DD6:DD100,2)&lt;=$A$214*SMALL(DD6:DD100,1),IFERROR(INDEX($A$6:$A$100, MATCH(1,(DD6:DD100=SMALL(DD6:DD100,2))*(COUNTIF(DD209:DD212, $A$6:$A$100)=0),0)), ""),""),"")</f>
        <v/>
      </c>
      <c r="DE213" s="1" t="str" cm="1">
        <f t="array" ref="DE213">IFERROR(IF(SMALL(DE6:DE100,2)&lt;=$A$214*SMALL(DE6:DE100,1),IFERROR(INDEX($A$6:$A$100, MATCH(1,(DE6:DE100=SMALL(DE6:DE100,2))*(COUNTIF(DE209:DE212, $A$6:$A$100)=0),0)), ""),""),"")</f>
        <v/>
      </c>
      <c r="DF213" s="1" t="str" cm="1">
        <f t="array" ref="DF213">IFERROR(IF(SMALL(DF6:DF100,2)&lt;=$A$214*SMALL(DF6:DF100,1),IFERROR(INDEX($A$6:$A$100, MATCH(1,(DF6:DF100=SMALL(DF6:DF100,2))*(COUNTIF(DF209:DF212, $A$6:$A$100)=0),0)), ""),""),"")</f>
        <v/>
      </c>
      <c r="DG213" s="1" t="str" cm="1">
        <f t="array" ref="DG213">IFERROR(IF(SMALL(DG6:DG100,2)&lt;=$A$214*SMALL(DG6:DG100,1),IFERROR(INDEX($A$6:$A$100, MATCH(1,(DG6:DG100=SMALL(DG6:DG100,2))*(COUNTIF(DG209:DG212, $A$6:$A$100)=0),0)), ""),""),"")</f>
        <v/>
      </c>
      <c r="DH213" s="1" t="str" cm="1">
        <f t="array" ref="DH213">IFERROR(IF(SMALL(DH6:DH100,2)&lt;=$A$214*SMALL(DH6:DH100,1),IFERROR(INDEX($A$6:$A$100, MATCH(1,(DH6:DH100=SMALL(DH6:DH100,2))*(COUNTIF(DH209:DH212, $A$6:$A$100)=0),0)), ""),""),"")</f>
        <v/>
      </c>
      <c r="DI213" s="1" t="str" cm="1">
        <f t="array" ref="DI213">IFERROR(IF(SMALL(DI6:DI100,2)&lt;=$A$214*SMALL(DI6:DI100,1),IFERROR(INDEX($A$6:$A$100, MATCH(1,(DI6:DI100=SMALL(DI6:DI100,2))*(COUNTIF(DI209:DI212, $A$6:$A$100)=0),0)), ""),""),"")</f>
        <v/>
      </c>
      <c r="DJ213" s="1" t="str" cm="1">
        <f t="array" ref="DJ213">IFERROR(IF(SMALL(DJ6:DJ100,2)&lt;=$A$214*SMALL(DJ6:DJ100,1),IFERROR(INDEX($A$6:$A$100, MATCH(1,(DJ6:DJ100=SMALL(DJ6:DJ100,2))*(COUNTIF(DJ209:DJ212, $A$6:$A$100)=0),0)), ""),""),"")</f>
        <v/>
      </c>
      <c r="DK213" s="1" t="str" cm="1">
        <f t="array" ref="DK213">IFERROR(IF(SMALL(DK6:DK100,2)&lt;=$A$214*SMALL(DK6:DK100,1),IFERROR(INDEX($A$6:$A$100, MATCH(1,(DK6:DK100=SMALL(DK6:DK100,2))*(COUNTIF(DK209:DK212, $A$6:$A$100)=0),0)), ""),""),"")</f>
        <v/>
      </c>
      <c r="DL213" s="1" t="str" cm="1">
        <f t="array" ref="DL213">IFERROR(IF(SMALL(DL6:DL100,2)&lt;=$A$214*SMALL(DL6:DL100,1),IFERROR(INDEX($A$6:$A$100, MATCH(1,(DL6:DL100=SMALL(DL6:DL100,2))*(COUNTIF(DL209:DL212, $A$6:$A$100)=0),0)), ""),""),"")</f>
        <v/>
      </c>
      <c r="DM213" s="1" t="str" cm="1">
        <f t="array" ref="DM213">IFERROR(IF(SMALL(DM6:DM100,2)&lt;=$A$214*SMALL(DM6:DM100,1),IFERROR(INDEX($A$6:$A$100, MATCH(1,(DM6:DM100=SMALL(DM6:DM100,2))*(COUNTIF(DM209:DM212, $A$6:$A$100)=0),0)), ""),""),"")</f>
        <v/>
      </c>
      <c r="DN213" s="1" t="str" cm="1">
        <f t="array" ref="DN213">IFERROR(IF(SMALL(DN6:DN100,2)&lt;=$A$214*SMALL(DN6:DN100,1),IFERROR(INDEX($A$6:$A$100, MATCH(1,(DN6:DN100=SMALL(DN6:DN100,2))*(COUNTIF(DN209:DN212, $A$6:$A$100)=0),0)), ""),""),"")</f>
        <v>R2LIVE</v>
      </c>
      <c r="DO213" s="1" t="str" cm="1">
        <f t="array" ref="DO213">IFERROR(IF(SMALL(DO6:DO100,2)&lt;=$A$214*SMALL(DO6:DO100,1),IFERROR(INDEX($A$6:$A$100, MATCH(1,(DO6:DO100=SMALL(DO6:DO100,2))*(COUNTIF(DO209:DO212, $A$6:$A$100)=0),0)), ""),""),"")</f>
        <v/>
      </c>
      <c r="DP213" s="1" t="str" cm="1">
        <f t="array" ref="DP213">IFERROR(IF(SMALL(DP6:DP100,2)&lt;=$A$214*SMALL(DP6:DP100,1),IFERROR(INDEX($A$6:$A$100, MATCH(1,(DP6:DP100=SMALL(DP6:DP100,2))*(COUNTIF(DP209:DP212, $A$6:$A$100)=0),0)), ""),""),"")</f>
        <v/>
      </c>
      <c r="DQ213" s="1" t="str" cm="1">
        <f t="array" ref="DQ213">IFERROR(IF(SMALL(DQ6:DQ100,2)&lt;=$A$214*SMALL(DQ6:DQ100,1),IFERROR(INDEX($A$6:$A$100, MATCH(1,(DQ6:DQ100=SMALL(DQ6:DQ100,2))*(COUNTIF(DQ209:DQ212, $A$6:$A$100)=0),0)), ""),""),"")</f>
        <v/>
      </c>
      <c r="DR213" s="1" t="str" cm="1">
        <f t="array" ref="DR213">IFERROR(IF(SMALL(DR6:DR100,2)&lt;=$A$214*SMALL(DR6:DR100,1),IFERROR(INDEX($A$6:$A$100, MATCH(1,(DR6:DR100=SMALL(DR6:DR100,2))*(COUNTIF(DR209:DR212, $A$6:$A$100)=0),0)), ""),""),"")</f>
        <v/>
      </c>
      <c r="DS213" s="1" t="str" cm="1">
        <f t="array" ref="DS213">IFERROR(IF(SMALL(DS6:DS100,2)&lt;=$A$214*SMALL(DS6:DS100,1),IFERROR(INDEX($A$6:$A$100, MATCH(1,(DS6:DS100=SMALL(DS6:DS100,2))*(COUNTIF(DS209:DS212, $A$6:$A$100)=0),0)), ""),""),"")</f>
        <v/>
      </c>
      <c r="DT213" s="1" t="str" cm="1">
        <f t="array" ref="DT213">IFERROR(IF(SMALL(DT6:DT100,2)&lt;=$A$214*SMALL(DT6:DT100,1),IFERROR(INDEX($A$6:$A$100, MATCH(1,(DT6:DT100=SMALL(DT6:DT100,2))*(COUNTIF(DT209:DT212, $A$6:$A$100)=0),0)), ""),""),"")</f>
        <v/>
      </c>
      <c r="DU213" s="1" t="str" cm="1">
        <f t="array" ref="DU213">IFERROR(IF(SMALL(DU6:DU100,2)&lt;=$A$214*SMALL(DU6:DU100,1),IFERROR(INDEX($A$6:$A$100, MATCH(1,(DU6:DU100=SMALL(DU6:DU100,2))*(COUNTIF(DU209:DU212, $A$6:$A$100)=0),0)), ""),""),"")</f>
        <v/>
      </c>
      <c r="DV213" s="1" t="str" cm="1">
        <f t="array" ref="DV213">IFERROR(IF(SMALL(DV6:DV100,2)&lt;=$A$214*SMALL(DV6:DV100,1),IFERROR(INDEX($A$6:$A$100, MATCH(1,(DV6:DV100=SMALL(DV6:DV100,2))*(COUNTIF(DV209:DV212, $A$6:$A$100)=0),0)), ""),""),"")</f>
        <v/>
      </c>
      <c r="DW213" s="1" t="str" cm="1">
        <f t="array" ref="DW213">IFERROR(IF(SMALL(DW6:DW100,2)&lt;=$A$214*SMALL(DW6:DW100,1),IFERROR(INDEX($A$6:$A$100, MATCH(1,(DW6:DW100=SMALL(DW6:DW100,2))*(COUNTIF(DW209:DW212, $A$6:$A$100)=0),0)), ""),""),"")</f>
        <v/>
      </c>
      <c r="DX213" s="1" t="str" cm="1">
        <f t="array" ref="DX213">IFERROR(IF(SMALL(DX6:DX100,2)&lt;=$A$214*SMALL(DX6:DX100,1),IFERROR(INDEX($A$6:$A$100, MATCH(1,(DX6:DX100=SMALL(DX6:DX100,2))*(COUNTIF(DX209:DX212, $A$6:$A$100)=0),0)), ""),""),"")</f>
        <v/>
      </c>
      <c r="DY213" s="1" t="str" cm="1">
        <f t="array" ref="DY213">IFERROR(IF(SMALL(DY6:DY100,2)&lt;=$A$214*SMALL(DY6:DY100,1),IFERROR(INDEX($A$6:$A$100, MATCH(1,(DY6:DY100=SMALL(DY6:DY100,2))*(COUNTIF(DY209:DY212, $A$6:$A$100)=0),0)), ""),""),"")</f>
        <v/>
      </c>
      <c r="DZ213" s="1" t="str" cm="1">
        <f t="array" ref="DZ213">IFERROR(IF(SMALL(DZ6:DZ100,2)&lt;=$A$214*SMALL(DZ6:DZ100,1),IFERROR(INDEX($A$6:$A$100, MATCH(1,(DZ6:DZ100=SMALL(DZ6:DZ100,2))*(COUNTIF(DZ209:DZ212, $A$6:$A$100)=0),0)), ""),""),"")</f>
        <v/>
      </c>
      <c r="EA213" s="110"/>
      <c r="EB213" s="110"/>
      <c r="EC213" s="1" t="str" cm="1">
        <f t="array" ref="EC213">IFERROR(IF(SMALL(EC6:EC100,2)&lt;=$A$214*SMALL(EC6:EC100,1),IFERROR(INDEX($A$6:$A$100, MATCH(1,(EC6:EC100=SMALL(EC6:EC100,2))*(COUNTIF(EC209:EC212, $A$6:$A$100)=0),0)), ""),""),"")</f>
        <v/>
      </c>
      <c r="ED213" s="110"/>
      <c r="EE213" s="110"/>
      <c r="EF213" s="1" t="str" cm="1">
        <f t="array" ref="EF213">IFERROR(IF(SMALL(EF6:EF100,2)&lt;=$A$214*SMALL(EF6:EF100,1),IFERROR(INDEX($A$6:$A$100, MATCH(1,(EF6:EF100=SMALL(EF6:EF100,2))*(COUNTIF(EF209:EF212, $A$6:$A$100)=0),0)), ""),""),"")</f>
        <v/>
      </c>
      <c r="EG213" s="110"/>
      <c r="EH213" s="1" t="str" cm="1">
        <f t="array" ref="EH213">IFERROR(IF(SMALL(EH6:EH100,2)&lt;=$A$214*SMALL(EH6:EH100,1),IFERROR(INDEX($A$6:$A$100, MATCH(1,(EH6:EH100=SMALL(EH6:EH100,2))*(COUNTIF(EH209:EH212, $A$6:$A$100)=0),0)), ""),""),"")</f>
        <v/>
      </c>
      <c r="EI213" s="1" t="str" cm="1">
        <f t="array" ref="EI213">IFERROR(IF(SMALL(EI6:EI100,2)&lt;=$A$214*SMALL(EI6:EI100,1),IFERROR(INDEX($A$6:$A$100, MATCH(1,(EI6:EI100=SMALL(EI6:EI100,2))*(COUNTIF(EI209:EI212, $A$6:$A$100)=0),0)), ""),""),"")</f>
        <v/>
      </c>
      <c r="EJ213" s="1" t="str" cm="1">
        <f t="array" ref="EJ213">IFERROR(IF(SMALL(EJ6:EJ100,2)&lt;=$A$214*SMALL(EJ6:EJ100,1),IFERROR(INDEX($A$6:$A$100, MATCH(1,(EJ6:EJ100=SMALL(EJ6:EJ100,2))*(COUNTIF(EJ209:EJ212, $A$6:$A$100)=0),0)), ""),""),"")</f>
        <v/>
      </c>
      <c r="EK213" s="1" t="str" cm="1">
        <f t="array" ref="EK213">IFERROR(IF(SMALL(EK6:EK100,2)&lt;=$A$214*SMALL(EK6:EK100,1),IFERROR(INDEX($A$6:$A$100, MATCH(1,(EK6:EK100=SMALL(EK6:EK100,2))*(COUNTIF(EK209:EK212, $A$6:$A$100)=0),0)), ""),""),"")</f>
        <v/>
      </c>
      <c r="EL213" s="1" t="str" cm="1">
        <f t="array" ref="EL213">IFERROR(IF(SMALL(EL6:EL100,2)&lt;=$A$214*SMALL(EL6:EL100,1),IFERROR(INDEX($A$6:$A$100, MATCH(1,(EL6:EL100=SMALL(EL6:EL100,2))*(COUNTIF(EL209:EL212, $A$6:$A$100)=0),0)), ""),""),"")</f>
        <v/>
      </c>
      <c r="EM213" s="1" t="str" cm="1">
        <f t="array" ref="EM213">IFERROR(IF(SMALL(EM6:EM100,2)&lt;=$A$214*SMALL(EM6:EM100,1),IFERROR(INDEX($A$6:$A$100, MATCH(1,(EM6:EM100=SMALL(EM6:EM100,2))*(COUNTIF(EM209:EM212, $A$6:$A$100)=0),0)), ""),""),"")</f>
        <v/>
      </c>
      <c r="EN213" s="1" t="str" cm="1">
        <f t="array" ref="EN213">IFERROR(IF(SMALL(EN6:EN100,2)&lt;=$A$214*SMALL(EN6:EN100,1),IFERROR(INDEX($A$6:$A$100, MATCH(1,(EN6:EN100=SMALL(EN6:EN100,2))*(COUNTIF(EN209:EN212, $A$6:$A$100)=0),0)), ""),""),"")</f>
        <v/>
      </c>
      <c r="EO213" s="1" t="str" cm="1">
        <f t="array" ref="EO213">IFERROR(IF(SMALL(EO6:EO100,2)&lt;=$A$214*SMALL(EO6:EO100,1),IFERROR(INDEX($A$6:$A$100, MATCH(1,(EO6:EO100=SMALL(EO6:EO100,2))*(COUNTIF(EO209:EO212, $A$6:$A$100)=0),0)), ""),""),"")</f>
        <v/>
      </c>
      <c r="EP213" s="1" t="str" cm="1">
        <f t="array" ref="EP213">IFERROR(IF(SMALL(EP6:EP100,2)&lt;=$A$214*SMALL(EP6:EP100,1),IFERROR(INDEX($A$6:$A$100, MATCH(1,(EP6:EP100=SMALL(EP6:EP100,2))*(COUNTIF(EP209:EP212, $A$6:$A$100)=0),0)), ""),""),"")</f>
        <v/>
      </c>
      <c r="EQ213" s="1" t="str" cm="1">
        <f t="array" ref="EQ213">IFERROR(IF(SMALL(EQ6:EQ100,2)&lt;=$A$214*SMALL(EQ6:EQ100,1),IFERROR(INDEX($A$6:$A$100, MATCH(1,(EQ6:EQ100=SMALL(EQ6:EQ100,2))*(COUNTIF(EQ209:EQ212, $A$6:$A$100)=0),0)), ""),""),"")</f>
        <v/>
      </c>
      <c r="ER213" s="1" t="str" cm="1">
        <f t="array" ref="ER213">IFERROR(IF(SMALL(ER6:ER100,2)&lt;=$A$214*SMALL(ER6:ER100,1),IFERROR(INDEX($A$6:$A$100, MATCH(1,(ER6:ER100=SMALL(ER6:ER100,2))*(COUNTIF(ER209:ER212, $A$6:$A$100)=0),0)), ""),""),"")</f>
        <v/>
      </c>
      <c r="ES213" s="1" t="str" cm="1">
        <f t="array" ref="ES213">IFERROR(IF(SMALL(ES6:ES100,2)&lt;=$A$214*SMALL(ES6:ES100,1),IFERROR(INDEX($A$6:$A$100, MATCH(1,(ES6:ES100=SMALL(ES6:ES100,2))*(COUNTIF(ES209:ES212, $A$6:$A$100)=0),0)), ""),""),"")</f>
        <v/>
      </c>
      <c r="ET213" s="1" t="str" cm="1">
        <f t="array" ref="ET213">IFERROR(IF(SMALL(ET6:ET100,2)&lt;=$A$214*SMALL(ET6:ET100,1),IFERROR(INDEX($A$6:$A$100, MATCH(1,(ET6:ET100=SMALL(ET6:ET100,2))*(COUNTIF(ET209:ET212, $A$6:$A$100)=0),0)), ""),""),"")</f>
        <v/>
      </c>
      <c r="EU213" s="1" t="str" cm="1">
        <f t="array" ref="EU213">IFERROR(IF(SMALL(EU6:EU100,2)&lt;=$A$214*SMALL(EU6:EU100,1),IFERROR(INDEX($A$6:$A$100, MATCH(1,(EU6:EU100=SMALL(EU6:EU100,2))*(COUNTIF(EU209:EU212, $A$6:$A$100)=0),0)), ""),""),"")</f>
        <v/>
      </c>
      <c r="EV213" s="1" t="str" cm="1">
        <f t="array" ref="EV213">IFERROR(IF(SMALL(EV6:EV100,2)&lt;=$A$214*SMALL(EV6:EV100,1),IFERROR(INDEX($A$6:$A$100, MATCH(1,(EV6:EV100=SMALL(EV6:EV100,2))*(COUNTIF(EV209:EV212, $A$6:$A$100)=0),0)), ""),""),"")</f>
        <v/>
      </c>
      <c r="EW213" s="1" t="str" cm="1">
        <f t="array" ref="EW213">IFERROR(IF(SMALL(EW6:EW100,2)&lt;=$A$214*SMALL(EW6:EW100,1),IFERROR(INDEX($A$6:$A$100, MATCH(1,(EW6:EW100=SMALL(EW6:EW100,2))*(COUNTIF(EW209:EW212, $A$6:$A$100)=0),0)), ""),""),"")</f>
        <v/>
      </c>
      <c r="EX213" s="1" t="str" cm="1">
        <f t="array" ref="EX213">IFERROR(IF(SMALL(EX6:EX100,2)&lt;=$A$214*SMALL(EX6:EX100,1),IFERROR(INDEX($A$6:$A$100, MATCH(1,(EX6:EX100=SMALL(EX6:EX100,2))*(COUNTIF(EX209:EX212, $A$6:$A$100)=0),0)), ""),""),"")</f>
        <v/>
      </c>
      <c r="EY213" s="1" t="str" cm="1">
        <f t="array" ref="EY213">IFERROR(IF(SMALL(EY6:EY100,2)&lt;=$A$214*SMALL(EY6:EY100,1),IFERROR(INDEX($A$6:$A$100, MATCH(1,(EY6:EY100=SMALL(EY6:EY100,2))*(COUNTIF(EY209:EY212, $A$6:$A$100)=0),0)), ""),""),"")</f>
        <v/>
      </c>
      <c r="EZ213" s="1" t="str" cm="1">
        <f t="array" ref="EZ213">IFERROR(IF(SMALL(EZ6:EZ100,2)&lt;=$A$214*SMALL(EZ6:EZ100,1),IFERROR(INDEX($A$6:$A$100, MATCH(1,(EZ6:EZ100=SMALL(EZ6:EZ100,2))*(COUNTIF(EZ209:EZ212, $A$6:$A$100)=0),0)), ""),""),"")</f>
        <v/>
      </c>
    </row>
    <row r="214" spans="1:204" x14ac:dyDescent="0.25">
      <c r="A214" s="92">
        <v>1.25</v>
      </c>
      <c r="B214" s="1" t="str" cm="1">
        <f t="array" ref="B214">IFERROR(IF(SMALL(B6:B100,3)&lt;=$A$214*SMALL(B6:B100,1),IFERROR(INDEX($A$6:$A$100, MATCH(1,(B6:B100=SMALL(B6:B100,3))*(COUNTIF(B212:B213, $A$6:$A$100)=0),0)), ""),""),"")</f>
        <v/>
      </c>
      <c r="C214" s="1" t="str" cm="1">
        <f t="array" ref="C214">IFERROR(IF(SMALL(C6:C100,3)&lt;=$A$214*SMALL(C6:C100,1),IFERROR(INDEX($A$6:$A$100, MATCH(1,(C6:C100=SMALL(C6:C100,3))*(COUNTIF(C212:C213, $A$6:$A$100)=0),0)), ""),""),"")</f>
        <v/>
      </c>
      <c r="D214" s="1" t="str" cm="1">
        <f t="array" ref="D214">IFERROR(IF(SMALL(D6:D100,3)&lt;=$A$214*SMALL(D6:D100,1),IFERROR(INDEX($A$6:$A$100, MATCH(1,(D6:D100=SMALL(D6:D100,3))*(COUNTIF(D212:D213, $A$6:$A$100)=0),0)), ""),""),"")</f>
        <v>Kimera</v>
      </c>
      <c r="E214" s="1" t="str" cm="1">
        <f t="array" ref="E214">IFERROR(IF(SMALL(E6:E100,3)&lt;=$A$214*SMALL(E6:E100,1),IFERROR(INDEX($A$6:$A$100, MATCH(1,(E6:E100=SMALL(E6:E100,3))*(COUNTIF(E212:E213, $A$6:$A$100)=0),0)), ""),""),"")</f>
        <v>OpenVSLAM</v>
      </c>
      <c r="F214" s="1" t="str" cm="1">
        <f t="array" ref="F214">IFERROR(IF(SMALL(F6:F100,3)&lt;=$A$214*SMALL(F6:F100,1),IFERROR(INDEX($A$6:$A$100, MATCH(1,(F6:F100=SMALL(F6:F100,3))*(COUNTIF(F212:F213, $A$6:$A$100)=0),0)), ""),""),"")</f>
        <v/>
      </c>
      <c r="G214" s="1" t="str" cm="1">
        <f t="array" ref="G214">IFERROR(IF(SMALL(G6:G100,3)&lt;=$A$214*SMALL(G6:G100,1),IFERROR(INDEX($A$6:$A$100, MATCH(1,(G6:G100=SMALL(G6:G100,3))*(COUNTIF(G212:G213, $A$6:$A$100)=0),0)), ""),""),"")</f>
        <v>ORB-SLAM2</v>
      </c>
      <c r="H214" s="1" t="str" cm="1">
        <f t="array" ref="H214">IFERROR(IF(SMALL(H6:H100,3)&lt;=$A$214*SMALL(H6:H100,1),IFERROR(INDEX($A$6:$A$100, MATCH(1,(H6:H100=SMALL(H6:H100,3))*(COUNTIF(H212:H213, $A$6:$A$100)=0),0)), ""),""),"")</f>
        <v/>
      </c>
      <c r="I214" s="1" t="str" cm="1">
        <f t="array" ref="I214">IFERROR(IF(SMALL(I6:I100,3)&lt;=$A$214*SMALL(I6:I100,1),IFERROR(INDEX($A$6:$A$100, MATCH(1,(I6:I100=SMALL(I6:I100,3))*(COUNTIF(I212:I213, $A$6:$A$100)=0),0)), ""),""),"")</f>
        <v/>
      </c>
      <c r="J214" s="1" t="str" cm="1">
        <f t="array" ref="J214">IFERROR(IF(SMALL(J6:J100,3)&lt;=$A$214*SMALL(J6:J100,1),IFERROR(INDEX($A$6:$A$100, MATCH(1,(J6:J100=SMALL(J6:J100,3))*(COUNTIF(J212:J213, $A$6:$A$100)=0),0)), ""),""),"")</f>
        <v/>
      </c>
      <c r="K214" s="1" t="str" cm="1">
        <f t="array" ref="K214">IFERROR(IF(SMALL(K6:K100,3)&lt;=$A$214*SMALL(K6:K100,1),IFERROR(INDEX($A$6:$A$100, MATCH(1,(K6:K100=SMALL(K6:K100,3))*(COUNTIF(K212:K213, $A$6:$A$100)=0),0)), ""),""),"")</f>
        <v/>
      </c>
      <c r="L214" s="1" t="str" cm="1">
        <f t="array" ref="L214">IFERROR(IF(SMALL(L6:L100,3)&lt;=$A$214*SMALL(L6:L100,1),IFERROR(INDEX($A$6:$A$100, MATCH(1,(L6:L100=SMALL(L6:L100,3))*(COUNTIF(L212:L213, $A$6:$A$100)=0),0)), ""),""),"")</f>
        <v/>
      </c>
      <c r="M214" s="1" t="str" cm="1">
        <f t="array" ref="M214">IFERROR(IF(SMALL(M6:M100,3)&lt;=$A$214*SMALL(M6:M100,1),IFERROR(INDEX($A$6:$A$100, MATCH(1,(M6:M100=SMALL(M6:M100,3))*(COUNTIF(M212:M213, $A$6:$A$100)=0),0)), ""),""),"")</f>
        <v/>
      </c>
      <c r="N214" s="1" t="str" cm="1">
        <f t="array" ref="N214">IFERROR(IF(SMALL(N6:N100,3)&lt;=$A$214*SMALL(N6:N100,1),IFERROR(INDEX($A$6:$A$100, MATCH(1,(N6:N100=SMALL(N6:N100,3))*(COUNTIF(N212:N213, $A$6:$A$100)=0),0)), ""),""),"")</f>
        <v/>
      </c>
      <c r="O214" s="1" t="str" cm="1">
        <f t="array" ref="O214">IFERROR(IF(SMALL(O6:O100,3)&lt;=$A$214*SMALL(O6:O100,1),IFERROR(INDEX($A$6:$A$100, MATCH(1,(O6:O100=SMALL(O6:O100,3))*(COUNTIF(O212:O213, $A$6:$A$100)=0),0)), ""),""),"")</f>
        <v/>
      </c>
      <c r="P214" s="1" t="str" cm="1">
        <f t="array" ref="P214">IFERROR(IF(SMALL(P6:P100,3)&lt;=$A$214*SMALL(P6:P100,1),IFERROR(INDEX($A$6:$A$100, MATCH(1,(P6:P100=SMALL(P6:P100,3))*(COUNTIF(P212:P213, $A$6:$A$100)=0),0)), ""),""),"")</f>
        <v/>
      </c>
      <c r="Q214" s="1" t="str" cm="1">
        <f t="array" ref="Q214">IFERROR(IF(SMALL(Q6:Q100,3)&lt;=$A$214*SMALL(Q6:Q100,1),IFERROR(INDEX($A$6:$A$100, MATCH(1,(Q6:Q100=SMALL(Q6:Q100,3))*(COUNTIF(Q212:Q213, $A$6:$A$100)=0),0)), ""),""),"")</f>
        <v/>
      </c>
      <c r="R214" s="1" t="str" cm="1">
        <f t="array" ref="R214">IFERROR(IF(SMALL(R6:R100,3)&lt;=$A$214*SMALL(R6:R100,1),IFERROR(INDEX($A$6:$A$100, MATCH(1,(R6:R100=SMALL(R6:R100,3))*(COUNTIF(R212:R213, $A$6:$A$100)=0),0)), ""),""),"")</f>
        <v/>
      </c>
      <c r="S214" s="1" t="str" cm="1">
        <f t="array" ref="S214">IFERROR(IF(SMALL(S6:S100,3)&lt;=$A$214*SMALL(S6:S100,1),IFERROR(INDEX($A$6:$A$100, MATCH(1,(S6:S100=SMALL(S6:S100,3))*(COUNTIF(S212:S213, $A$6:$A$100)=0),0)), ""),""),"")</f>
        <v/>
      </c>
      <c r="T214" s="1" t="str" cm="1">
        <f t="array" ref="T214">IFERROR(IF(SMALL(T6:T100,3)&lt;=$A$214*SMALL(T6:T100,1),IFERROR(INDEX($A$6:$A$100, MATCH(1,(T6:T100=SMALL(T6:T100,3))*(COUNTIF(T212:T213, $A$6:$A$100)=0),0)), ""),""),"")</f>
        <v/>
      </c>
      <c r="U214" s="1" t="str" cm="1">
        <f t="array" ref="U214">IFERROR(IF(SMALL(U6:U100,3)&lt;=$A$214*SMALL(U6:U100,1),IFERROR(INDEX($A$6:$A$100, MATCH(1,(U6:U100=SMALL(U6:U100,3))*(COUNTIF(U212:U213, $A$6:$A$100)=0),0)), ""),""),"")</f>
        <v/>
      </c>
      <c r="V214" s="1" t="str" cm="1">
        <f t="array" ref="V214">IFERROR(IF(SMALL(V6:V100,3)&lt;=$A$214*SMALL(V6:V100,1),IFERROR(INDEX($A$6:$A$100, MATCH(1,(V6:V100=SMALL(V6:V100,3))*(COUNTIF(V212:V213, $A$6:$A$100)=0),0)), ""),""),"")</f>
        <v/>
      </c>
      <c r="W214" s="1" t="str" cm="1">
        <f t="array" ref="W214">IFERROR(IF(SMALL(W6:W100,3)&lt;=$A$214*SMALL(W6:W100,1),IFERROR(INDEX($A$6:$A$100, MATCH(1,(W6:W100=SMALL(W6:W100,3))*(COUNTIF(W212:W213, $A$6:$A$100)=0),0)), ""),""),"")</f>
        <v>ORB-SLAM2</v>
      </c>
      <c r="X214" s="1" t="str" cm="1">
        <f t="array" ref="X214">IFERROR(IF(SMALL(X6:X100,3)&lt;=$A$214*SMALL(X6:X100,1),IFERROR(INDEX($A$6:$A$100, MATCH(1,(X6:X100=SMALL(X6:X100,3))*(COUNTIF(X212:X213, $A$6:$A$100)=0),0)), ""),""),"")</f>
        <v/>
      </c>
      <c r="Y214" s="1" t="str" cm="1">
        <f t="array" ref="Y214">IFERROR(IF(SMALL(Y6:Y100,3)&lt;=$A$214*SMALL(Y6:Y100,1),IFERROR(INDEX($A$6:$A$100, MATCH(1,(Y6:Y100=SMALL(Y6:Y100,3))*(COUNTIF(Y212:Y213, $A$6:$A$100)=0),0)), ""),""),"")</f>
        <v>ORB-SLAM2</v>
      </c>
      <c r="Z214" s="1" t="str" cm="1">
        <f t="array" ref="Z214">IFERROR(IF(SMALL(Z6:Z100,3)&lt;=$A$214*SMALL(Z6:Z100,1),IFERROR(INDEX($A$6:$A$100, MATCH(1,(Z6:Z100=SMALL(Z6:Z100,3))*(COUNTIF(Z212:Z213, $A$6:$A$100)=0),0)), ""),""),"")</f>
        <v>SVO</v>
      </c>
      <c r="AA214" s="1" t="str" cm="1">
        <f t="array" ref="AA214">IFERROR(IF(SMALL(AA6:AA100,3)&lt;=$A$214*SMALL(AA6:AA100,1),IFERROR(INDEX($A$6:$A$100, MATCH(1,(AA6:AA100=SMALL(AA6:AA100,3))*(COUNTIF(AA212:AA213, $A$6:$A$100)=0),0)), ""),""),"")</f>
        <v>ORB-SLAM3</v>
      </c>
      <c r="AB214" s="1" t="str" cm="1">
        <f t="array" ref="AB214">IFERROR(IF(SMALL(AB6:AB100,3)&lt;=$A$214*SMALL(AB6:AB100,1),IFERROR(INDEX($A$6:$A$100, MATCH(1,(AB6:AB100=SMALL(AB6:AB100,3))*(COUNTIF(AB212:AB213, $A$6:$A$100)=0),0)), ""),""),"")</f>
        <v/>
      </c>
      <c r="AC214" s="1" t="str" cm="1">
        <f t="array" ref="AC214">IFERROR(IF(SMALL(AC6:AC100,3)&lt;=$A$214*SMALL(AC6:AC100,1),IFERROR(INDEX($A$6:$A$100, MATCH(1,(AC6:AC100=SMALL(AC6:AC100,3))*(COUNTIF(AC212:AC213, $A$6:$A$100)=0),0)), ""),""),"")</f>
        <v/>
      </c>
      <c r="AD214" s="1" t="str" cm="1">
        <f t="array" ref="AD214">IFERROR(IF(SMALL(AD6:AD100,3)&lt;=$A$214*SMALL(AD6:AD100,1),IFERROR(INDEX($A$6:$A$100, MATCH(1,(AD6:AD100=SMALL(AD6:AD100,3))*(COUNTIF(AD212:AD213, $A$6:$A$100)=0),0)), ""),""),"")</f>
        <v/>
      </c>
      <c r="AE214" s="1" t="str" cm="1">
        <f t="array" ref="AE214">IFERROR(IF(SMALL(AE6:AE100,3)&lt;=$A$214*SMALL(AE6:AE100,1),IFERROR(INDEX($A$6:$A$100, MATCH(1,(AE6:AE100=SMALL(AE6:AE100,3))*(COUNTIF(AE212:AE213, $A$6:$A$100)=0),0)), ""),""),"")</f>
        <v/>
      </c>
      <c r="AF214" s="1" t="str" cm="1">
        <f t="array" ref="AF214">IFERROR(IF(SMALL(AF6:AF100,3)&lt;=$A$214*SMALL(AF6:AF100,1),IFERROR(INDEX($A$6:$A$100, MATCH(1,(AF6:AF100=SMALL(AF6:AF100,3))*(COUNTIF(AF212:AF213, $A$6:$A$100)=0),0)), ""),""),"")</f>
        <v/>
      </c>
      <c r="AG214" s="1" t="str" cm="1">
        <f t="array" ref="AG214">IFERROR(IF(SMALL(AG6:AG100,3)&lt;=$A$214*SMALL(AG6:AG100,1),IFERROR(INDEX($A$6:$A$100, MATCH(1,(AG6:AG100=SMALL(AG6:AG100,3))*(COUNTIF(AG212:AG213, $A$6:$A$100)=0),0)), ""),""),"")</f>
        <v/>
      </c>
      <c r="AH214" s="1" t="str" cm="1">
        <f t="array" ref="AH214">IFERROR(IF(SMALL(AH6:AH100,3)&lt;=$A$214*SMALL(AH6:AH100,1),IFERROR(INDEX($A$6:$A$100, MATCH(1,(AH6:AH100=SMALL(AH6:AH100,3))*(COUNTIF(AH212:AH213, $A$6:$A$100)=0),0)), ""),""),"")</f>
        <v/>
      </c>
      <c r="AI214" s="1" t="str" cm="1">
        <f t="array" ref="AI214">IFERROR(IF(SMALL(AI6:AI100,3)&lt;=$A$214*SMALL(AI6:AI100,1),IFERROR(INDEX($A$6:$A$100, MATCH(1,(AI6:AI100=SMALL(AI6:AI100,3))*(COUNTIF(AI212:AI213, $A$6:$A$100)=0),0)), ""),""),"")</f>
        <v/>
      </c>
      <c r="AJ214" s="1" t="str" cm="1">
        <f t="array" ref="AJ214">IFERROR(IF(SMALL(AJ6:AJ100,3)&lt;=$A$214*SMALL(AJ6:AJ100,1),IFERROR(INDEX($A$6:$A$100, MATCH(1,(AJ6:AJ100=SMALL(AJ6:AJ100,3))*(COUNTIF(AJ212:AJ213, $A$6:$A$100)=0),0)), ""),""),"")</f>
        <v/>
      </c>
      <c r="AK214" s="1" t="str" cm="1">
        <f t="array" ref="AK214">IFERROR(IF(SMALL(AK6:AK100,3)&lt;=$A$214*SMALL(AK6:AK100,1),IFERROR(INDEX($A$6:$A$100, MATCH(1,(AK6:AK100=SMALL(AK6:AK100,3))*(COUNTIF(AK212:AK213, $A$6:$A$100)=0),0)), ""),""),"")</f>
        <v/>
      </c>
      <c r="AL214" s="1" t="str" cm="1">
        <f t="array" ref="AL214">IFERROR(IF(SMALL(AL6:AL100,3)&lt;=$A$214*SMALL(AL6:AL100,1),IFERROR(INDEX($A$6:$A$100, MATCH(1,(AL6:AL100=SMALL(AL6:AL100,3))*(COUNTIF(AL212:AL213, $A$6:$A$100)=0),0)), ""),""),"")</f>
        <v/>
      </c>
      <c r="AM214" s="1" t="str" cm="1">
        <f t="array" ref="AM214">IFERROR(IF(SMALL(AM6:AM100,3)&lt;=$A$214*SMALL(AM6:AM100,1),IFERROR(INDEX($A$6:$A$100, MATCH(1,(AM6:AM100=SMALL(AM6:AM100,3))*(COUNTIF(AM212:AM213, $A$6:$A$100)=0),0)), ""),""),"")</f>
        <v/>
      </c>
      <c r="AN214" s="1" t="str" cm="1">
        <f t="array" ref="AN214">IFERROR(IF(SMALL(AN6:AN100,3)&lt;=$A$214*SMALL(AN6:AN100,1),IFERROR(INDEX($A$6:$A$100, MATCH(1,(AN6:AN100=SMALL(AN6:AN100,3))*(COUNTIF(AN212:AN213, $A$6:$A$100)=0),0)), ""),""),"")</f>
        <v/>
      </c>
      <c r="AO214" s="1" t="str" cm="1">
        <f t="array" ref="AO214">IFERROR(IF(SMALL(AO6:AO100,3)&lt;=$A$214*SMALL(AO6:AO100,1),IFERROR(INDEX($A$6:$A$100, MATCH(1,(AO6:AO100=SMALL(AO6:AO100,3))*(COUNTIF(AO212:AO213, $A$6:$A$100)=0),0)), ""),""),"")</f>
        <v/>
      </c>
      <c r="AP214" s="1" t="str" cm="1">
        <f t="array" ref="AP214">IFERROR(IF(SMALL(AP6:AP100,3)&lt;=$A$214*SMALL(AP6:AP100,1),IFERROR(INDEX($A$6:$A$100, MATCH(1,(AP6:AP100=SMALL(AP6:AP100,3))*(COUNTIF(AP212:AP213, $A$6:$A$100)=0),0)), ""),""),"")</f>
        <v/>
      </c>
      <c r="AQ214" s="1" t="str" cm="1">
        <f t="array" ref="AQ214">IFERROR(IF(SMALL(AQ6:AQ100,3)&lt;=$A$214*SMALL(AQ6:AQ100,1),IFERROR(INDEX($A$6:$A$100, MATCH(1,(AQ6:AQ100=SMALL(AQ6:AQ100,3))*(COUNTIF(AQ212:AQ213, $A$6:$A$100)=0),0)), ""),""),"")</f>
        <v/>
      </c>
      <c r="AR214" s="1" t="str" cm="1">
        <f t="array" ref="AR214">IFERROR(IF(SMALL(AR6:AR100,3)&lt;=$A$214*SMALL(AR6:AR100,1),IFERROR(INDEX($A$6:$A$100, MATCH(1,(AR6:AR100=SMALL(AR6:AR100,3))*(COUNTIF(AR212:AR213, $A$6:$A$100)=0),0)), ""),""),"")</f>
        <v>ORB-SLAM3</v>
      </c>
      <c r="AS214" s="1" t="str" cm="1">
        <f t="array" ref="AS214">IFERROR(IF(SMALL(AS6:AS100,3)&lt;=$A$214*SMALL(AS6:AS100,1),IFERROR(INDEX($A$6:$A$100, MATCH(1,(AS6:AS100=SMALL(AS6:AS100,3))*(COUNTIF(AS212:AS213, $A$6:$A$100)=0),0)), ""),""),"")</f>
        <v/>
      </c>
      <c r="AT214" s="1" t="str" cm="1">
        <f t="array" ref="AT214">IFERROR(IF(SMALL(AT6:AT100,3)&lt;=$A$214*SMALL(AT6:AT100,1),IFERROR(INDEX($A$6:$A$100, MATCH(1,(AT6:AT100=SMALL(AT6:AT100,3))*(COUNTIF(AT212:AT213, $A$6:$A$100)=0),0)), ""),""),"")</f>
        <v/>
      </c>
      <c r="AU214" s="1" t="str" cm="1">
        <f t="array" ref="AU214">IFERROR(IF(SMALL(AU6:AU100,3)&lt;=$A$214*SMALL(AU6:AU100,1),IFERROR(INDEX($A$6:$A$100, MATCH(1,(AU6:AU100=SMALL(AU6:AU100,3))*(COUNTIF(AU212:AU213, $A$6:$A$100)=0),0)), ""),""),"")</f>
        <v/>
      </c>
      <c r="AV214" s="1" t="str" cm="1">
        <f t="array" ref="AV214">IFERROR(IF(SMALL(AV6:AV100,3)&lt;=$A$214*SMALL(AV6:AV100,1),IFERROR(INDEX($A$6:$A$100, MATCH(1,(AV6:AV100=SMALL(AV6:AV100,3))*(COUNTIF(AV212:AV213, $A$6:$A$100)=0),0)), ""),""),"")</f>
        <v>RTAB-Map</v>
      </c>
      <c r="AW214" s="1" t="str" cm="1">
        <f t="array" ref="AW214">IFERROR(IF(SMALL(AW6:AW100,3)&lt;=$A$214*SMALL(AW6:AW100,1),IFERROR(INDEX($A$6:$A$100, MATCH(1,(AW6:AW100=SMALL(AW6:AW100,3))*(COUNTIF(AW212:AW213, $A$6:$A$100)=0),0)), ""),""),"")</f>
        <v/>
      </c>
      <c r="AX214" s="1" t="str" cm="1">
        <f t="array" ref="AX214">IFERROR(IF(SMALL(AX6:AX100,3)&lt;=$A$214*SMALL(AX6:AX100,1),IFERROR(INDEX($A$6:$A$100, MATCH(1,(AX6:AX100=SMALL(AX6:AX100,3))*(COUNTIF(AX212:AX213, $A$6:$A$100)=0),0)), ""),""),"")</f>
        <v/>
      </c>
      <c r="AY214" s="1" t="str" cm="1">
        <f t="array" ref="AY214">IFERROR(IF(SMALL(AY6:AY100,3)&lt;=$A$214*SMALL(AY6:AY100,1),IFERROR(INDEX($A$6:$A$100, MATCH(1,(AY6:AY100=SMALL(AY6:AY100,3))*(COUNTIF(AY212:AY213, $A$6:$A$100)=0),0)), ""),""),"")</f>
        <v/>
      </c>
      <c r="AZ214" s="1" t="str" cm="1">
        <f t="array" ref="AZ214">IFERROR(IF(SMALL(AZ6:AZ100,3)&lt;=$A$214*SMALL(AZ6:AZ100,1),IFERROR(INDEX($A$6:$A$100, MATCH(1,(AZ6:AZ100=SMALL(AZ6:AZ100,3))*(COUNTIF(AZ212:AZ213, $A$6:$A$100)=0),0)), ""),""),"")</f>
        <v/>
      </c>
      <c r="BA214" s="1" t="str" cm="1">
        <f t="array" ref="BA214">IFERROR(IF(SMALL(BA6:BA100,3)&lt;=$A$214*SMALL(BA6:BA100,1),IFERROR(INDEX($A$6:$A$100, MATCH(1,(BA6:BA100=SMALL(BA6:BA100,3))*(COUNTIF(BA212:BA213, $A$6:$A$100)=0),0)), ""),""),"")</f>
        <v/>
      </c>
      <c r="BB214" s="1" t="str" cm="1">
        <f t="array" ref="BB214">IFERROR(IF(SMALL(BB6:BB100,3)&lt;=$A$214*SMALL(BB6:BB100,1),IFERROR(INDEX($A$6:$A$100, MATCH(1,(BB6:BB100=SMALL(BB6:BB100,3))*(COUNTIF(BB212:BB213, $A$6:$A$100)=0),0)), ""),""),"")</f>
        <v/>
      </c>
      <c r="BC214" s="1" t="str" cm="1">
        <f t="array" ref="BC214">IFERROR(IF(SMALL(BC6:BC100,3)&lt;=$A$214*SMALL(BC6:BC100,1),IFERROR(INDEX($A$6:$A$100, MATCH(1,(BC6:BC100=SMALL(BC6:BC100,3))*(COUNTIF(BC212:BC213, $A$6:$A$100)=0),0)), ""),""),"")</f>
        <v/>
      </c>
      <c r="BD214" s="1" t="str" cm="1">
        <f t="array" ref="BD214">IFERROR(IF(SMALL(BD6:BD100,3)&lt;=$A$214*SMALL(BD6:BD100,1),IFERROR(INDEX($A$6:$A$100, MATCH(1,(BD6:BD100=SMALL(BD6:BD100,3))*(COUNTIF(BD212:BD213, $A$6:$A$100)=0),0)), ""),""),"")</f>
        <v/>
      </c>
      <c r="BE214" s="1" t="str" cm="1">
        <f t="array" ref="BE214">IFERROR(IF(SMALL(BE6:BE100,3)&lt;=$A$214*SMALL(BE6:BE100,1),IFERROR(INDEX($A$6:$A$100, MATCH(1,(BE6:BE100=SMALL(BE6:BE100,3))*(COUNTIF(BE212:BE213, $A$6:$A$100)=0),0)), ""),""),"")</f>
        <v/>
      </c>
      <c r="BF214" s="1" t="str" cm="1">
        <f t="array" ref="BF214">IFERROR(IF(SMALL(BF6:BF100,3)&lt;=$A$214*SMALL(BF6:BF100,1),IFERROR(INDEX($A$6:$A$100, MATCH(1,(BF6:BF100=SMALL(BF6:BF100,3))*(COUNTIF(BF212:BF213, $A$6:$A$100)=0),0)), ""),""),"")</f>
        <v/>
      </c>
      <c r="BG214" s="1" t="str" cm="1">
        <f t="array" ref="BG214">IFERROR(IF(SMALL(BG6:BG100,3)&lt;=$A$214*SMALL(BG6:BG100,1),IFERROR(INDEX($A$6:$A$100, MATCH(1,(BG6:BG100=SMALL(BG6:BG100,3))*(COUNTIF(BG212:BG213, $A$6:$A$100)=0),0)), ""),""),"")</f>
        <v/>
      </c>
      <c r="BH214" s="1" t="str" cm="1">
        <f t="array" ref="BH214">IFERROR(IF(SMALL(BH6:BH100,3)&lt;=$A$214*SMALL(BH6:BH100,1),IFERROR(INDEX($A$6:$A$100, MATCH(1,(BH6:BH100=SMALL(BH6:BH100,3))*(COUNTIF(BH212:BH213, $A$6:$A$100)=0),0)), ""),""),"")</f>
        <v/>
      </c>
      <c r="BI214" s="1" t="str" cm="1">
        <f t="array" ref="BI214">IFERROR(IF(SMALL(BI6:BI100,3)&lt;=$A$214*SMALL(BI6:BI100,1),IFERROR(INDEX($A$6:$A$100, MATCH(1,(BI6:BI100=SMALL(BI6:BI100,3))*(COUNTIF(BI212:BI213, $A$6:$A$100)=0),0)), ""),""),"")</f>
        <v/>
      </c>
      <c r="BJ214" s="1" t="str" cm="1">
        <f t="array" ref="BJ214">IFERROR(IF(SMALL(BJ6:BJ100,3)&lt;=$A$214*SMALL(BJ6:BJ100,1),IFERROR(INDEX($A$6:$A$100, MATCH(1,(BJ6:BJ100=SMALL(BJ6:BJ100,3))*(COUNTIF(BJ212:BJ213, $A$6:$A$100)=0),0)), ""),""),"")</f>
        <v/>
      </c>
      <c r="BK214" s="1" t="str" cm="1">
        <f t="array" ref="BK214">IFERROR(IF(SMALL(BK6:BK100,3)&lt;=$A$214*SMALL(BK6:BK100,1),IFERROR(INDEX($A$6:$A$100, MATCH(1,(BK6:BK100=SMALL(BK6:BK100,3))*(COUNTIF(BK212:BK213, $A$6:$A$100)=0),0)), ""),""),"")</f>
        <v/>
      </c>
      <c r="BL214" s="1" t="str" cm="1">
        <f t="array" ref="BL214">IFERROR(IF(SMALL(BL6:BL100,3)&lt;=$A$214*SMALL(BL6:BL100,1),IFERROR(INDEX($A$6:$A$100, MATCH(1,(BL6:BL100=SMALL(BL6:BL100,3))*(COUNTIF(BL212:BL213, $A$6:$A$100)=0),0)), ""),""),"")</f>
        <v/>
      </c>
      <c r="BM214" s="1" t="str" cm="1">
        <f t="array" ref="BM214">IFERROR(IF(SMALL(BM6:BM100,3)&lt;=$A$214*SMALL(BM6:BM100,1),IFERROR(INDEX($A$6:$A$100, MATCH(1,(BM6:BM100=SMALL(BM6:BM100,3))*(COUNTIF(BM212:BM213, $A$6:$A$100)=0),0)), ""),""),"")</f>
        <v/>
      </c>
      <c r="BN214" s="1" t="str" cm="1">
        <f t="array" ref="BN214">IFERROR(IF(SMALL(BN6:BN100,3)&lt;=$A$214*SMALL(BN6:BN100,1),IFERROR(INDEX($A$6:$A$100, MATCH(1,(BN6:BN100=SMALL(BN6:BN100,3))*(COUNTIF(BN212:BN213, $A$6:$A$100)=0),0)), ""),""),"")</f>
        <v>ORB-SLAM2</v>
      </c>
      <c r="BO214" s="1" t="str" cm="1">
        <f t="array" ref="BO214">IFERROR(IF(SMALL(BO6:BO100,3)&lt;=$A$214*SMALL(BO6:BO100,1),IFERROR(INDEX($A$6:$A$100, MATCH(1,(BO6:BO100=SMALL(BO6:BO100,3))*(COUNTIF(BO212:BO213, $A$6:$A$100)=0),0)), ""),""),"")</f>
        <v>ORB-SLAM3</v>
      </c>
      <c r="BP214" s="1" t="str" cm="1">
        <f t="array" ref="BP214">IFERROR(IF(SMALL(BP6:BP100,3)&lt;=$A$214*SMALL(BP6:BP100,1),IFERROR(INDEX($A$6:$A$100, MATCH(1,(BP6:BP100=SMALL(BP6:BP100,3))*(COUNTIF(BP212:BP213, $A$6:$A$100)=0),0)), ""),""),"")</f>
        <v>OpenVSLAM</v>
      </c>
      <c r="BQ214" s="1" t="str" cm="1">
        <f t="array" ref="BQ214">IFERROR(IF(SMALL(BQ6:BQ100,3)&lt;=$A$214*SMALL(BQ6:BQ100,1),IFERROR(INDEX($A$6:$A$100, MATCH(1,(BQ6:BQ100=SMALL(BQ6:BQ100,3))*(COUNTIF(BQ212:BQ213, $A$6:$A$100)=0),0)), ""),""),"")</f>
        <v>OpenVSLAM</v>
      </c>
      <c r="BR214" s="1" t="str" cm="1">
        <f t="array" ref="BR214">IFERROR(IF(SMALL(BR6:BR100,3)&lt;=$A$214*SMALL(BR6:BR100,1),IFERROR(INDEX($A$6:$A$100, MATCH(1,(BR6:BR100=SMALL(BR6:BR100,3))*(COUNTIF(BR212:BR213, $A$6:$A$100)=0),0)), ""),""),"")</f>
        <v/>
      </c>
      <c r="BS214" s="1" t="str" cm="1">
        <f t="array" ref="BS214">IFERROR(IF(SMALL(BS6:BS100,3)&lt;=$A$214*SMALL(BS6:BS100,1),IFERROR(INDEX($A$6:$A$100, MATCH(1,(BS6:BS100=SMALL(BS6:BS100,3))*(COUNTIF(BS212:BS213, $A$6:$A$100)=0),0)), ""),""),"")</f>
        <v>ORB-SLAM2</v>
      </c>
      <c r="BT214" s="1" t="str" cm="1">
        <f t="array" ref="BT214">IFERROR(IF(SMALL(BT6:BT100,3)&lt;=$A$214*SMALL(BT6:BT100,1),IFERROR(INDEX($A$6:$A$100, MATCH(1,(BT6:BT100=SMALL(BT6:BT100,3))*(COUNTIF(BT212:BT213, $A$6:$A$100)=0),0)), ""),""),"")</f>
        <v>ORB-SLAM2</v>
      </c>
      <c r="BU214" s="1" t="str" cm="1">
        <f t="array" ref="BU214">IFERROR(IF(SMALL(BU6:BU100,3)&lt;=$A$214*SMALL(BU6:BU100,1),IFERROR(INDEX($A$6:$A$100, MATCH(1,(BU6:BU100=SMALL(BU6:BU100,3))*(COUNTIF(BU212:BU213, $A$6:$A$100)=0),0)), ""),""),"")</f>
        <v>ORB-SLAM2</v>
      </c>
      <c r="BV214" s="1" t="str" cm="1">
        <f t="array" ref="BV214">IFERROR(IF(SMALL(BV6:BV100,3)&lt;=$A$214*SMALL(BV6:BV100,1),IFERROR(INDEX($A$6:$A$100, MATCH(1,(BV6:BV100=SMALL(BV6:BV100,3))*(COUNTIF(BV212:BV213, $A$6:$A$100)=0),0)), ""),""),"")</f>
        <v/>
      </c>
      <c r="BW214" s="1" t="str" cm="1">
        <f t="array" ref="BW214">IFERROR(IF(SMALL(BW6:BW100,3)&lt;=$A$214*SMALL(BW6:BW100,1),IFERROR(INDEX($A$6:$A$100, MATCH(1,(BW6:BW100=SMALL(BW6:BW100,3))*(COUNTIF(BW212:BW213, $A$6:$A$100)=0),0)), ""),""),"")</f>
        <v/>
      </c>
      <c r="BX214" s="1" t="str" cm="1">
        <f t="array" ref="BX214">IFERROR(IF(SMALL(BX6:BX100,3)&lt;=$A$214*SMALL(BX6:BX100,1),IFERROR(INDEX($A$6:$A$100, MATCH(1,(BX6:BX100=SMALL(BX6:BX100,3))*(COUNTIF(BX212:BX213, $A$6:$A$100)=0),0)), ""),""),"")</f>
        <v>ORB-SLAM3</v>
      </c>
      <c r="BY214" s="1" t="str" cm="1">
        <f t="array" ref="BY214">IFERROR(IF(SMALL(BY6:BY100,3)&lt;=$A$214*SMALL(BY6:BY100,1),IFERROR(INDEX($A$6:$A$100, MATCH(1,(BY6:BY100=SMALL(BY6:BY100,3))*(COUNTIF(BY212:BY213, $A$6:$A$100)=0),0)), ""),""),"")</f>
        <v/>
      </c>
      <c r="BZ214" s="1" t="str" cm="1">
        <f t="array" ref="BZ214">IFERROR(IF(SMALL(BZ6:BZ100,3)&lt;=$A$214*SMALL(BZ6:BZ100,1),IFERROR(INDEX($A$6:$A$100, MATCH(1,(BZ6:BZ100=SMALL(BZ6:BZ100,3))*(COUNTIF(BZ212:BZ213, $A$6:$A$100)=0),0)), ""),""),"")</f>
        <v/>
      </c>
      <c r="CA214" s="1" t="str" cm="1">
        <f t="array" ref="CA214">IFERROR(IF(SMALL(CA6:CA100,3)&lt;=$A$214*SMALL(CA6:CA100,1),IFERROR(INDEX($A$6:$A$100, MATCH(1,(CA6:CA100=SMALL(CA6:CA100,3))*(COUNTIF(CA212:CA213, $A$6:$A$100)=0),0)), ""),""),"")</f>
        <v/>
      </c>
      <c r="CB214" s="1" t="str" cm="1">
        <f t="array" ref="CB214">IFERROR(IF(SMALL(CB6:CB100,3)&lt;=$A$214*SMALL(CB6:CB100,1),IFERROR(INDEX($A$6:$A$100, MATCH(1,(CB6:CB100=SMALL(CB6:CB100,3))*(COUNTIF(CB212:CB213, $A$6:$A$100)=0),0)), ""),""),"")</f>
        <v>LDSO</v>
      </c>
      <c r="CC214" s="1" t="str" cm="1">
        <f t="array" ref="CC214">IFERROR(IF(SMALL(CC6:CC100,3)&lt;=$A$214*SMALL(CC6:CC100,1),IFERROR(INDEX($A$6:$A$100, MATCH(1,(CC6:CC100=SMALL(CC6:CC100,3))*(COUNTIF(CC212:CC213, $A$6:$A$100)=0),0)), ""),""),"")</f>
        <v/>
      </c>
      <c r="CD214" s="1" t="str" cm="1">
        <f t="array" ref="CD214">IFERROR(IF(SMALL(CD6:CD100,3)&lt;=$A$214*SMALL(CD6:CD100,1),IFERROR(INDEX($A$6:$A$100, MATCH(1,(CD6:CD100=SMALL(CD6:CD100,3))*(COUNTIF(CD212:CD213, $A$6:$A$100)=0),0)), ""),""),"")</f>
        <v>VINS-Mono</v>
      </c>
      <c r="CE214" s="1" t="str" cm="1">
        <f t="array" ref="CE214">IFERROR(IF(SMALL(CE6:CE100,3)&lt;=$A$214*SMALL(CE6:CE100,1),IFERROR(INDEX($A$6:$A$100, MATCH(1,(CE6:CE100=SMALL(CE6:CE100,3))*(COUNTIF(CE212:CE213, $A$6:$A$100)=0),0)), ""),""),"")</f>
        <v>OpenVSLAM</v>
      </c>
      <c r="CF214" s="1" t="str" cm="1">
        <f t="array" ref="CF214">IFERROR(IF(SMALL(CF6:CF100,3)&lt;=$A$214*SMALL(CF6:CF100,1),IFERROR(INDEX($A$6:$A$100, MATCH(1,(CF6:CF100=SMALL(CF6:CF100,3))*(COUNTIF(CF212:CF213, $A$6:$A$100)=0),0)), ""),""),"")</f>
        <v/>
      </c>
      <c r="CG214" s="1" t="str" cm="1">
        <f t="array" ref="CG214">IFERROR(IF(SMALL(CG6:CG100,3)&lt;=$A$214*SMALL(CG6:CG100,1),IFERROR(INDEX($A$6:$A$100, MATCH(1,(CG6:CG100=SMALL(CG6:CG100,3))*(COUNTIF(CG212:CG213, $A$6:$A$100)=0),0)), ""),""),"")</f>
        <v/>
      </c>
      <c r="CH214" s="1" t="str" cm="1">
        <f t="array" ref="CH214">IFERROR(IF(SMALL(CH6:CH100,3)&lt;=$A$214*SMALL(CH6:CH100,1),IFERROR(INDEX($A$6:$A$100, MATCH(1,(CH6:CH100=SMALL(CH6:CH100,3))*(COUNTIF(CH212:CH213, $A$6:$A$100)=0),0)), ""),""),"")</f>
        <v/>
      </c>
      <c r="CI214" s="1" t="str" cm="1">
        <f t="array" ref="CI214">IFERROR(IF(SMALL(CI6:CI100,3)&lt;=$A$214*SMALL(CI6:CI100,1),IFERROR(INDEX($A$6:$A$100, MATCH(1,(CI6:CI100=SMALL(CI6:CI100,3))*(COUNTIF(CI212:CI213, $A$6:$A$100)=0),0)), ""),""),"")</f>
        <v/>
      </c>
      <c r="CJ214" s="1" t="str" cm="1">
        <f t="array" ref="CJ214">IFERROR(IF(SMALL(CJ6:CJ100,3)&lt;=$A$214*SMALL(CJ6:CJ100,1),IFERROR(INDEX($A$6:$A$100, MATCH(1,(CJ6:CJ100=SMALL(CJ6:CJ100,3))*(COUNTIF(CJ212:CJ213, $A$6:$A$100)=0),0)), ""),""),"")</f>
        <v/>
      </c>
      <c r="CK214" s="1" t="str" cm="1">
        <f t="array" ref="CK214">IFERROR(IF(SMALL(CK6:CK100,3)&lt;=$A$214*SMALL(CK6:CK100,1),IFERROR(INDEX($A$6:$A$100, MATCH(1,(CK6:CK100=SMALL(CK6:CK100,3))*(COUNTIF(CK212:CK213, $A$6:$A$100)=0),0)), ""),""),"")</f>
        <v/>
      </c>
      <c r="CL214" s="1" t="str" cm="1">
        <f t="array" ref="CL214">IFERROR(IF(SMALL(CL6:CL100,3)&lt;=$A$214*SMALL(CL6:CL100,1),IFERROR(INDEX($A$6:$A$100, MATCH(1,(CL6:CL100=SMALL(CL6:CL100,3))*(COUNTIF(CL212:CL213, $A$6:$A$100)=0),0)), ""),""),"")</f>
        <v/>
      </c>
      <c r="CM214" s="1" t="str" cm="1">
        <f t="array" ref="CM214">IFERROR(IF(SMALL(CM6:CM100,3)&lt;=$A$214*SMALL(CM6:CM100,1),IFERROR(INDEX($A$6:$A$100, MATCH(1,(CM6:CM100=SMALL(CM6:CM100,3))*(COUNTIF(CM212:CM213, $A$6:$A$100)=0),0)), ""),""),"")</f>
        <v/>
      </c>
      <c r="CN214" s="1" t="str" cm="1">
        <f t="array" ref="CN214">IFERROR(IF(SMALL(CN6:CN100,3)&lt;=$A$214*SMALL(CN6:CN100,1),IFERROR(INDEX($A$6:$A$100, MATCH(1,(CN6:CN100=SMALL(CN6:CN100,3))*(COUNTIF(CN212:CN213, $A$6:$A$100)=0),0)), ""),""),"")</f>
        <v/>
      </c>
      <c r="CO214" s="1" t="str" cm="1">
        <f t="array" ref="CO214">IFERROR(IF(SMALL(CO6:CO100,3)&lt;=$A$214*SMALL(CO6:CO100,1),IFERROR(INDEX($A$6:$A$100, MATCH(1,(CO6:CO100=SMALL(CO6:CO100,3))*(COUNTIF(CO212:CO213, $A$6:$A$100)=0),0)), ""),""),"")</f>
        <v/>
      </c>
      <c r="CP214" s="1" t="str" cm="1">
        <f t="array" ref="CP214">IFERROR(IF(SMALL(CP6:CP100,3)&lt;=$A$214*SMALL(CP6:CP100,1),IFERROR(INDEX($A$6:$A$100, MATCH(1,(CP6:CP100=SMALL(CP6:CP100,3))*(COUNTIF(CP212:CP213, $A$6:$A$100)=0),0)), ""),""),"")</f>
        <v/>
      </c>
      <c r="CQ214" s="1" t="str" cm="1">
        <f t="array" ref="CQ214">IFERROR(IF(SMALL(CQ6:CQ100,3)&lt;=$A$214*SMALL(CQ6:CQ100,1),IFERROR(INDEX($A$6:$A$100, MATCH(1,(CQ6:CQ100=SMALL(CQ6:CQ100,3))*(COUNTIF(CQ212:CQ213, $A$6:$A$100)=0),0)), ""),""),"")</f>
        <v/>
      </c>
      <c r="CR214" s="1" t="str" cm="1">
        <f t="array" ref="CR214">IFERROR(IF(SMALL(CR6:CR100,3)&lt;=$A$214*SMALL(CR6:CR100,1),IFERROR(INDEX($A$6:$A$100, MATCH(1,(CR6:CR100=SMALL(CR6:CR100,3))*(COUNTIF(CR212:CR213, $A$6:$A$100)=0),0)), ""),""),"")</f>
        <v/>
      </c>
      <c r="CS214" s="1" t="str" cm="1">
        <f t="array" ref="CS214">IFERROR(IF(SMALL(CS6:CS100,3)&lt;=$A$214*SMALL(CS6:CS100,1),IFERROR(INDEX($A$6:$A$100, MATCH(1,(CS6:CS100=SMALL(CS6:CS100,3))*(COUNTIF(CS212:CS213, $A$6:$A$100)=0),0)), ""),""),"")</f>
        <v/>
      </c>
      <c r="CT214" s="1" t="str" cm="1">
        <f t="array" ref="CT214">IFERROR(IF(SMALL(CT6:CT100,3)&lt;=$A$214*SMALL(CT6:CT100,1),IFERROR(INDEX($A$6:$A$100, MATCH(1,(CT6:CT100=SMALL(CT6:CT100,3))*(COUNTIF(CT212:CT213, $A$6:$A$100)=0),0)), ""),""),"")</f>
        <v/>
      </c>
      <c r="CU214" s="1" t="str" cm="1">
        <f t="array" ref="CU214">IFERROR(IF(SMALL(CU6:CU100,3)&lt;=$A$214*SMALL(CU6:CU100,1),IFERROR(INDEX($A$6:$A$100, MATCH(1,(CU6:CU100=SMALL(CU6:CU100,3))*(COUNTIF(CU212:CU213, $A$6:$A$100)=0),0)), ""),""),"")</f>
        <v/>
      </c>
      <c r="CV214" s="1" t="str" cm="1">
        <f t="array" ref="CV214">IFERROR(IF(SMALL(CV6:CV100,3)&lt;=$A$214*SMALL(CV6:CV100,1),IFERROR(INDEX($A$6:$A$100, MATCH(1,(CV6:CV100=SMALL(CV6:CV100,3))*(COUNTIF(CV212:CV213, $A$6:$A$100)=0),0)), ""),""),"")</f>
        <v/>
      </c>
      <c r="CW214" s="1" t="str" cm="1">
        <f t="array" ref="CW214">IFERROR(IF(SMALL(CW6:CW100,3)&lt;=$A$214*SMALL(CW6:CW100,1),IFERROR(INDEX($A$6:$A$100, MATCH(1,(CW6:CW100=SMALL(CW6:CW100,3))*(COUNTIF(CW212:CW213, $A$6:$A$100)=0),0)), ""),""),"")</f>
        <v/>
      </c>
      <c r="CX214" s="1" t="str" cm="1">
        <f t="array" ref="CX214">IFERROR(IF(SMALL(CX6:CX100,3)&lt;=$A$214*SMALL(CX6:CX100,1),IFERROR(INDEX($A$6:$A$100, MATCH(1,(CX6:CX100=SMALL(CX6:CX100,3))*(COUNTIF(CX212:CX213, $A$6:$A$100)=0),0)), ""),""),"")</f>
        <v>R3LIVE</v>
      </c>
      <c r="CY214" s="1" t="str" cm="1">
        <f t="array" ref="CY214">IFERROR(IF(SMALL(CY6:CY100,3)&lt;=$A$214*SMALL(CY6:CY100,1),IFERROR(INDEX($A$6:$A$100, MATCH(1,(CY6:CY100=SMALL(CY6:CY100,3))*(COUNTIF(CY212:CY213, $A$6:$A$100)=0),0)), ""),""),"")</f>
        <v>R2LIVE</v>
      </c>
      <c r="CZ214" s="1" t="str" cm="1">
        <f t="array" ref="CZ214">IFERROR(IF(SMALL(CZ6:CZ100,3)&lt;=$A$214*SMALL(CZ6:CZ100,1),IFERROR(INDEX($A$6:$A$100, MATCH(1,(CZ6:CZ100=SMALL(CZ6:CZ100,3))*(COUNTIF(CZ212:CZ213, $A$6:$A$100)=0),0)), ""),""),"")</f>
        <v>FAST-LIO2</v>
      </c>
      <c r="DA214" s="1" t="str" cm="1">
        <f t="array" ref="DA214">IFERROR(IF(SMALL(DA6:DA100,3)&lt;=$A$214*SMALL(DA6:DA100,1),IFERROR(INDEX($A$6:$A$100, MATCH(1,(DA6:DA100=SMALL(DA6:DA100,3))*(COUNTIF(DA212:DA213, $A$6:$A$100)=0),0)), ""),""),"")</f>
        <v/>
      </c>
      <c r="DB214" s="1" t="str" cm="1">
        <f t="array" ref="DB214">IFERROR(IF(SMALL(DB6:DB100,3)&lt;=$A$214*SMALL(DB6:DB100,1),IFERROR(INDEX($A$6:$A$100, MATCH(1,(DB6:DB100=SMALL(DB6:DB100,3))*(COUNTIF(DB212:DB213, $A$6:$A$100)=0),0)), ""),""),"")</f>
        <v/>
      </c>
      <c r="DC214" s="1" t="str" cm="1">
        <f t="array" ref="DC214">IFERROR(IF(SMALL(DC6:DC100,3)&lt;=$A$214*SMALL(DC6:DC100,1),IFERROR(INDEX($A$6:$A$100, MATCH(1,(DC6:DC100=SMALL(DC6:DC100,3))*(COUNTIF(DC212:DC213, $A$6:$A$100)=0),0)), ""),""),"")</f>
        <v>FAST-LIO2</v>
      </c>
      <c r="DD214" s="1" t="str" cm="1">
        <f t="array" ref="DD214">IFERROR(IF(SMALL(DD6:DD100,3)&lt;=$A$214*SMALL(DD6:DD100,1),IFERROR(INDEX($A$6:$A$100, MATCH(1,(DD6:DD100=SMALL(DD6:DD100,3))*(COUNTIF(DD212:DD213, $A$6:$A$100)=0),0)), ""),""),"")</f>
        <v>FAST-LIO2</v>
      </c>
      <c r="DE214" s="1" t="str" cm="1">
        <f t="array" ref="DE214">IFERROR(IF(SMALL(DE6:DE100,3)&lt;=$A$214*SMALL(DE6:DE100,1),IFERROR(INDEX($A$6:$A$100, MATCH(1,(DE6:DE100=SMALL(DE6:DE100,3))*(COUNTIF(DE212:DE213, $A$6:$A$100)=0),0)), ""),""),"")</f>
        <v>R3LIVE</v>
      </c>
      <c r="DF214" s="1" t="str" cm="1">
        <f t="array" ref="DF214">IFERROR(IF(SMALL(DF6:DF100,3)&lt;=$A$214*SMALL(DF6:DF100,1),IFERROR(INDEX($A$6:$A$100, MATCH(1,(DF6:DF100=SMALL(DF6:DF100,3))*(COUNTIF(DF212:DF213, $A$6:$A$100)=0),0)), ""),""),"")</f>
        <v/>
      </c>
      <c r="DG214" s="1" t="str" cm="1">
        <f t="array" ref="DG214">IFERROR(IF(SMALL(DG6:DG100,3)&lt;=$A$214*SMALL(DG6:DG100,1),IFERROR(INDEX($A$6:$A$100, MATCH(1,(DG6:DG100=SMALL(DG6:DG100,3))*(COUNTIF(DG212:DG213, $A$6:$A$100)=0),0)), ""),""),"")</f>
        <v>R2LIVE</v>
      </c>
      <c r="DH214" s="1" t="str" cm="1">
        <f t="array" ref="DH214">IFERROR(IF(SMALL(DH6:DH100,3)&lt;=$A$214*SMALL(DH6:DH100,1),IFERROR(INDEX($A$6:$A$100, MATCH(1,(DH6:DH100=SMALL(DH6:DH100,3))*(COUNTIF(DH212:DH213, $A$6:$A$100)=0),0)), ""),""),"")</f>
        <v/>
      </c>
      <c r="DI214" s="1" t="str" cm="1">
        <f t="array" ref="DI214">IFERROR(IF(SMALL(DI6:DI100,3)&lt;=$A$214*SMALL(DI6:DI100,1),IFERROR(INDEX($A$6:$A$100, MATCH(1,(DI6:DI100=SMALL(DI6:DI100,3))*(COUNTIF(DI212:DI213, $A$6:$A$100)=0),0)), ""),""),"")</f>
        <v>R3LIVE</v>
      </c>
      <c r="DJ214" s="1" t="str" cm="1">
        <f t="array" ref="DJ214">IFERROR(IF(SMALL(DJ6:DJ100,3)&lt;=$A$214*SMALL(DJ6:DJ100,1),IFERROR(INDEX($A$6:$A$100, MATCH(1,(DJ6:DJ100=SMALL(DJ6:DJ100,3))*(COUNTIF(DJ212:DJ213, $A$6:$A$100)=0),0)), ""),""),"")</f>
        <v/>
      </c>
      <c r="DK214" s="1" t="str" cm="1">
        <f t="array" ref="DK214">IFERROR(IF(SMALL(DK6:DK100,3)&lt;=$A$214*SMALL(DK6:DK100,1),IFERROR(INDEX($A$6:$A$100, MATCH(1,(DK6:DK100=SMALL(DK6:DK100,3))*(COUNTIF(DK212:DK213, $A$6:$A$100)=0),0)), ""),""),"")</f>
        <v>FAST-LIO2</v>
      </c>
      <c r="DL214" s="1" t="str" cm="1">
        <f t="array" ref="DL214">IFERROR(IF(SMALL(DL6:DL100,3)&lt;=$A$214*SMALL(DL6:DL100,1),IFERROR(INDEX($A$6:$A$100, MATCH(1,(DL6:DL100=SMALL(DL6:DL100,3))*(COUNTIF(DL212:DL213, $A$6:$A$100)=0),0)), ""),""),"")</f>
        <v/>
      </c>
      <c r="DM214" s="1" t="str" cm="1">
        <f t="array" ref="DM214">IFERROR(IF(SMALL(DM6:DM100,3)&lt;=$A$214*SMALL(DM6:DM100,1),IFERROR(INDEX($A$6:$A$100, MATCH(1,(DM6:DM100=SMALL(DM6:DM100,3))*(COUNTIF(DM212:DM213, $A$6:$A$100)=0),0)), ""),""),"")</f>
        <v>R3LIVE</v>
      </c>
      <c r="DN214" s="1" t="str" cm="1">
        <f t="array" ref="DN214">IFERROR(IF(SMALL(DN6:DN100,3)&lt;=$A$214*SMALL(DN6:DN100,1),IFERROR(INDEX($A$6:$A$100, MATCH(1,(DN6:DN100=SMALL(DN6:DN100,3))*(COUNTIF(DN212:DN213, $A$6:$A$100)=0),0)), ""),""),"")</f>
        <v/>
      </c>
      <c r="DO214" s="1" t="str" cm="1">
        <f t="array" ref="DO214">IFERROR(IF(SMALL(DO6:DO100,3)&lt;=$A$214*SMALL(DO6:DO100,1),IFERROR(INDEX($A$6:$A$100, MATCH(1,(DO6:DO100=SMALL(DO6:DO100,3))*(COUNTIF(DO212:DO213, $A$6:$A$100)=0),0)), ""),""),"")</f>
        <v>R3LIVE</v>
      </c>
      <c r="DP214" s="1" t="str" cm="1">
        <f t="array" ref="DP214">IFERROR(IF(SMALL(DP6:DP100,3)&lt;=$A$214*SMALL(DP6:DP100,1),IFERROR(INDEX($A$6:$A$100, MATCH(1,(DP6:DP100=SMALL(DP6:DP100,3))*(COUNTIF(DP212:DP213, $A$6:$A$100)=0),0)), ""),""),"")</f>
        <v/>
      </c>
      <c r="DQ214" s="1" t="str" cm="1">
        <f t="array" ref="DQ214">IFERROR(IF(SMALL(DQ6:DQ100,3)&lt;=$A$214*SMALL(DQ6:DQ100,1),IFERROR(INDEX($A$6:$A$100, MATCH(1,(DQ6:DQ100=SMALL(DQ6:DQ100,3))*(COUNTIF(DQ212:DQ213, $A$6:$A$100)=0),0)), ""),""),"")</f>
        <v>R3LIVE</v>
      </c>
      <c r="DR214" s="1" t="str" cm="1">
        <f t="array" ref="DR214">IFERROR(IF(SMALL(DR6:DR100,3)&lt;=$A$214*SMALL(DR6:DR100,1),IFERROR(INDEX($A$6:$A$100, MATCH(1,(DR6:DR100=SMALL(DR6:DR100,3))*(COUNTIF(DR212:DR213, $A$6:$A$100)=0),0)), ""),""),"")</f>
        <v/>
      </c>
      <c r="DS214" s="1" t="str" cm="1">
        <f t="array" ref="DS214">IFERROR(IF(SMALL(DS6:DS100,3)&lt;=$A$214*SMALL(DS6:DS100,1),IFERROR(INDEX($A$6:$A$100, MATCH(1,(DS6:DS100=SMALL(DS6:DS100,3))*(COUNTIF(DS212:DS213, $A$6:$A$100)=0),0)), ""),""),"")</f>
        <v>R3LIVE</v>
      </c>
      <c r="DT214" s="1" t="str" cm="1">
        <f t="array" ref="DT214">IFERROR(IF(SMALL(DT6:DT100,3)&lt;=$A$214*SMALL(DT6:DT100,1),IFERROR(INDEX($A$6:$A$100, MATCH(1,(DT6:DT100=SMALL(DT6:DT100,3))*(COUNTIF(DT212:DT213, $A$6:$A$100)=0),0)), ""),""),"")</f>
        <v>R2LIVE</v>
      </c>
      <c r="DU214" s="1" t="str" cm="1">
        <f t="array" ref="DU214">IFERROR(IF(SMALL(DU6:DU100,3)&lt;=$A$214*SMALL(DU6:DU100,1),IFERROR(INDEX($A$6:$A$100, MATCH(1,(DU6:DU100=SMALL(DU6:DU100,3))*(COUNTIF(DU212:DU213, $A$6:$A$100)=0),0)), ""),""),"")</f>
        <v/>
      </c>
      <c r="DV214" s="1" t="str" cm="1">
        <f t="array" ref="DV214">IFERROR(IF(SMALL(DV6:DV100,3)&lt;=$A$214*SMALL(DV6:DV100,1),IFERROR(INDEX($A$6:$A$100, MATCH(1,(DV6:DV100=SMALL(DV6:DV100,3))*(COUNTIF(DV212:DV213, $A$6:$A$100)=0),0)), ""),""),"")</f>
        <v/>
      </c>
      <c r="DW214" s="1" t="str" cm="1">
        <f t="array" ref="DW214">IFERROR(IF(SMALL(DW6:DW100,3)&lt;=$A$214*SMALL(DW6:DW100,1),IFERROR(INDEX($A$6:$A$100, MATCH(1,(DW6:DW100=SMALL(DW6:DW100,3))*(COUNTIF(DW212:DW213, $A$6:$A$100)=0),0)), ""),""),"")</f>
        <v/>
      </c>
      <c r="DX214" s="1" t="str" cm="1">
        <f t="array" ref="DX214">IFERROR(IF(SMALL(DX6:DX100,3)&lt;=$A$214*SMALL(DX6:DX100,1),IFERROR(INDEX($A$6:$A$100, MATCH(1,(DX6:DX100=SMALL(DX6:DX100,3))*(COUNTIF(DX212:DX213, $A$6:$A$100)=0),0)), ""),""),"")</f>
        <v/>
      </c>
      <c r="DY214" s="1" t="str" cm="1">
        <f t="array" ref="DY214">IFERROR(IF(SMALL(DY6:DY100,3)&lt;=$A$214*SMALL(DY6:DY100,1),IFERROR(INDEX($A$6:$A$100, MATCH(1,(DY6:DY100=SMALL(DY6:DY100,3))*(COUNTIF(DY212:DY213, $A$6:$A$100)=0),0)), ""),""),"")</f>
        <v/>
      </c>
      <c r="DZ214" s="1" t="str" cm="1">
        <f t="array" ref="DZ214">IFERROR(IF(SMALL(DZ6:DZ100,3)&lt;=$A$214*SMALL(DZ6:DZ100,1),IFERROR(INDEX($A$6:$A$100, MATCH(1,(DZ6:DZ100=SMALL(DZ6:DZ100,3))*(COUNTIF(DZ212:DZ213, $A$6:$A$100)=0),0)), ""),""),"")</f>
        <v/>
      </c>
      <c r="EA214" s="110"/>
      <c r="EB214" s="110"/>
      <c r="EC214" s="1" t="str" cm="1">
        <f t="array" ref="EC214">IFERROR(IF(SMALL(EC6:EC100,3)&lt;=$A$214*SMALL(EC6:EC100,1),IFERROR(INDEX($A$6:$A$100, MATCH(1,(EC6:EC100=SMALL(EC6:EC100,3))*(COUNTIF(EC212:EC213, $A$6:$A$100)=0),0)), ""),""),"")</f>
        <v>HDL_Graph_SLAM</v>
      </c>
      <c r="ED214" s="110"/>
      <c r="EE214" s="110"/>
      <c r="EF214" s="1" t="str" cm="1">
        <f t="array" ref="EF214">IFERROR(IF(SMALL(EF6:EF100,3)&lt;=$A$214*SMALL(EF6:EF100,1),IFERROR(INDEX($A$6:$A$100, MATCH(1,(EF6:EF100=SMALL(EF6:EF100,3))*(COUNTIF(EF212:EF213, $A$6:$A$100)=0),0)), ""),""),"")</f>
        <v>LIO-SAM</v>
      </c>
      <c r="EG214" s="110"/>
      <c r="EH214" s="1" t="str" cm="1">
        <f t="array" ref="EH214">IFERROR(IF(SMALL(EH6:EH100,3)&lt;=$A$214*SMALL(EH6:EH100,1),IFERROR(INDEX($A$6:$A$100, MATCH(1,(EH6:EH100=SMALL(EH6:EH100,3))*(COUNTIF(EH212:EH213, $A$6:$A$100)=0),0)), ""),""),"")</f>
        <v/>
      </c>
      <c r="EI214" s="1" t="str" cm="1">
        <f t="array" ref="EI214">IFERROR(IF(SMALL(EI6:EI100,3)&lt;=$A$214*SMALL(EI6:EI100,1),IFERROR(INDEX($A$6:$A$100, MATCH(1,(EI6:EI100=SMALL(EI6:EI100,3))*(COUNTIF(EI212:EI213, $A$6:$A$100)=0),0)), ""),""),"")</f>
        <v>RTAB. Stereo. F2M</v>
      </c>
      <c r="EJ214" s="1" t="str" cm="1">
        <f t="array" ref="EJ214">IFERROR(IF(SMALL(EJ6:EJ100,3)&lt;=$A$214*SMALL(EJ6:EJ100,1),IFERROR(INDEX($A$6:$A$100, MATCH(1,(EJ6:EJ100=SMALL(EJ6:EJ100,3))*(COUNTIF(EJ212:EJ213, $A$6:$A$100)=0),0)), ""),""),"")</f>
        <v/>
      </c>
      <c r="EK214" s="1" t="str" cm="1">
        <f t="array" ref="EK214">IFERROR(IF(SMALL(EK6:EK100,3)&lt;=$A$214*SMALL(EK6:EK100,1),IFERROR(INDEX($A$6:$A$100, MATCH(1,(EK6:EK100=SMALL(EK6:EK100,3))*(COUNTIF(EK212:EK213, $A$6:$A$100)=0),0)), ""),""),"")</f>
        <v>LOAM</v>
      </c>
      <c r="EL214" s="1" t="str" cm="1">
        <f t="array" ref="EL214">IFERROR(IF(SMALL(EL6:EL100,3)&lt;=$A$214*SMALL(EL6:EL100,1),IFERROR(INDEX($A$6:$A$100, MATCH(1,(EL6:EL100=SMALL(EL6:EL100,3))*(COUNTIF(EL212:EL213, $A$6:$A$100)=0),0)), ""),""),"")</f>
        <v/>
      </c>
      <c r="EM214" s="1" t="str" cm="1">
        <f t="array" ref="EM214">IFERROR(IF(SMALL(EM6:EM100,3)&lt;=$A$214*SMALL(EM6:EM100,1),IFERROR(INDEX($A$6:$A$100, MATCH(1,(EM6:EM100=SMALL(EM6:EM100,3))*(COUNTIF(EM212:EM213, $A$6:$A$100)=0),0)), ""),""),"")</f>
        <v/>
      </c>
      <c r="EN214" s="1" t="str" cm="1">
        <f t="array" ref="EN214">IFERROR(IF(SMALL(EN6:EN100,3)&lt;=$A$214*SMALL(EN6:EN100,1),IFERROR(INDEX($A$6:$A$100, MATCH(1,(EN6:EN100=SMALL(EN6:EN100,3))*(COUNTIF(EN212:EN213, $A$6:$A$100)=0),0)), ""),""),"")</f>
        <v>DV-LOAM</v>
      </c>
      <c r="EO214" s="1" t="str" cm="1">
        <f t="array" ref="EO214">IFERROR(IF(SMALL(EO6:EO100,3)&lt;=$A$214*SMALL(EO6:EO100,1),IFERROR(INDEX($A$6:$A$100, MATCH(1,(EO6:EO100=SMALL(EO6:EO100,3))*(COUNTIF(EO212:EO213, $A$6:$A$100)=0),0)), ""),""),"")</f>
        <v>RTAB-MAP S2S</v>
      </c>
      <c r="EP214" s="1" t="str" cm="1">
        <f t="array" ref="EP214">IFERROR(IF(SMALL(EP6:EP100,3)&lt;=$A$214*SMALL(EP6:EP100,1),IFERROR(INDEX($A$6:$A$100, MATCH(1,(EP6:EP100=SMALL(EP6:EP100,3))*(COUNTIF(EP212:EP213, $A$6:$A$100)=0),0)), ""),""),"")</f>
        <v/>
      </c>
      <c r="EQ214" s="1" t="str" cm="1">
        <f t="array" ref="EQ214">IFERROR(IF(SMALL(EQ6:EQ100,3)&lt;=$A$214*SMALL(EQ6:EQ100,1),IFERROR(INDEX($A$6:$A$100, MATCH(1,(EQ6:EQ100=SMALL(EQ6:EQ100,3))*(COUNTIF(EQ212:EQ213, $A$6:$A$100)=0),0)), ""),""),"")</f>
        <v>RTAB-MAP S2S</v>
      </c>
      <c r="ER214" s="1" t="str" cm="1">
        <f t="array" ref="ER214">IFERROR(IF(SMALL(ER6:ER100,3)&lt;=$A$214*SMALL(ER6:ER100,1),IFERROR(INDEX($A$6:$A$100, MATCH(1,(ER6:ER100=SMALL(ER6:ER100,3))*(COUNTIF(ER212:ER213, $A$6:$A$100)=0),0)), ""),""),"")</f>
        <v>LOAM</v>
      </c>
      <c r="ES214" s="1" t="str" cm="1">
        <f t="array" ref="ES214">IFERROR(IF(SMALL(ES6:ES100,3)&lt;=$A$214*SMALL(ES6:ES100,1),IFERROR(INDEX($A$6:$A$100, MATCH(1,(ES6:ES100=SMALL(ES6:ES100,3))*(COUNTIF(ES212:ES213, $A$6:$A$100)=0),0)), ""),""),"")</f>
        <v/>
      </c>
      <c r="ET214" s="1" t="str" cm="1">
        <f t="array" ref="ET214">IFERROR(IF(SMALL(ET6:ET100,3)&lt;=$A$214*SMALL(ET6:ET100,1),IFERROR(INDEX($A$6:$A$100, MATCH(1,(ET6:ET100=SMALL(ET6:ET100,3))*(COUNTIF(ET212:ET213, $A$6:$A$100)=0),0)), ""),""),"")</f>
        <v/>
      </c>
      <c r="EU214" s="1" t="str" cm="1">
        <f t="array" ref="EU214">IFERROR(IF(SMALL(EU6:EU100,3)&lt;=$A$214*SMALL(EU6:EU100,1),IFERROR(INDEX($A$6:$A$100, MATCH(1,(EU6:EU100=SMALL(EU6:EU100,3))*(COUNTIF(EU212:EU213, $A$6:$A$100)=0),0)), ""),""),"")</f>
        <v/>
      </c>
      <c r="EV214" s="1" t="str" cm="1">
        <f t="array" ref="EV214">IFERROR(IF(SMALL(EV6:EV100,3)&lt;=$A$214*SMALL(EV6:EV100,1),IFERROR(INDEX($A$6:$A$100, MATCH(1,(EV6:EV100=SMALL(EV6:EV100,3))*(COUNTIF(EV212:EV213, $A$6:$A$100)=0),0)), ""),""),"")</f>
        <v/>
      </c>
      <c r="EW214" s="1" t="str" cm="1">
        <f t="array" ref="EW214">IFERROR(IF(SMALL(EW6:EW100,3)&lt;=$A$214*SMALL(EW6:EW100,1),IFERROR(INDEX($A$6:$A$100, MATCH(1,(EW6:EW100=SMALL(EW6:EW100,3))*(COUNTIF(EW212:EW213, $A$6:$A$100)=0),0)), ""),""),"")</f>
        <v/>
      </c>
      <c r="EX214" s="1" t="str" cm="1">
        <f t="array" ref="EX214">IFERROR(IF(SMALL(EX6:EX100,3)&lt;=$A$214*SMALL(EX6:EX100,1),IFERROR(INDEX($A$6:$A$100, MATCH(1,(EX6:EX100=SMALL(EX6:EX100,3))*(COUNTIF(EX212:EX213, $A$6:$A$100)=0),0)), ""),""),"")</f>
        <v/>
      </c>
      <c r="EY214" s="1" t="str" cm="1">
        <f t="array" ref="EY214">IFERROR(IF(SMALL(EY6:EY100,3)&lt;=$A$214*SMALL(EY6:EY100,1),IFERROR(INDEX($A$6:$A$100, MATCH(1,(EY6:EY100=SMALL(EY6:EY100,3))*(COUNTIF(EY212:EY213, $A$6:$A$100)=0),0)), ""),""),"")</f>
        <v/>
      </c>
      <c r="EZ214" s="1" t="str" cm="1">
        <f t="array" ref="EZ214">IFERROR(IF(SMALL(EZ6:EZ100,3)&lt;=$A$214*SMALL(EZ6:EZ100,1),IFERROR(INDEX($A$6:$A$100, MATCH(1,(EZ6:EZ100=SMALL(EZ6:EZ100,3))*(COUNTIF(EZ212:EZ213, $A$6:$A$100)=0),0)), ""),""),"")</f>
        <v/>
      </c>
    </row>
    <row r="215" spans="1:204" x14ac:dyDescent="0.25">
      <c r="A215" s="89" t="s">
        <v>236</v>
      </c>
      <c r="B215" s="1" t="str" cm="1">
        <f t="array" ref="B215">IFERROR(IF(SMALL(B6:B100,3)&lt;=$A$214*SMALL(B6:B100,1),IFERROR(INDEX($A$6:$A$100, MATCH(1,(B6:B100=SMALL(B6:B100,3))*(COUNTIF(B212:B214, $A$6:$A$100)=0),0)), ""),""),"")</f>
        <v/>
      </c>
      <c r="C215" s="1" t="str" cm="1">
        <f t="array" ref="C215">IFERROR(IF(SMALL(C6:C100,3)&lt;=$A$214*SMALL(C6:C100,1),IFERROR(INDEX($A$6:$A$100, MATCH(1,(C6:C100=SMALL(C6:C100,3))*(COUNTIF(C212:C214, $A$6:$A$100)=0),0)), ""),""),"")</f>
        <v/>
      </c>
      <c r="D215" s="1" t="str" cm="1">
        <f t="array" ref="D215">IFERROR(IF(SMALL(D6:D100,3)&lt;=$A$214*SMALL(D6:D100,1),IFERROR(INDEX($A$6:$A$100, MATCH(1,(D6:D100=SMALL(D6:D100,3))*(COUNTIF(D212:D214, $A$6:$A$100)=0),0)), ""),""),"")</f>
        <v/>
      </c>
      <c r="E215" s="1" t="str" cm="1">
        <f t="array" ref="E215">IFERROR(IF(SMALL(E6:E100,3)&lt;=$A$214*SMALL(E6:E100,1),IFERROR(INDEX($A$6:$A$100, MATCH(1,(E6:E100=SMALL(E6:E100,3))*(COUNTIF(E212:E214, $A$6:$A$100)=0),0)), ""),""),"")</f>
        <v/>
      </c>
      <c r="F215" s="1" t="str" cm="1">
        <f t="array" ref="F215">IFERROR(IF(SMALL(F6:F100,3)&lt;=$A$214*SMALL(F6:F100,1),IFERROR(INDEX($A$6:$A$100, MATCH(1,(F6:F100=SMALL(F6:F100,3))*(COUNTIF(F212:F214, $A$6:$A$100)=0),0)), ""),""),"")</f>
        <v/>
      </c>
      <c r="G215" s="1" t="str" cm="1">
        <f t="array" ref="G215">IFERROR(IF(SMALL(G6:G100,3)&lt;=$A$214*SMALL(G6:G100,1),IFERROR(INDEX($A$6:$A$100, MATCH(1,(G6:G100=SMALL(G6:G100,3))*(COUNTIF(G212:G214, $A$6:$A$100)=0),0)), ""),""),"")</f>
        <v/>
      </c>
      <c r="H215" s="1" t="str" cm="1">
        <f t="array" ref="H215">IFERROR(IF(SMALL(H6:H100,3)&lt;=$A$214*SMALL(H6:H100,1),IFERROR(INDEX($A$6:$A$100, MATCH(1,(H6:H100=SMALL(H6:H100,3))*(COUNTIF(H212:H214, $A$6:$A$100)=0),0)), ""),""),"")</f>
        <v/>
      </c>
      <c r="I215" s="1" t="str" cm="1">
        <f t="array" ref="I215">IFERROR(IF(SMALL(I6:I100,3)&lt;=$A$214*SMALL(I6:I100,1),IFERROR(INDEX($A$6:$A$100, MATCH(1,(I6:I100=SMALL(I6:I100,3))*(COUNTIF(I212:I214, $A$6:$A$100)=0),0)), ""),""),"")</f>
        <v/>
      </c>
      <c r="J215" s="1" t="str" cm="1">
        <f t="array" ref="J215">IFERROR(IF(SMALL(J6:J100,3)&lt;=$A$214*SMALL(J6:J100,1),IFERROR(INDEX($A$6:$A$100, MATCH(1,(J6:J100=SMALL(J6:J100,3))*(COUNTIF(J212:J214, $A$6:$A$100)=0),0)), ""),""),"")</f>
        <v/>
      </c>
      <c r="K215" s="1" t="str" cm="1">
        <f t="array" ref="K215">IFERROR(IF(SMALL(K6:K100,3)&lt;=$A$214*SMALL(K6:K100,1),IFERROR(INDEX($A$6:$A$100, MATCH(1,(K6:K100=SMALL(K6:K100,3))*(COUNTIF(K212:K214, $A$6:$A$100)=0),0)), ""),""),"")</f>
        <v/>
      </c>
      <c r="L215" s="1" t="str" cm="1">
        <f t="array" ref="L215">IFERROR(IF(SMALL(L6:L100,3)&lt;=$A$214*SMALL(L6:L100,1),IFERROR(INDEX($A$6:$A$100, MATCH(1,(L6:L100=SMALL(L6:L100,3))*(COUNTIF(L212:L214, $A$6:$A$100)=0),0)), ""),""),"")</f>
        <v/>
      </c>
      <c r="M215" s="1" t="str" cm="1">
        <f t="array" ref="M215">IFERROR(IF(SMALL(M6:M100,3)&lt;=$A$214*SMALL(M6:M100,1),IFERROR(INDEX($A$6:$A$100, MATCH(1,(M6:M100=SMALL(M6:M100,3))*(COUNTIF(M212:M214, $A$6:$A$100)=0),0)), ""),""),"")</f>
        <v/>
      </c>
      <c r="N215" s="1" t="str" cm="1">
        <f t="array" ref="N215">IFERROR(IF(SMALL(N6:N100,3)&lt;=$A$214*SMALL(N6:N100,1),IFERROR(INDEX($A$6:$A$100, MATCH(1,(N6:N100=SMALL(N6:N100,3))*(COUNTIF(N212:N214, $A$6:$A$100)=0),0)), ""),""),"")</f>
        <v/>
      </c>
      <c r="O215" s="1" t="str" cm="1">
        <f t="array" ref="O215">IFERROR(IF(SMALL(O6:O100,3)&lt;=$A$214*SMALL(O6:O100,1),IFERROR(INDEX($A$6:$A$100, MATCH(1,(O6:O100=SMALL(O6:O100,3))*(COUNTIF(O212:O214, $A$6:$A$100)=0),0)), ""),""),"")</f>
        <v/>
      </c>
      <c r="P215" s="1" t="str" cm="1">
        <f t="array" ref="P215">IFERROR(IF(SMALL(P6:P100,3)&lt;=$A$214*SMALL(P6:P100,1),IFERROR(INDEX($A$6:$A$100, MATCH(1,(P6:P100=SMALL(P6:P100,3))*(COUNTIF(P212:P214, $A$6:$A$100)=0),0)), ""),""),"")</f>
        <v/>
      </c>
      <c r="Q215" s="1" t="str" cm="1">
        <f t="array" ref="Q215">IFERROR(IF(SMALL(Q6:Q100,3)&lt;=$A$214*SMALL(Q6:Q100,1),IFERROR(INDEX($A$6:$A$100, MATCH(1,(Q6:Q100=SMALL(Q6:Q100,3))*(COUNTIF(Q212:Q214, $A$6:$A$100)=0),0)), ""),""),"")</f>
        <v/>
      </c>
      <c r="R215" s="1" t="str" cm="1">
        <f t="array" ref="R215">IFERROR(IF(SMALL(R6:R100,3)&lt;=$A$214*SMALL(R6:R100,1),IFERROR(INDEX($A$6:$A$100, MATCH(1,(R6:R100=SMALL(R6:R100,3))*(COUNTIF(R212:R214, $A$6:$A$100)=0),0)), ""),""),"")</f>
        <v/>
      </c>
      <c r="S215" s="1" t="str" cm="1">
        <f t="array" ref="S215">IFERROR(IF(SMALL(S6:S100,3)&lt;=$A$214*SMALL(S6:S100,1),IFERROR(INDEX($A$6:$A$100, MATCH(1,(S6:S100=SMALL(S6:S100,3))*(COUNTIF(S212:S214, $A$6:$A$100)=0),0)), ""),""),"")</f>
        <v/>
      </c>
      <c r="T215" s="1" t="str" cm="1">
        <f t="array" ref="T215">IFERROR(IF(SMALL(T6:T100,3)&lt;=$A$214*SMALL(T6:T100,1),IFERROR(INDEX($A$6:$A$100, MATCH(1,(T6:T100=SMALL(T6:T100,3))*(COUNTIF(T212:T214, $A$6:$A$100)=0),0)), ""),""),"")</f>
        <v/>
      </c>
      <c r="U215" s="1" t="str" cm="1">
        <f t="array" ref="U215">IFERROR(IF(SMALL(U6:U100,3)&lt;=$A$214*SMALL(U6:U100,1),IFERROR(INDEX($A$6:$A$100, MATCH(1,(U6:U100=SMALL(U6:U100,3))*(COUNTIF(U212:U214, $A$6:$A$100)=0),0)), ""),""),"")</f>
        <v/>
      </c>
      <c r="V215" s="1" t="str" cm="1">
        <f t="array" ref="V215">IFERROR(IF(SMALL(V6:V100,3)&lt;=$A$214*SMALL(V6:V100,1),IFERROR(INDEX($A$6:$A$100, MATCH(1,(V6:V100=SMALL(V6:V100,3))*(COUNTIF(V212:V214, $A$6:$A$100)=0),0)), ""),""),"")</f>
        <v/>
      </c>
      <c r="W215" s="1" t="str" cm="1">
        <f t="array" ref="W215">IFERROR(IF(SMALL(W6:W100,3)&lt;=$A$214*SMALL(W6:W100,1),IFERROR(INDEX($A$6:$A$100, MATCH(1,(W6:W100=SMALL(W6:W100,3))*(COUNTIF(W212:W214, $A$6:$A$100)=0),0)), ""),""),"")</f>
        <v/>
      </c>
      <c r="X215" s="1" t="str" cm="1">
        <f t="array" ref="X215">IFERROR(IF(SMALL(X6:X100,3)&lt;=$A$214*SMALL(X6:X100,1),IFERROR(INDEX($A$6:$A$100, MATCH(1,(X6:X100=SMALL(X6:X100,3))*(COUNTIF(X212:X214, $A$6:$A$100)=0),0)), ""),""),"")</f>
        <v/>
      </c>
      <c r="Y215" s="1" t="str" cm="1">
        <f t="array" ref="Y215">IFERROR(IF(SMALL(Y6:Y100,3)&lt;=$A$214*SMALL(Y6:Y100,1),IFERROR(INDEX($A$6:$A$100, MATCH(1,(Y6:Y100=SMALL(Y6:Y100,3))*(COUNTIF(Y212:Y214, $A$6:$A$100)=0),0)), ""),""),"")</f>
        <v/>
      </c>
      <c r="Z215" s="1" t="str" cm="1">
        <f t="array" ref="Z215">IFERROR(IF(SMALL(Z6:Z100,3)&lt;=$A$214*SMALL(Z6:Z100,1),IFERROR(INDEX($A$6:$A$100, MATCH(1,(Z6:Z100=SMALL(Z6:Z100,3))*(COUNTIF(Z212:Z214, $A$6:$A$100)=0),0)), ""),""),"")</f>
        <v/>
      </c>
      <c r="AA215" s="1" t="str" cm="1">
        <f t="array" ref="AA215">IFERROR(IF(SMALL(AA6:AA100,3)&lt;=$A$214*SMALL(AA6:AA100,1),IFERROR(INDEX($A$6:$A$100, MATCH(1,(AA6:AA100=SMALL(AA6:AA100,3))*(COUNTIF(AA212:AA214, $A$6:$A$100)=0),0)), ""),""),"")</f>
        <v/>
      </c>
      <c r="AB215" s="1" t="str" cm="1">
        <f t="array" ref="AB215">IFERROR(IF(SMALL(AB6:AB100,3)&lt;=$A$214*SMALL(AB6:AB100,1),IFERROR(INDEX($A$6:$A$100, MATCH(1,(AB6:AB100=SMALL(AB6:AB100,3))*(COUNTIF(AB212:AB214, $A$6:$A$100)=0),0)), ""),""),"")</f>
        <v/>
      </c>
      <c r="AC215" s="1" t="str" cm="1">
        <f t="array" ref="AC215">IFERROR(IF(SMALL(AC6:AC100,3)&lt;=$A$214*SMALL(AC6:AC100,1),IFERROR(INDEX($A$6:$A$100, MATCH(1,(AC6:AC100=SMALL(AC6:AC100,3))*(COUNTIF(AC212:AC214, $A$6:$A$100)=0),0)), ""),""),"")</f>
        <v/>
      </c>
      <c r="AD215" s="1" t="str" cm="1">
        <f t="array" ref="AD215">IFERROR(IF(SMALL(AD6:AD100,3)&lt;=$A$214*SMALL(AD6:AD100,1),IFERROR(INDEX($A$6:$A$100, MATCH(1,(AD6:AD100=SMALL(AD6:AD100,3))*(COUNTIF(AD212:AD214, $A$6:$A$100)=0),0)), ""),""),"")</f>
        <v/>
      </c>
      <c r="AE215" s="1" t="str" cm="1">
        <f t="array" ref="AE215">IFERROR(IF(SMALL(AE6:AE100,3)&lt;=$A$214*SMALL(AE6:AE100,1),IFERROR(INDEX($A$6:$A$100, MATCH(1,(AE6:AE100=SMALL(AE6:AE100,3))*(COUNTIF(AE212:AE214, $A$6:$A$100)=0),0)), ""),""),"")</f>
        <v/>
      </c>
      <c r="AF215" s="1" t="str" cm="1">
        <f t="array" ref="AF215">IFERROR(IF(SMALL(AF6:AF100,3)&lt;=$A$214*SMALL(AF6:AF100,1),IFERROR(INDEX($A$6:$A$100, MATCH(1,(AF6:AF100=SMALL(AF6:AF100,3))*(COUNTIF(AF212:AF214, $A$6:$A$100)=0),0)), ""),""),"")</f>
        <v/>
      </c>
      <c r="AG215" s="1" t="str" cm="1">
        <f t="array" ref="AG215">IFERROR(IF(SMALL(AG6:AG100,3)&lt;=$A$214*SMALL(AG6:AG100,1),IFERROR(INDEX($A$6:$A$100, MATCH(1,(AG6:AG100=SMALL(AG6:AG100,3))*(COUNTIF(AG212:AG214, $A$6:$A$100)=0),0)), ""),""),"")</f>
        <v/>
      </c>
      <c r="AH215" s="1" t="str" cm="1">
        <f t="array" ref="AH215">IFERROR(IF(SMALL(AH6:AH100,3)&lt;=$A$214*SMALL(AH6:AH100,1),IFERROR(INDEX($A$6:$A$100, MATCH(1,(AH6:AH100=SMALL(AH6:AH100,3))*(COUNTIF(AH212:AH214, $A$6:$A$100)=0),0)), ""),""),"")</f>
        <v/>
      </c>
      <c r="AI215" s="1" t="str" cm="1">
        <f t="array" ref="AI215">IFERROR(IF(SMALL(AI6:AI100,3)&lt;=$A$214*SMALL(AI6:AI100,1),IFERROR(INDEX($A$6:$A$100, MATCH(1,(AI6:AI100=SMALL(AI6:AI100,3))*(COUNTIF(AI212:AI214, $A$6:$A$100)=0),0)), ""),""),"")</f>
        <v/>
      </c>
      <c r="AJ215" s="1" t="str" cm="1">
        <f t="array" ref="AJ215">IFERROR(IF(SMALL(AJ6:AJ100,3)&lt;=$A$214*SMALL(AJ6:AJ100,1),IFERROR(INDEX($A$6:$A$100, MATCH(1,(AJ6:AJ100=SMALL(AJ6:AJ100,3))*(COUNTIF(AJ212:AJ214, $A$6:$A$100)=0),0)), ""),""),"")</f>
        <v/>
      </c>
      <c r="AK215" s="1" t="str" cm="1">
        <f t="array" ref="AK215">IFERROR(IF(SMALL(AK6:AK100,3)&lt;=$A$214*SMALL(AK6:AK100,1),IFERROR(INDEX($A$6:$A$100, MATCH(1,(AK6:AK100=SMALL(AK6:AK100,3))*(COUNTIF(AK212:AK214, $A$6:$A$100)=0),0)), ""),""),"")</f>
        <v/>
      </c>
      <c r="AL215" s="1" t="str" cm="1">
        <f t="array" ref="AL215">IFERROR(IF(SMALL(AL6:AL100,3)&lt;=$A$214*SMALL(AL6:AL100,1),IFERROR(INDEX($A$6:$A$100, MATCH(1,(AL6:AL100=SMALL(AL6:AL100,3))*(COUNTIF(AL212:AL214, $A$6:$A$100)=0),0)), ""),""),"")</f>
        <v/>
      </c>
      <c r="AM215" s="1" t="str" cm="1">
        <f t="array" ref="AM215">IFERROR(IF(SMALL(AM6:AM100,3)&lt;=$A$214*SMALL(AM6:AM100,1),IFERROR(INDEX($A$6:$A$100, MATCH(1,(AM6:AM100=SMALL(AM6:AM100,3))*(COUNTIF(AM212:AM214, $A$6:$A$100)=0),0)), ""),""),"")</f>
        <v/>
      </c>
      <c r="AN215" s="1" t="str" cm="1">
        <f t="array" ref="AN215">IFERROR(IF(SMALL(AN6:AN100,3)&lt;=$A$214*SMALL(AN6:AN100,1),IFERROR(INDEX($A$6:$A$100, MATCH(1,(AN6:AN100=SMALL(AN6:AN100,3))*(COUNTIF(AN212:AN214, $A$6:$A$100)=0),0)), ""),""),"")</f>
        <v/>
      </c>
      <c r="AO215" s="1" t="str" cm="1">
        <f t="array" ref="AO215">IFERROR(IF(SMALL(AO6:AO100,3)&lt;=$A$214*SMALL(AO6:AO100,1),IFERROR(INDEX($A$6:$A$100, MATCH(1,(AO6:AO100=SMALL(AO6:AO100,3))*(COUNTIF(AO212:AO214, $A$6:$A$100)=0),0)), ""),""),"")</f>
        <v/>
      </c>
      <c r="AP215" s="1" t="str" cm="1">
        <f t="array" ref="AP215">IFERROR(IF(SMALL(AP6:AP100,3)&lt;=$A$214*SMALL(AP6:AP100,1),IFERROR(INDEX($A$6:$A$100, MATCH(1,(AP6:AP100=SMALL(AP6:AP100,3))*(COUNTIF(AP212:AP214, $A$6:$A$100)=0),0)), ""),""),"")</f>
        <v/>
      </c>
      <c r="AQ215" s="1" t="str" cm="1">
        <f t="array" ref="AQ215">IFERROR(IF(SMALL(AQ6:AQ100,3)&lt;=$A$214*SMALL(AQ6:AQ100,1),IFERROR(INDEX($A$6:$A$100, MATCH(1,(AQ6:AQ100=SMALL(AQ6:AQ100,3))*(COUNTIF(AQ212:AQ214, $A$6:$A$100)=0),0)), ""),""),"")</f>
        <v/>
      </c>
      <c r="AR215" s="1" t="str" cm="1">
        <f t="array" ref="AR215">IFERROR(IF(SMALL(AR6:AR100,3)&lt;=$A$214*SMALL(AR6:AR100,1),IFERROR(INDEX($A$6:$A$100, MATCH(1,(AR6:AR100=SMALL(AR6:AR100,3))*(COUNTIF(AR212:AR214, $A$6:$A$100)=0),0)), ""),""),"")</f>
        <v>RTAB-Map</v>
      </c>
      <c r="AS215" s="1" t="str" cm="1">
        <f t="array" ref="AS215">IFERROR(IF(SMALL(AS6:AS100,3)&lt;=$A$214*SMALL(AS6:AS100,1),IFERROR(INDEX($A$6:$A$100, MATCH(1,(AS6:AS100=SMALL(AS6:AS100,3))*(COUNTIF(AS212:AS214, $A$6:$A$100)=0),0)), ""),""),"")</f>
        <v/>
      </c>
      <c r="AT215" s="1" t="str" cm="1">
        <f t="array" ref="AT215">IFERROR(IF(SMALL(AT6:AT100,3)&lt;=$A$214*SMALL(AT6:AT100,1),IFERROR(INDEX($A$6:$A$100, MATCH(1,(AT6:AT100=SMALL(AT6:AT100,3))*(COUNTIF(AT212:AT214, $A$6:$A$100)=0),0)), ""),""),"")</f>
        <v/>
      </c>
      <c r="AU215" s="1" t="str" cm="1">
        <f t="array" ref="AU215">IFERROR(IF(SMALL(AU6:AU100,3)&lt;=$A$214*SMALL(AU6:AU100,1),IFERROR(INDEX($A$6:$A$100, MATCH(1,(AU6:AU100=SMALL(AU6:AU100,3))*(COUNTIF(AU212:AU214, $A$6:$A$100)=0),0)), ""),""),"")</f>
        <v/>
      </c>
      <c r="AV215" s="1" t="str" cm="1">
        <f t="array" ref="AV215">IFERROR(IF(SMALL(AV6:AV100,3)&lt;=$A$214*SMALL(AV6:AV100,1),IFERROR(INDEX($A$6:$A$100, MATCH(1,(AV6:AV100=SMALL(AV6:AV100,3))*(COUNTIF(AV212:AV214, $A$6:$A$100)=0),0)), ""),""),"")</f>
        <v>RTAB. OKVIS (IMU+Ste.)</v>
      </c>
      <c r="AW215" s="1" t="str" cm="1">
        <f t="array" ref="AW215">IFERROR(IF(SMALL(AW6:AW100,3)&lt;=$A$214*SMALL(AW6:AW100,1),IFERROR(INDEX($A$6:$A$100, MATCH(1,(AW6:AW100=SMALL(AW6:AW100,3))*(COUNTIF(AW212:AW214, $A$6:$A$100)=0),0)), ""),""),"")</f>
        <v/>
      </c>
      <c r="AX215" s="1" t="str" cm="1">
        <f t="array" ref="AX215">IFERROR(IF(SMALL(AX6:AX100,3)&lt;=$A$214*SMALL(AX6:AX100,1),IFERROR(INDEX($A$6:$A$100, MATCH(1,(AX6:AX100=SMALL(AX6:AX100,3))*(COUNTIF(AX212:AX214, $A$6:$A$100)=0),0)), ""),""),"")</f>
        <v/>
      </c>
      <c r="AY215" s="1" t="str" cm="1">
        <f t="array" ref="AY215">IFERROR(IF(SMALL(AY6:AY100,3)&lt;=$A$214*SMALL(AY6:AY100,1),IFERROR(INDEX($A$6:$A$100, MATCH(1,(AY6:AY100=SMALL(AY6:AY100,3))*(COUNTIF(AY212:AY214, $A$6:$A$100)=0),0)), ""),""),"")</f>
        <v/>
      </c>
      <c r="AZ215" s="1" t="str" cm="1">
        <f t="array" ref="AZ215">IFERROR(IF(SMALL(AZ6:AZ100,3)&lt;=$A$214*SMALL(AZ6:AZ100,1),IFERROR(INDEX($A$6:$A$100, MATCH(1,(AZ6:AZ100=SMALL(AZ6:AZ100,3))*(COUNTIF(AZ212:AZ214, $A$6:$A$100)=0),0)), ""),""),"")</f>
        <v/>
      </c>
      <c r="BA215" s="1" t="str" cm="1">
        <f t="array" ref="BA215">IFERROR(IF(SMALL(BA6:BA100,3)&lt;=$A$214*SMALL(BA6:BA100,1),IFERROR(INDEX($A$6:$A$100, MATCH(1,(BA6:BA100=SMALL(BA6:BA100,3))*(COUNTIF(BA212:BA214, $A$6:$A$100)=0),0)), ""),""),"")</f>
        <v/>
      </c>
      <c r="BB215" s="1" t="str" cm="1">
        <f t="array" ref="BB215">IFERROR(IF(SMALL(BB6:BB100,3)&lt;=$A$214*SMALL(BB6:BB100,1),IFERROR(INDEX($A$6:$A$100, MATCH(1,(BB6:BB100=SMALL(BB6:BB100,3))*(COUNTIF(BB212:BB214, $A$6:$A$100)=0),0)), ""),""),"")</f>
        <v/>
      </c>
      <c r="BC215" s="1" t="str" cm="1">
        <f t="array" ref="BC215">IFERROR(IF(SMALL(BC6:BC100,3)&lt;=$A$214*SMALL(BC6:BC100,1),IFERROR(INDEX($A$6:$A$100, MATCH(1,(BC6:BC100=SMALL(BC6:BC100,3))*(COUNTIF(BC212:BC214, $A$6:$A$100)=0),0)), ""),""),"")</f>
        <v/>
      </c>
      <c r="BD215" s="1" t="str" cm="1">
        <f t="array" ref="BD215">IFERROR(IF(SMALL(BD6:BD100,3)&lt;=$A$214*SMALL(BD6:BD100,1),IFERROR(INDEX($A$6:$A$100, MATCH(1,(BD6:BD100=SMALL(BD6:BD100,3))*(COUNTIF(BD212:BD214, $A$6:$A$100)=0),0)), ""),""),"")</f>
        <v/>
      </c>
      <c r="BE215" s="1" t="str" cm="1">
        <f t="array" ref="BE215">IFERROR(IF(SMALL(BE6:BE100,3)&lt;=$A$214*SMALL(BE6:BE100,1),IFERROR(INDEX($A$6:$A$100, MATCH(1,(BE6:BE100=SMALL(BE6:BE100,3))*(COUNTIF(BE212:BE214, $A$6:$A$100)=0),0)), ""),""),"")</f>
        <v/>
      </c>
      <c r="BF215" s="1" t="str" cm="1">
        <f t="array" ref="BF215">IFERROR(IF(SMALL(BF6:BF100,3)&lt;=$A$214*SMALL(BF6:BF100,1),IFERROR(INDEX($A$6:$A$100, MATCH(1,(BF6:BF100=SMALL(BF6:BF100,3))*(COUNTIF(BF212:BF214, $A$6:$A$100)=0),0)), ""),""),"")</f>
        <v/>
      </c>
      <c r="BG215" s="1" t="str" cm="1">
        <f t="array" ref="BG215">IFERROR(IF(SMALL(BG6:BG100,3)&lt;=$A$214*SMALL(BG6:BG100,1),IFERROR(INDEX($A$6:$A$100, MATCH(1,(BG6:BG100=SMALL(BG6:BG100,3))*(COUNTIF(BG212:BG214, $A$6:$A$100)=0),0)), ""),""),"")</f>
        <v/>
      </c>
      <c r="BH215" s="1" t="str" cm="1">
        <f t="array" ref="BH215">IFERROR(IF(SMALL(BH6:BH100,3)&lt;=$A$214*SMALL(BH6:BH100,1),IFERROR(INDEX($A$6:$A$100, MATCH(1,(BH6:BH100=SMALL(BH6:BH100,3))*(COUNTIF(BH212:BH214, $A$6:$A$100)=0),0)), ""),""),"")</f>
        <v/>
      </c>
      <c r="BI215" s="1" t="str" cm="1">
        <f t="array" ref="BI215">IFERROR(IF(SMALL(BI6:BI100,3)&lt;=$A$214*SMALL(BI6:BI100,1),IFERROR(INDEX($A$6:$A$100, MATCH(1,(BI6:BI100=SMALL(BI6:BI100,3))*(COUNTIF(BI212:BI214, $A$6:$A$100)=0),0)), ""),""),"")</f>
        <v/>
      </c>
      <c r="BJ215" s="1" t="str" cm="1">
        <f t="array" ref="BJ215">IFERROR(IF(SMALL(BJ6:BJ100,3)&lt;=$A$214*SMALL(BJ6:BJ100,1),IFERROR(INDEX($A$6:$A$100, MATCH(1,(BJ6:BJ100=SMALL(BJ6:BJ100,3))*(COUNTIF(BJ212:BJ214, $A$6:$A$100)=0),0)), ""),""),"")</f>
        <v/>
      </c>
      <c r="BK215" s="1" t="str" cm="1">
        <f t="array" ref="BK215">IFERROR(IF(SMALL(BK6:BK100,3)&lt;=$A$214*SMALL(BK6:BK100,1),IFERROR(INDEX($A$6:$A$100, MATCH(1,(BK6:BK100=SMALL(BK6:BK100,3))*(COUNTIF(BK212:BK214, $A$6:$A$100)=0),0)), ""),""),"")</f>
        <v/>
      </c>
      <c r="BL215" s="1" t="str" cm="1">
        <f t="array" ref="BL215">IFERROR(IF(SMALL(BL6:BL100,3)&lt;=$A$214*SMALL(BL6:BL100,1),IFERROR(INDEX($A$6:$A$100, MATCH(1,(BL6:BL100=SMALL(BL6:BL100,3))*(COUNTIF(BL212:BL214, $A$6:$A$100)=0),0)), ""),""),"")</f>
        <v/>
      </c>
      <c r="BM215" s="1" t="str" cm="1">
        <f t="array" ref="BM215">IFERROR(IF(SMALL(BM6:BM100,3)&lt;=$A$214*SMALL(BM6:BM100,1),IFERROR(INDEX($A$6:$A$100, MATCH(1,(BM6:BM100=SMALL(BM6:BM100,3))*(COUNTIF(BM212:BM214, $A$6:$A$100)=0),0)), ""),""),"")</f>
        <v/>
      </c>
      <c r="BN215" s="1" t="str" cm="1">
        <f t="array" ref="BN215">IFERROR(IF(SMALL(BN6:BN100,3)&lt;=$A$214*SMALL(BN6:BN100,1),IFERROR(INDEX($A$6:$A$100, MATCH(1,(BN6:BN100=SMALL(BN6:BN100,3))*(COUNTIF(BN212:BN214, $A$6:$A$100)=0),0)), ""),""),"")</f>
        <v/>
      </c>
      <c r="BO215" s="1" t="str" cm="1">
        <f t="array" ref="BO215">IFERROR(IF(SMALL(BO6:BO100,3)&lt;=$A$214*SMALL(BO6:BO100,1),IFERROR(INDEX($A$6:$A$100, MATCH(1,(BO6:BO100=SMALL(BO6:BO100,3))*(COUNTIF(BO212:BO214, $A$6:$A$100)=0),0)), ""),""),"")</f>
        <v/>
      </c>
      <c r="BP215" s="1" t="str" cm="1">
        <f t="array" ref="BP215">IFERROR(IF(SMALL(BP6:BP100,3)&lt;=$A$214*SMALL(BP6:BP100,1),IFERROR(INDEX($A$6:$A$100, MATCH(1,(BP6:BP100=SMALL(BP6:BP100,3))*(COUNTIF(BP212:BP214, $A$6:$A$100)=0),0)), ""),""),"")</f>
        <v/>
      </c>
      <c r="BQ215" s="1" t="str" cm="1">
        <f t="array" ref="BQ215">IFERROR(IF(SMALL(BQ6:BQ100,3)&lt;=$A$214*SMALL(BQ6:BQ100,1),IFERROR(INDEX($A$6:$A$100, MATCH(1,(BQ6:BQ100=SMALL(BQ6:BQ100,3))*(COUNTIF(BQ212:BQ214, $A$6:$A$100)=0),0)), ""),""),"")</f>
        <v/>
      </c>
      <c r="BR215" s="1" t="str" cm="1">
        <f t="array" ref="BR215">IFERROR(IF(SMALL(BR6:BR100,3)&lt;=$A$214*SMALL(BR6:BR100,1),IFERROR(INDEX($A$6:$A$100, MATCH(1,(BR6:BR100=SMALL(BR6:BR100,3))*(COUNTIF(BR212:BR214, $A$6:$A$100)=0),0)), ""),""),"")</f>
        <v/>
      </c>
      <c r="BS215" s="1" t="str" cm="1">
        <f t="array" ref="BS215">IFERROR(IF(SMALL(BS6:BS100,3)&lt;=$A$214*SMALL(BS6:BS100,1),IFERROR(INDEX($A$6:$A$100, MATCH(1,(BS6:BS100=SMALL(BS6:BS100,3))*(COUNTIF(BS212:BS214, $A$6:$A$100)=0),0)), ""),""),"")</f>
        <v/>
      </c>
      <c r="BT215" s="1" t="str" cm="1">
        <f t="array" ref="BT215">IFERROR(IF(SMALL(BT6:BT100,3)&lt;=$A$214*SMALL(BT6:BT100,1),IFERROR(INDEX($A$6:$A$100, MATCH(1,(BT6:BT100=SMALL(BT6:BT100,3))*(COUNTIF(BT212:BT214, $A$6:$A$100)=0),0)), ""),""),"")</f>
        <v/>
      </c>
      <c r="BU215" s="1" t="str" cm="1">
        <f t="array" ref="BU215">IFERROR(IF(SMALL(BU6:BU100,3)&lt;=$A$214*SMALL(BU6:BU100,1),IFERROR(INDEX($A$6:$A$100, MATCH(1,(BU6:BU100=SMALL(BU6:BU100,3))*(COUNTIF(BU212:BU214, $A$6:$A$100)=0),0)), ""),""),"")</f>
        <v/>
      </c>
      <c r="BV215" s="1" t="str" cm="1">
        <f t="array" ref="BV215">IFERROR(IF(SMALL(BV6:BV100,3)&lt;=$A$214*SMALL(BV6:BV100,1),IFERROR(INDEX($A$6:$A$100, MATCH(1,(BV6:BV100=SMALL(BV6:BV100,3))*(COUNTIF(BV212:BV214, $A$6:$A$100)=0),0)), ""),""),"")</f>
        <v/>
      </c>
      <c r="BW215" s="1" t="str" cm="1">
        <f t="array" ref="BW215">IFERROR(IF(SMALL(BW6:BW100,3)&lt;=$A$214*SMALL(BW6:BW100,1),IFERROR(INDEX($A$6:$A$100, MATCH(1,(BW6:BW100=SMALL(BW6:BW100,3))*(COUNTIF(BW212:BW214, $A$6:$A$100)=0),0)), ""),""),"")</f>
        <v/>
      </c>
      <c r="BX215" s="1" t="str" cm="1">
        <f t="array" ref="BX215">IFERROR(IF(SMALL(BX6:BX100,3)&lt;=$A$214*SMALL(BX6:BX100,1),IFERROR(INDEX($A$6:$A$100, MATCH(1,(BX6:BX100=SMALL(BX6:BX100,3))*(COUNTIF(BX212:BX214, $A$6:$A$100)=0),0)), ""),""),"")</f>
        <v/>
      </c>
      <c r="BY215" s="1" t="str" cm="1">
        <f t="array" ref="BY215">IFERROR(IF(SMALL(BY6:BY100,3)&lt;=$A$214*SMALL(BY6:BY100,1),IFERROR(INDEX($A$6:$A$100, MATCH(1,(BY6:BY100=SMALL(BY6:BY100,3))*(COUNTIF(BY212:BY214, $A$6:$A$100)=0),0)), ""),""),"")</f>
        <v/>
      </c>
      <c r="BZ215" s="1" t="str" cm="1">
        <f t="array" ref="BZ215">IFERROR(IF(SMALL(BZ6:BZ100,3)&lt;=$A$214*SMALL(BZ6:BZ100,1),IFERROR(INDEX($A$6:$A$100, MATCH(1,(BZ6:BZ100=SMALL(BZ6:BZ100,3))*(COUNTIF(BZ212:BZ214, $A$6:$A$100)=0),0)), ""),""),"")</f>
        <v/>
      </c>
      <c r="CA215" s="1" t="str" cm="1">
        <f t="array" ref="CA215">IFERROR(IF(SMALL(CA6:CA100,3)&lt;=$A$214*SMALL(CA6:CA100,1),IFERROR(INDEX($A$6:$A$100, MATCH(1,(CA6:CA100=SMALL(CA6:CA100,3))*(COUNTIF(CA212:CA214, $A$6:$A$100)=0),0)), ""),""),"")</f>
        <v/>
      </c>
      <c r="CB215" s="1" t="str" cm="1">
        <f t="array" ref="CB215">IFERROR(IF(SMALL(CB6:CB100,3)&lt;=$A$214*SMALL(CB6:CB100,1),IFERROR(INDEX($A$6:$A$100, MATCH(1,(CB6:CB100=SMALL(CB6:CB100,3))*(COUNTIF(CB212:CB214, $A$6:$A$100)=0),0)), ""),""),"")</f>
        <v/>
      </c>
      <c r="CC215" s="1" t="str" cm="1">
        <f t="array" ref="CC215">IFERROR(IF(SMALL(CC6:CC100,3)&lt;=$A$214*SMALL(CC6:CC100,1),IFERROR(INDEX($A$6:$A$100, MATCH(1,(CC6:CC100=SMALL(CC6:CC100,3))*(COUNTIF(CC212:CC214, $A$6:$A$100)=0),0)), ""),""),"")</f>
        <v/>
      </c>
      <c r="CD215" s="1" t="str" cm="1">
        <f t="array" ref="CD215">IFERROR(IF(SMALL(CD6:CD100,3)&lt;=$A$214*SMALL(CD6:CD100,1),IFERROR(INDEX($A$6:$A$100, MATCH(1,(CD6:CD100=SMALL(CD6:CD100,3))*(COUNTIF(CD212:CD214, $A$6:$A$100)=0),0)), ""),""),"")</f>
        <v/>
      </c>
      <c r="CE215" s="1" t="str" cm="1">
        <f t="array" ref="CE215">IFERROR(IF(SMALL(CE6:CE100,3)&lt;=$A$214*SMALL(CE6:CE100,1),IFERROR(INDEX($A$6:$A$100, MATCH(1,(CE6:CE100=SMALL(CE6:CE100,3))*(COUNTIF(CE212:CE214, $A$6:$A$100)=0),0)), ""),""),"")</f>
        <v/>
      </c>
      <c r="CF215" s="1" t="str" cm="1">
        <f t="array" ref="CF215">IFERROR(IF(SMALL(CF6:CF100,3)&lt;=$A$214*SMALL(CF6:CF100,1),IFERROR(INDEX($A$6:$A$100, MATCH(1,(CF6:CF100=SMALL(CF6:CF100,3))*(COUNTIF(CF212:CF214, $A$6:$A$100)=0),0)), ""),""),"")</f>
        <v/>
      </c>
      <c r="CG215" s="1" t="str" cm="1">
        <f t="array" ref="CG215">IFERROR(IF(SMALL(CG6:CG100,3)&lt;=$A$214*SMALL(CG6:CG100,1),IFERROR(INDEX($A$6:$A$100, MATCH(1,(CG6:CG100=SMALL(CG6:CG100,3))*(COUNTIF(CG212:CG214, $A$6:$A$100)=0),0)), ""),""),"")</f>
        <v/>
      </c>
      <c r="CH215" s="1" t="str" cm="1">
        <f t="array" ref="CH215">IFERROR(IF(SMALL(CH6:CH100,3)&lt;=$A$214*SMALL(CH6:CH100,1),IFERROR(INDEX($A$6:$A$100, MATCH(1,(CH6:CH100=SMALL(CH6:CH100,3))*(COUNTIF(CH212:CH214, $A$6:$A$100)=0),0)), ""),""),"")</f>
        <v/>
      </c>
      <c r="CI215" s="1" t="str" cm="1">
        <f t="array" ref="CI215">IFERROR(IF(SMALL(CI6:CI100,3)&lt;=$A$214*SMALL(CI6:CI100,1),IFERROR(INDEX($A$6:$A$100, MATCH(1,(CI6:CI100=SMALL(CI6:CI100,3))*(COUNTIF(CI212:CI214, $A$6:$A$100)=0),0)), ""),""),"")</f>
        <v/>
      </c>
      <c r="CJ215" s="1" t="str" cm="1">
        <f t="array" ref="CJ215">IFERROR(IF(SMALL(CJ6:CJ100,3)&lt;=$A$214*SMALL(CJ6:CJ100,1),IFERROR(INDEX($A$6:$A$100, MATCH(1,(CJ6:CJ100=SMALL(CJ6:CJ100,3))*(COUNTIF(CJ212:CJ214, $A$6:$A$100)=0),0)), ""),""),"")</f>
        <v/>
      </c>
      <c r="CK215" s="1" t="str" cm="1">
        <f t="array" ref="CK215">IFERROR(IF(SMALL(CK6:CK100,3)&lt;=$A$214*SMALL(CK6:CK100,1),IFERROR(INDEX($A$6:$A$100, MATCH(1,(CK6:CK100=SMALL(CK6:CK100,3))*(COUNTIF(CK212:CK214, $A$6:$A$100)=0),0)), ""),""),"")</f>
        <v/>
      </c>
      <c r="CL215" s="1" t="str" cm="1">
        <f t="array" ref="CL215">IFERROR(IF(SMALL(CL6:CL100,3)&lt;=$A$214*SMALL(CL6:CL100,1),IFERROR(INDEX($A$6:$A$100, MATCH(1,(CL6:CL100=SMALL(CL6:CL100,3))*(COUNTIF(CL212:CL214, $A$6:$A$100)=0),0)), ""),""),"")</f>
        <v/>
      </c>
      <c r="CM215" s="1" t="str" cm="1">
        <f t="array" ref="CM215">IFERROR(IF(SMALL(CM6:CM100,3)&lt;=$A$214*SMALL(CM6:CM100,1),IFERROR(INDEX($A$6:$A$100, MATCH(1,(CM6:CM100=SMALL(CM6:CM100,3))*(COUNTIF(CM212:CM214, $A$6:$A$100)=0),0)), ""),""),"")</f>
        <v/>
      </c>
      <c r="CN215" s="1" t="str" cm="1">
        <f t="array" ref="CN215">IFERROR(IF(SMALL(CN6:CN100,3)&lt;=$A$214*SMALL(CN6:CN100,1),IFERROR(INDEX($A$6:$A$100, MATCH(1,(CN6:CN100=SMALL(CN6:CN100,3))*(COUNTIF(CN212:CN214, $A$6:$A$100)=0),0)), ""),""),"")</f>
        <v/>
      </c>
      <c r="CO215" s="1" t="str" cm="1">
        <f t="array" ref="CO215">IFERROR(IF(SMALL(CO6:CO100,3)&lt;=$A$214*SMALL(CO6:CO100,1),IFERROR(INDEX($A$6:$A$100, MATCH(1,(CO6:CO100=SMALL(CO6:CO100,3))*(COUNTIF(CO212:CO214, $A$6:$A$100)=0),0)), ""),""),"")</f>
        <v/>
      </c>
      <c r="CP215" s="1" t="str" cm="1">
        <f t="array" ref="CP215">IFERROR(IF(SMALL(CP6:CP100,3)&lt;=$A$214*SMALL(CP6:CP100,1),IFERROR(INDEX($A$6:$A$100, MATCH(1,(CP6:CP100=SMALL(CP6:CP100,3))*(COUNTIF(CP212:CP214, $A$6:$A$100)=0),0)), ""),""),"")</f>
        <v/>
      </c>
      <c r="CQ215" s="1" t="str" cm="1">
        <f t="array" ref="CQ215">IFERROR(IF(SMALL(CQ6:CQ100,3)&lt;=$A$214*SMALL(CQ6:CQ100,1),IFERROR(INDEX($A$6:$A$100, MATCH(1,(CQ6:CQ100=SMALL(CQ6:CQ100,3))*(COUNTIF(CQ212:CQ214, $A$6:$A$100)=0),0)), ""),""),"")</f>
        <v/>
      </c>
      <c r="CR215" s="1" t="str" cm="1">
        <f t="array" ref="CR215">IFERROR(IF(SMALL(CR6:CR100,3)&lt;=$A$214*SMALL(CR6:CR100,1),IFERROR(INDEX($A$6:$A$100, MATCH(1,(CR6:CR100=SMALL(CR6:CR100,3))*(COUNTIF(CR212:CR214, $A$6:$A$100)=0),0)), ""),""),"")</f>
        <v/>
      </c>
      <c r="CS215" s="1" t="str" cm="1">
        <f t="array" ref="CS215">IFERROR(IF(SMALL(CS6:CS100,3)&lt;=$A$214*SMALL(CS6:CS100,1),IFERROR(INDEX($A$6:$A$100, MATCH(1,(CS6:CS100=SMALL(CS6:CS100,3))*(COUNTIF(CS212:CS214, $A$6:$A$100)=0),0)), ""),""),"")</f>
        <v/>
      </c>
      <c r="CT215" s="1" t="str" cm="1">
        <f t="array" ref="CT215">IFERROR(IF(SMALL(CT6:CT100,3)&lt;=$A$214*SMALL(CT6:CT100,1),IFERROR(INDEX($A$6:$A$100, MATCH(1,(CT6:CT100=SMALL(CT6:CT100,3))*(COUNTIF(CT212:CT214, $A$6:$A$100)=0),0)), ""),""),"")</f>
        <v/>
      </c>
      <c r="CU215" s="1" t="str" cm="1">
        <f t="array" ref="CU215">IFERROR(IF(SMALL(CU6:CU100,3)&lt;=$A$214*SMALL(CU6:CU100,1),IFERROR(INDEX($A$6:$A$100, MATCH(1,(CU6:CU100=SMALL(CU6:CU100,3))*(COUNTIF(CU212:CU214, $A$6:$A$100)=0),0)), ""),""),"")</f>
        <v/>
      </c>
      <c r="CV215" s="1" t="str" cm="1">
        <f t="array" ref="CV215">IFERROR(IF(SMALL(CV6:CV100,3)&lt;=$A$214*SMALL(CV6:CV100,1),IFERROR(INDEX($A$6:$A$100, MATCH(1,(CV6:CV100=SMALL(CV6:CV100,3))*(COUNTIF(CV212:CV214, $A$6:$A$100)=0),0)), ""),""),"")</f>
        <v/>
      </c>
      <c r="CW215" s="1" t="str" cm="1">
        <f t="array" ref="CW215">IFERROR(IF(SMALL(CW6:CW100,3)&lt;=$A$214*SMALL(CW6:CW100,1),IFERROR(INDEX($A$6:$A$100, MATCH(1,(CW6:CW100=SMALL(CW6:CW100,3))*(COUNTIF(CW212:CW214, $A$6:$A$100)=0),0)), ""),""),"")</f>
        <v/>
      </c>
      <c r="CX215" s="1" t="str" cm="1">
        <f t="array" ref="CX215">IFERROR(IF(SMALL(CX6:CX100,3)&lt;=$A$214*SMALL(CX6:CX100,1),IFERROR(INDEX($A$6:$A$100, MATCH(1,(CX6:CX100=SMALL(CX6:CX100,3))*(COUNTIF(CX212:CX214, $A$6:$A$100)=0),0)), ""),""),"")</f>
        <v/>
      </c>
      <c r="CY215" s="1" t="str" cm="1">
        <f t="array" ref="CY215">IFERROR(IF(SMALL(CY6:CY100,3)&lt;=$A$214*SMALL(CY6:CY100,1),IFERROR(INDEX($A$6:$A$100, MATCH(1,(CY6:CY100=SMALL(CY6:CY100,3))*(COUNTIF(CY212:CY214, $A$6:$A$100)=0),0)), ""),""),"")</f>
        <v/>
      </c>
      <c r="CZ215" s="1" t="str" cm="1">
        <f t="array" ref="CZ215">IFERROR(IF(SMALL(CZ6:CZ100,3)&lt;=$A$214*SMALL(CZ6:CZ100,1),IFERROR(INDEX($A$6:$A$100, MATCH(1,(CZ6:CZ100=SMALL(CZ6:CZ100,3))*(COUNTIF(CZ212:CZ214, $A$6:$A$100)=0),0)), ""),""),"")</f>
        <v/>
      </c>
      <c r="DA215" s="1" t="str" cm="1">
        <f t="array" ref="DA215">IFERROR(IF(SMALL(DA6:DA100,3)&lt;=$A$214*SMALL(DA6:DA100,1),IFERROR(INDEX($A$6:$A$100, MATCH(1,(DA6:DA100=SMALL(DA6:DA100,3))*(COUNTIF(DA212:DA214, $A$6:$A$100)=0),0)), ""),""),"")</f>
        <v/>
      </c>
      <c r="DB215" s="1" t="str" cm="1">
        <f t="array" ref="DB215">IFERROR(IF(SMALL(DB6:DB100,3)&lt;=$A$214*SMALL(DB6:DB100,1),IFERROR(INDEX($A$6:$A$100, MATCH(1,(DB6:DB100=SMALL(DB6:DB100,3))*(COUNTIF(DB212:DB214, $A$6:$A$100)=0),0)), ""),""),"")</f>
        <v/>
      </c>
      <c r="DC215" s="1" t="str" cm="1">
        <f t="array" ref="DC215">IFERROR(IF(SMALL(DC6:DC100,3)&lt;=$A$214*SMALL(DC6:DC100,1),IFERROR(INDEX($A$6:$A$100, MATCH(1,(DC6:DC100=SMALL(DC6:DC100,3))*(COUNTIF(DC212:DC214, $A$6:$A$100)=0),0)), ""),""),"")</f>
        <v>R2LIVE</v>
      </c>
      <c r="DD215" s="1" t="str" cm="1">
        <f t="array" ref="DD215">IFERROR(IF(SMALL(DD6:DD100,3)&lt;=$A$214*SMALL(DD6:DD100,1),IFERROR(INDEX($A$6:$A$100, MATCH(1,(DD6:DD100=SMALL(DD6:DD100,3))*(COUNTIF(DD212:DD214, $A$6:$A$100)=0),0)), ""),""),"")</f>
        <v/>
      </c>
      <c r="DE215" s="1" t="str" cm="1">
        <f t="array" ref="DE215">IFERROR(IF(SMALL(DE6:DE100,3)&lt;=$A$214*SMALL(DE6:DE100,1),IFERROR(INDEX($A$6:$A$100, MATCH(1,(DE6:DE100=SMALL(DE6:DE100,3))*(COUNTIF(DE212:DE214, $A$6:$A$100)=0),0)), ""),""),"")</f>
        <v/>
      </c>
      <c r="DF215" s="1" t="str" cm="1">
        <f t="array" ref="DF215">IFERROR(IF(SMALL(DF6:DF100,3)&lt;=$A$214*SMALL(DF6:DF100,1),IFERROR(INDEX($A$6:$A$100, MATCH(1,(DF6:DF100=SMALL(DF6:DF100,3))*(COUNTIF(DF212:DF214, $A$6:$A$100)=0),0)), ""),""),"")</f>
        <v/>
      </c>
      <c r="DG215" s="1" t="str" cm="1">
        <f t="array" ref="DG215">IFERROR(IF(SMALL(DG6:DG100,3)&lt;=$A$214*SMALL(DG6:DG100,1),IFERROR(INDEX($A$6:$A$100, MATCH(1,(DG6:DG100=SMALL(DG6:DG100,3))*(COUNTIF(DG212:DG214, $A$6:$A$100)=0),0)), ""),""),"")</f>
        <v/>
      </c>
      <c r="DH215" s="1" t="str" cm="1">
        <f t="array" ref="DH215">IFERROR(IF(SMALL(DH6:DH100,3)&lt;=$A$214*SMALL(DH6:DH100,1),IFERROR(INDEX($A$6:$A$100, MATCH(1,(DH6:DH100=SMALL(DH6:DH100,3))*(COUNTIF(DH212:DH214, $A$6:$A$100)=0),0)), ""),""),"")</f>
        <v/>
      </c>
      <c r="DI215" s="1" t="str" cm="1">
        <f t="array" ref="DI215">IFERROR(IF(SMALL(DI6:DI100,3)&lt;=$A$214*SMALL(DI6:DI100,1),IFERROR(INDEX($A$6:$A$100, MATCH(1,(DI6:DI100=SMALL(DI6:DI100,3))*(COUNTIF(DI212:DI214, $A$6:$A$100)=0),0)), ""),""),"")</f>
        <v/>
      </c>
      <c r="DJ215" s="1" t="str" cm="1">
        <f t="array" ref="DJ215">IFERROR(IF(SMALL(DJ6:DJ100,3)&lt;=$A$214*SMALL(DJ6:DJ100,1),IFERROR(INDEX($A$6:$A$100, MATCH(1,(DJ6:DJ100=SMALL(DJ6:DJ100,3))*(COUNTIF(DJ212:DJ214, $A$6:$A$100)=0),0)), ""),""),"")</f>
        <v/>
      </c>
      <c r="DK215" s="1" t="str" cm="1">
        <f t="array" ref="DK215">IFERROR(IF(SMALL(DK6:DK100,3)&lt;=$A$214*SMALL(DK6:DK100,1),IFERROR(INDEX($A$6:$A$100, MATCH(1,(DK6:DK100=SMALL(DK6:DK100,3))*(COUNTIF(DK212:DK214, $A$6:$A$100)=0),0)), ""),""),"")</f>
        <v/>
      </c>
      <c r="DL215" s="1" t="str" cm="1">
        <f t="array" ref="DL215">IFERROR(IF(SMALL(DL6:DL100,3)&lt;=$A$214*SMALL(DL6:DL100,1),IFERROR(INDEX($A$6:$A$100, MATCH(1,(DL6:DL100=SMALL(DL6:DL100,3))*(COUNTIF(DL212:DL214, $A$6:$A$100)=0),0)), ""),""),"")</f>
        <v/>
      </c>
      <c r="DM215" s="1" t="str" cm="1">
        <f t="array" ref="DM215">IFERROR(IF(SMALL(DM6:DM100,3)&lt;=$A$214*SMALL(DM6:DM100,1),IFERROR(INDEX($A$6:$A$100, MATCH(1,(DM6:DM100=SMALL(DM6:DM100,3))*(COUNTIF(DM212:DM214, $A$6:$A$100)=0),0)), ""),""),"")</f>
        <v/>
      </c>
      <c r="DN215" s="1" t="str" cm="1">
        <f t="array" ref="DN215">IFERROR(IF(SMALL(DN6:DN100,3)&lt;=$A$214*SMALL(DN6:DN100,1),IFERROR(INDEX($A$6:$A$100, MATCH(1,(DN6:DN100=SMALL(DN6:DN100,3))*(COUNTIF(DN212:DN214, $A$6:$A$100)=0),0)), ""),""),"")</f>
        <v/>
      </c>
      <c r="DO215" s="1" t="str" cm="1">
        <f t="array" ref="DO215">IFERROR(IF(SMALL(DO6:DO100,3)&lt;=$A$214*SMALL(DO6:DO100,1),IFERROR(INDEX($A$6:$A$100, MATCH(1,(DO6:DO100=SMALL(DO6:DO100,3))*(COUNTIF(DO212:DO214, $A$6:$A$100)=0),0)), ""),""),"")</f>
        <v/>
      </c>
      <c r="DP215" s="1" t="str" cm="1">
        <f t="array" ref="DP215">IFERROR(IF(SMALL(DP6:DP100,3)&lt;=$A$214*SMALL(DP6:DP100,1),IFERROR(INDEX($A$6:$A$100, MATCH(1,(DP6:DP100=SMALL(DP6:DP100,3))*(COUNTIF(DP212:DP214, $A$6:$A$100)=0),0)), ""),""),"")</f>
        <v/>
      </c>
      <c r="DQ215" s="1" t="str" cm="1">
        <f t="array" ref="DQ215">IFERROR(IF(SMALL(DQ6:DQ100,3)&lt;=$A$214*SMALL(DQ6:DQ100,1),IFERROR(INDEX($A$6:$A$100, MATCH(1,(DQ6:DQ100=SMALL(DQ6:DQ100,3))*(COUNTIF(DQ212:DQ214, $A$6:$A$100)=0),0)), ""),""),"")</f>
        <v/>
      </c>
      <c r="DR215" s="1" t="str" cm="1">
        <f t="array" ref="DR215">IFERROR(IF(SMALL(DR6:DR100,3)&lt;=$A$214*SMALL(DR6:DR100,1),IFERROR(INDEX($A$6:$A$100, MATCH(1,(DR6:DR100=SMALL(DR6:DR100,3))*(COUNTIF(DR212:DR214, $A$6:$A$100)=0),0)), ""),""),"")</f>
        <v/>
      </c>
      <c r="DS215" s="1" t="str" cm="1">
        <f t="array" ref="DS215">IFERROR(IF(SMALL(DS6:DS100,3)&lt;=$A$214*SMALL(DS6:DS100,1),IFERROR(INDEX($A$6:$A$100, MATCH(1,(DS6:DS100=SMALL(DS6:DS100,3))*(COUNTIF(DS212:DS214, $A$6:$A$100)=0),0)), ""),""),"")</f>
        <v/>
      </c>
      <c r="DT215" s="1" t="str" cm="1">
        <f t="array" ref="DT215">IFERROR(IF(SMALL(DT6:DT100,3)&lt;=$A$214*SMALL(DT6:DT100,1),IFERROR(INDEX($A$6:$A$100, MATCH(1,(DT6:DT100=SMALL(DT6:DT100,3))*(COUNTIF(DT212:DT214, $A$6:$A$100)=0),0)), ""),""),"")</f>
        <v/>
      </c>
      <c r="DU215" s="1" t="str" cm="1">
        <f t="array" ref="DU215">IFERROR(IF(SMALL(DU6:DU100,3)&lt;=$A$214*SMALL(DU6:DU100,1),IFERROR(INDEX($A$6:$A$100, MATCH(1,(DU6:DU100=SMALL(DU6:DU100,3))*(COUNTIF(DU212:DU214, $A$6:$A$100)=0),0)), ""),""),"")</f>
        <v/>
      </c>
      <c r="DV215" s="1" t="str" cm="1">
        <f t="array" ref="DV215">IFERROR(IF(SMALL(DV6:DV100,3)&lt;=$A$214*SMALL(DV6:DV100,1),IFERROR(INDEX($A$6:$A$100, MATCH(1,(DV6:DV100=SMALL(DV6:DV100,3))*(COUNTIF(DV212:DV214, $A$6:$A$100)=0),0)), ""),""),"")</f>
        <v/>
      </c>
      <c r="DW215" s="1" t="str" cm="1">
        <f t="array" ref="DW215">IFERROR(IF(SMALL(DW6:DW100,3)&lt;=$A$214*SMALL(DW6:DW100,1),IFERROR(INDEX($A$6:$A$100, MATCH(1,(DW6:DW100=SMALL(DW6:DW100,3))*(COUNTIF(DW212:DW214, $A$6:$A$100)=0),0)), ""),""),"")</f>
        <v/>
      </c>
      <c r="DX215" s="1" t="str" cm="1">
        <f t="array" ref="DX215">IFERROR(IF(SMALL(DX6:DX100,3)&lt;=$A$214*SMALL(DX6:DX100,1),IFERROR(INDEX($A$6:$A$100, MATCH(1,(DX6:DX100=SMALL(DX6:DX100,3))*(COUNTIF(DX212:DX214, $A$6:$A$100)=0),0)), ""),""),"")</f>
        <v/>
      </c>
      <c r="DY215" s="1" t="str" cm="1">
        <f t="array" ref="DY215">IFERROR(IF(SMALL(DY6:DY100,3)&lt;=$A$214*SMALL(DY6:DY100,1),IFERROR(INDEX($A$6:$A$100, MATCH(1,(DY6:DY100=SMALL(DY6:DY100,3))*(COUNTIF(DY212:DY214, $A$6:$A$100)=0),0)), ""),""),"")</f>
        <v/>
      </c>
      <c r="DZ215" s="1" t="str" cm="1">
        <f t="array" ref="DZ215">IFERROR(IF(SMALL(DZ6:DZ100,3)&lt;=$A$214*SMALL(DZ6:DZ100,1),IFERROR(INDEX($A$6:$A$100, MATCH(1,(DZ6:DZ100=SMALL(DZ6:DZ100,3))*(COUNTIF(DZ212:DZ214, $A$6:$A$100)=0),0)), ""),""),"")</f>
        <v/>
      </c>
      <c r="EA215" s="110"/>
      <c r="EB215" s="110"/>
      <c r="EC215" s="1" t="str" cm="1">
        <f t="array" ref="EC215">IFERROR(IF(SMALL(EC6:EC100,3)&lt;=$A$214*SMALL(EC6:EC100,1),IFERROR(INDEX($A$6:$A$100, MATCH(1,(EC6:EC100=SMALL(EC6:EC100,3))*(COUNTIF(EC212:EC214, $A$6:$A$100)=0),0)), ""),""),"")</f>
        <v/>
      </c>
      <c r="ED215" s="110"/>
      <c r="EE215" s="110"/>
      <c r="EF215" s="1" t="str" cm="1">
        <f t="array" ref="EF215">IFERROR(IF(SMALL(EF6:EF100,3)&lt;=$A$214*SMALL(EF6:EF100,1),IFERROR(INDEX($A$6:$A$100, MATCH(1,(EF6:EF100=SMALL(EF6:EF100,3))*(COUNTIF(EF212:EF214, $A$6:$A$100)=0),0)), ""),""),"")</f>
        <v/>
      </c>
      <c r="EG215" s="110"/>
      <c r="EH215" s="1" t="str" cm="1">
        <f t="array" ref="EH215">IFERROR(IF(SMALL(EH6:EH100,3)&lt;=$A$214*SMALL(EH6:EH100,1),IFERROR(INDEX($A$6:$A$100, MATCH(1,(EH6:EH100=SMALL(EH6:EH100,3))*(COUNTIF(EH212:EH214, $A$6:$A$100)=0),0)), ""),""),"")</f>
        <v/>
      </c>
      <c r="EI215" s="1" t="str" cm="1">
        <f t="array" ref="EI215">IFERROR(IF(SMALL(EI6:EI100,3)&lt;=$A$214*SMALL(EI6:EI100,1),IFERROR(INDEX($A$6:$A$100, MATCH(1,(EI6:EI100=SMALL(EI6:EI100,3))*(COUNTIF(EI212:EI214, $A$6:$A$100)=0),0)), ""),""),"")</f>
        <v/>
      </c>
      <c r="EJ215" s="1" t="str" cm="1">
        <f t="array" ref="EJ215">IFERROR(IF(SMALL(EJ6:EJ100,3)&lt;=$A$214*SMALL(EJ6:EJ100,1),IFERROR(INDEX($A$6:$A$100, MATCH(1,(EJ6:EJ100=SMALL(EJ6:EJ100,3))*(COUNTIF(EJ212:EJ214, $A$6:$A$100)=0),0)), ""),""),"")</f>
        <v/>
      </c>
      <c r="EK215" s="1" t="str" cm="1">
        <f t="array" ref="EK215">IFERROR(IF(SMALL(EK6:EK100,3)&lt;=$A$214*SMALL(EK6:EK100,1),IFERROR(INDEX($A$6:$A$100, MATCH(1,(EK6:EK100=SMALL(EK6:EK100,3))*(COUNTIF(EK212:EK214, $A$6:$A$100)=0),0)), ""),""),"")</f>
        <v/>
      </c>
      <c r="EL215" s="1" t="str" cm="1">
        <f t="array" ref="EL215">IFERROR(IF(SMALL(EL6:EL100,3)&lt;=$A$214*SMALL(EL6:EL100,1),IFERROR(INDEX($A$6:$A$100, MATCH(1,(EL6:EL100=SMALL(EL6:EL100,3))*(COUNTIF(EL212:EL214, $A$6:$A$100)=0),0)), ""),""),"")</f>
        <v/>
      </c>
      <c r="EM215" s="1" t="str" cm="1">
        <f t="array" ref="EM215">IFERROR(IF(SMALL(EM6:EM100,3)&lt;=$A$214*SMALL(EM6:EM100,1),IFERROR(INDEX($A$6:$A$100, MATCH(1,(EM6:EM100=SMALL(EM6:EM100,3))*(COUNTIF(EM212:EM214, $A$6:$A$100)=0),0)), ""),""),"")</f>
        <v/>
      </c>
      <c r="EN215" s="1" t="str" cm="1">
        <f t="array" ref="EN215">IFERROR(IF(SMALL(EN6:EN100,3)&lt;=$A$214*SMALL(EN6:EN100,1),IFERROR(INDEX($A$6:$A$100, MATCH(1,(EN6:EN100=SMALL(EN6:EN100,3))*(COUNTIF(EN212:EN214, $A$6:$A$100)=0),0)), ""),""),"")</f>
        <v/>
      </c>
      <c r="EO215" s="1" t="str" cm="1">
        <f t="array" ref="EO215">IFERROR(IF(SMALL(EO6:EO100,3)&lt;=$A$214*SMALL(EO6:EO100,1),IFERROR(INDEX($A$6:$A$100, MATCH(1,(EO6:EO100=SMALL(EO6:EO100,3))*(COUNTIF(EO212:EO214, $A$6:$A$100)=0),0)), ""),""),"")</f>
        <v>RTAB-MAP S2M</v>
      </c>
      <c r="EP215" s="1" t="str" cm="1">
        <f t="array" ref="EP215">IFERROR(IF(SMALL(EP6:EP100,3)&lt;=$A$214*SMALL(EP6:EP100,1),IFERROR(INDEX($A$6:$A$100, MATCH(1,(EP6:EP100=SMALL(EP6:EP100,3))*(COUNTIF(EP212:EP214, $A$6:$A$100)=0),0)), ""),""),"")</f>
        <v/>
      </c>
      <c r="EQ215" s="1" t="str" cm="1">
        <f t="array" ref="EQ215">IFERROR(IF(SMALL(EQ6:EQ100,3)&lt;=$A$214*SMALL(EQ6:EQ100,1),IFERROR(INDEX($A$6:$A$100, MATCH(1,(EQ6:EQ100=SMALL(EQ6:EQ100,3))*(COUNTIF(EQ212:EQ214, $A$6:$A$100)=0),0)), ""),""),"")</f>
        <v/>
      </c>
      <c r="ER215" s="1" t="str" cm="1">
        <f t="array" ref="ER215">IFERROR(IF(SMALL(ER6:ER100,3)&lt;=$A$214*SMALL(ER6:ER100,1),IFERROR(INDEX($A$6:$A$100, MATCH(1,(ER6:ER100=SMALL(ER6:ER100,3))*(COUNTIF(ER212:ER214, $A$6:$A$100)=0),0)), ""),""),"")</f>
        <v/>
      </c>
      <c r="ES215" s="1" t="str" cm="1">
        <f t="array" ref="ES215">IFERROR(IF(SMALL(ES6:ES100,3)&lt;=$A$214*SMALL(ES6:ES100,1),IFERROR(INDEX($A$6:$A$100, MATCH(1,(ES6:ES100=SMALL(ES6:ES100,3))*(COUNTIF(ES212:ES214, $A$6:$A$100)=0),0)), ""),""),"")</f>
        <v/>
      </c>
      <c r="ET215" s="1" t="str" cm="1">
        <f t="array" ref="ET215">IFERROR(IF(SMALL(ET6:ET100,3)&lt;=$A$214*SMALL(ET6:ET100,1),IFERROR(INDEX($A$6:$A$100, MATCH(1,(ET6:ET100=SMALL(ET6:ET100,3))*(COUNTIF(ET212:ET214, $A$6:$A$100)=0),0)), ""),""),"")</f>
        <v/>
      </c>
      <c r="EU215" s="1" t="str" cm="1">
        <f t="array" ref="EU215">IFERROR(IF(SMALL(EU6:EU100,3)&lt;=$A$214*SMALL(EU6:EU100,1),IFERROR(INDEX($A$6:$A$100, MATCH(1,(EU6:EU100=SMALL(EU6:EU100,3))*(COUNTIF(EU212:EU214, $A$6:$A$100)=0),0)), ""),""),"")</f>
        <v/>
      </c>
      <c r="EV215" s="1" t="str" cm="1">
        <f t="array" ref="EV215">IFERROR(IF(SMALL(EV6:EV100,3)&lt;=$A$214*SMALL(EV6:EV100,1),IFERROR(INDEX($A$6:$A$100, MATCH(1,(EV6:EV100=SMALL(EV6:EV100,3))*(COUNTIF(EV212:EV214, $A$6:$A$100)=0),0)), ""),""),"")</f>
        <v/>
      </c>
      <c r="EW215" s="1" t="str" cm="1">
        <f t="array" ref="EW215">IFERROR(IF(SMALL(EW6:EW100,3)&lt;=$A$214*SMALL(EW6:EW100,1),IFERROR(INDEX($A$6:$A$100, MATCH(1,(EW6:EW100=SMALL(EW6:EW100,3))*(COUNTIF(EW212:EW214, $A$6:$A$100)=0),0)), ""),""),"")</f>
        <v/>
      </c>
      <c r="EX215" s="1" t="str" cm="1">
        <f t="array" ref="EX215">IFERROR(IF(SMALL(EX6:EX100,3)&lt;=$A$214*SMALL(EX6:EX100,1),IFERROR(INDEX($A$6:$A$100, MATCH(1,(EX6:EX100=SMALL(EX6:EX100,3))*(COUNTIF(EX212:EX214, $A$6:$A$100)=0),0)), ""),""),"")</f>
        <v/>
      </c>
      <c r="EY215" s="1" t="str" cm="1">
        <f t="array" ref="EY215">IFERROR(IF(SMALL(EY6:EY100,3)&lt;=$A$214*SMALL(EY6:EY100,1),IFERROR(INDEX($A$6:$A$100, MATCH(1,(EY6:EY100=SMALL(EY6:EY100,3))*(COUNTIF(EY212:EY214, $A$6:$A$100)=0),0)), ""),""),"")</f>
        <v/>
      </c>
      <c r="EZ215" s="1" t="str" cm="1">
        <f t="array" ref="EZ215">IFERROR(IF(SMALL(EZ6:EZ100,3)&lt;=$A$214*SMALL(EZ6:EZ100,1),IFERROR(INDEX($A$6:$A$100, MATCH(1,(EZ6:EZ100=SMALL(EZ6:EZ100,3))*(COUNTIF(EZ212:EZ214, $A$6:$A$100)=0),0)), ""),""),"")</f>
        <v/>
      </c>
    </row>
    <row r="216" spans="1:204" x14ac:dyDescent="0.25">
      <c r="A216" s="89"/>
      <c r="B216" s="1" t="str" cm="1">
        <f t="array" ref="B216">IFERROR(IF(SMALL(B6:B100,4)&lt;=$A$214*SMALL(B6:B100,1),IFERROR(INDEX($A$6:$A$100, MATCH(1,(B6:B100=SMALL(B6:B100,4))*(COUNTIF(B212:B215, $A$6:$A$100)=0),0)), ""),""),"")</f>
        <v/>
      </c>
      <c r="C216" s="1" t="str" cm="1">
        <f t="array" ref="C216">IFERROR(IF(SMALL(C6:C100,4)&lt;=$A$214*SMALL(C6:C100,1),IFERROR(INDEX($A$6:$A$100, MATCH(1,(C6:C100=SMALL(C6:C100,4))*(COUNTIF(C212:C215, $A$6:$A$100)=0),0)), ""),""),"")</f>
        <v/>
      </c>
      <c r="D216" s="1" t="str" cm="1">
        <f t="array" ref="D216">IFERROR(IF(SMALL(D6:D100,4)&lt;=$A$214*SMALL(D6:D100,1),IFERROR(INDEX($A$6:$A$100, MATCH(1,(D6:D100=SMALL(D6:D100,4))*(COUNTIF(D212:D215, $A$6:$A$100)=0),0)), ""),""),"")</f>
        <v>ORB-SLAM3</v>
      </c>
      <c r="E216" s="1" t="str" cm="1">
        <f t="array" ref="E216">IFERROR(IF(SMALL(E6:E100,4)&lt;=$A$214*SMALL(E6:E100,1),IFERROR(INDEX($A$6:$A$100, MATCH(1,(E6:E100=SMALL(E6:E100,4))*(COUNTIF(E212:E215, $A$6:$A$100)=0),0)), ""),""),"")</f>
        <v>Basalt</v>
      </c>
      <c r="F216" s="1" t="str" cm="1">
        <f t="array" ref="F216">IFERROR(IF(SMALL(F6:F100,4)&lt;=$A$214*SMALL(F6:F100,1),IFERROR(INDEX($A$6:$A$100, MATCH(1,(F6:F100=SMALL(F6:F100,4))*(COUNTIF(F212:F215, $A$6:$A$100)=0),0)), ""),""),"")</f>
        <v/>
      </c>
      <c r="G216" s="1" t="str" cm="1">
        <f t="array" ref="G216">IFERROR(IF(SMALL(G6:G100,4)&lt;=$A$214*SMALL(G6:G100,1),IFERROR(INDEX($A$6:$A$100, MATCH(1,(G6:G100=SMALL(G6:G100,4))*(COUNTIF(G212:G215, $A$6:$A$100)=0),0)), ""),""),"")</f>
        <v/>
      </c>
      <c r="H216" s="1" t="str" cm="1">
        <f t="array" ref="H216">IFERROR(IF(SMALL(H6:H100,4)&lt;=$A$214*SMALL(H6:H100,1),IFERROR(INDEX($A$6:$A$100, MATCH(1,(H6:H100=SMALL(H6:H100,4))*(COUNTIF(H212:H215, $A$6:$A$100)=0),0)), ""),""),"")</f>
        <v/>
      </c>
      <c r="I216" s="1" t="str" cm="1">
        <f t="array" ref="I216">IFERROR(IF(SMALL(I6:I100,4)&lt;=$A$214*SMALL(I6:I100,1),IFERROR(INDEX($A$6:$A$100, MATCH(1,(I6:I100=SMALL(I6:I100,4))*(COUNTIF(I212:I215, $A$6:$A$100)=0),0)), ""),""),"")</f>
        <v/>
      </c>
      <c r="J216" s="1" t="str" cm="1">
        <f t="array" ref="J216">IFERROR(IF(SMALL(J6:J100,4)&lt;=$A$214*SMALL(J6:J100,1),IFERROR(INDEX($A$6:$A$100, MATCH(1,(J6:J100=SMALL(J6:J100,4))*(COUNTIF(J212:J215, $A$6:$A$100)=0),0)), ""),""),"")</f>
        <v/>
      </c>
      <c r="K216" s="1" t="str" cm="1">
        <f t="array" ref="K216">IFERROR(IF(SMALL(K6:K100,4)&lt;=$A$214*SMALL(K6:K100,1),IFERROR(INDEX($A$6:$A$100, MATCH(1,(K6:K100=SMALL(K6:K100,4))*(COUNTIF(K212:K215, $A$6:$A$100)=0),0)), ""),""),"")</f>
        <v/>
      </c>
      <c r="L216" s="1" t="str" cm="1">
        <f t="array" ref="L216">IFERROR(IF(SMALL(L6:L100,4)&lt;=$A$214*SMALL(L6:L100,1),IFERROR(INDEX($A$6:$A$100, MATCH(1,(L6:L100=SMALL(L6:L100,4))*(COUNTIF(L212:L215, $A$6:$A$100)=0),0)), ""),""),"")</f>
        <v/>
      </c>
      <c r="M216" s="1" t="str" cm="1">
        <f t="array" ref="M216">IFERROR(IF(SMALL(M6:M100,4)&lt;=$A$214*SMALL(M6:M100,1),IFERROR(INDEX($A$6:$A$100, MATCH(1,(M6:M100=SMALL(M6:M100,4))*(COUNTIF(M212:M215, $A$6:$A$100)=0),0)), ""),""),"")</f>
        <v/>
      </c>
      <c r="N216" s="1" t="str" cm="1">
        <f t="array" ref="N216">IFERROR(IF(SMALL(N6:N100,4)&lt;=$A$214*SMALL(N6:N100,1),IFERROR(INDEX($A$6:$A$100, MATCH(1,(N6:N100=SMALL(N6:N100,4))*(COUNTIF(N212:N215, $A$6:$A$100)=0),0)), ""),""),"")</f>
        <v/>
      </c>
      <c r="O216" s="1" t="str" cm="1">
        <f t="array" ref="O216">IFERROR(IF(SMALL(O6:O100,4)&lt;=$A$214*SMALL(O6:O100,1),IFERROR(INDEX($A$6:$A$100, MATCH(1,(O6:O100=SMALL(O6:O100,4))*(COUNTIF(O212:O215, $A$6:$A$100)=0),0)), ""),""),"")</f>
        <v/>
      </c>
      <c r="P216" s="1" t="str" cm="1">
        <f t="array" ref="P216">IFERROR(IF(SMALL(P6:P100,4)&lt;=$A$214*SMALL(P6:P100,1),IFERROR(INDEX($A$6:$A$100, MATCH(1,(P6:P100=SMALL(P6:P100,4))*(COUNTIF(P212:P215, $A$6:$A$100)=0),0)), ""),""),"")</f>
        <v/>
      </c>
      <c r="Q216" s="1" t="str" cm="1">
        <f t="array" ref="Q216">IFERROR(IF(SMALL(Q6:Q100,4)&lt;=$A$214*SMALL(Q6:Q100,1),IFERROR(INDEX($A$6:$A$100, MATCH(1,(Q6:Q100=SMALL(Q6:Q100,4))*(COUNTIF(Q212:Q215, $A$6:$A$100)=0),0)), ""),""),"")</f>
        <v/>
      </c>
      <c r="R216" s="1" t="str" cm="1">
        <f t="array" ref="R216">IFERROR(IF(SMALL(R6:R100,4)&lt;=$A$214*SMALL(R6:R100,1),IFERROR(INDEX($A$6:$A$100, MATCH(1,(R6:R100=SMALL(R6:R100,4))*(COUNTIF(R212:R215, $A$6:$A$100)=0),0)), ""),""),"")</f>
        <v/>
      </c>
      <c r="S216" s="1" t="str" cm="1">
        <f t="array" ref="S216">IFERROR(IF(SMALL(S6:S100,4)&lt;=$A$214*SMALL(S6:S100,1),IFERROR(INDEX($A$6:$A$100, MATCH(1,(S6:S100=SMALL(S6:S100,4))*(COUNTIF(S212:S215, $A$6:$A$100)=0),0)), ""),""),"")</f>
        <v/>
      </c>
      <c r="T216" s="1" t="str" cm="1">
        <f t="array" ref="T216">IFERROR(IF(SMALL(T6:T100,4)&lt;=$A$214*SMALL(T6:T100,1),IFERROR(INDEX($A$6:$A$100, MATCH(1,(T6:T100=SMALL(T6:T100,4))*(COUNTIF(T212:T215, $A$6:$A$100)=0),0)), ""),""),"")</f>
        <v/>
      </c>
      <c r="U216" s="1" t="str" cm="1">
        <f t="array" ref="U216">IFERROR(IF(SMALL(U6:U100,4)&lt;=$A$214*SMALL(U6:U100,1),IFERROR(INDEX($A$6:$A$100, MATCH(1,(U6:U100=SMALL(U6:U100,4))*(COUNTIF(U212:U215, $A$6:$A$100)=0),0)), ""),""),"")</f>
        <v/>
      </c>
      <c r="V216" s="1" t="str" cm="1">
        <f t="array" ref="V216">IFERROR(IF(SMALL(V6:V100,4)&lt;=$A$214*SMALL(V6:V100,1),IFERROR(INDEX($A$6:$A$100, MATCH(1,(V6:V100=SMALL(V6:V100,4))*(COUNTIF(V212:V215, $A$6:$A$100)=0),0)), ""),""),"")</f>
        <v/>
      </c>
      <c r="W216" s="1" t="str" cm="1">
        <f t="array" ref="W216">IFERROR(IF(SMALL(W6:W100,4)&lt;=$A$214*SMALL(W6:W100,1),IFERROR(INDEX($A$6:$A$100, MATCH(1,(W6:W100=SMALL(W6:W100,4))*(COUNTIF(W212:W215, $A$6:$A$100)=0),0)), ""),""),"")</f>
        <v/>
      </c>
      <c r="X216" s="1" t="str" cm="1">
        <f t="array" ref="X216">IFERROR(IF(SMALL(X6:X100,4)&lt;=$A$214*SMALL(X6:X100,1),IFERROR(INDEX($A$6:$A$100, MATCH(1,(X6:X100=SMALL(X6:X100,4))*(COUNTIF(X212:X215, $A$6:$A$100)=0),0)), ""),""),"")</f>
        <v/>
      </c>
      <c r="Y216" s="1" t="str" cm="1">
        <f t="array" ref="Y216">IFERROR(IF(SMALL(Y6:Y100,4)&lt;=$A$214*SMALL(Y6:Y100,1),IFERROR(INDEX($A$6:$A$100, MATCH(1,(Y6:Y100=SMALL(Y6:Y100,4))*(COUNTIF(Y212:Y215, $A$6:$A$100)=0),0)), ""),""),"")</f>
        <v/>
      </c>
      <c r="Z216" s="1" t="str" cm="1">
        <f t="array" ref="Z216">IFERROR(IF(SMALL(Z6:Z100,4)&lt;=$A$214*SMALL(Z6:Z100,1),IFERROR(INDEX($A$6:$A$100, MATCH(1,(Z6:Z100=SMALL(Z6:Z100,4))*(COUNTIF(Z212:Z215, $A$6:$A$100)=0),0)), ""),""),"")</f>
        <v/>
      </c>
      <c r="AA216" s="1" t="str" cm="1">
        <f t="array" ref="AA216">IFERROR(IF(SMALL(AA6:AA100,4)&lt;=$A$214*SMALL(AA6:AA100,1),IFERROR(INDEX($A$6:$A$100, MATCH(1,(AA6:AA100=SMALL(AA6:AA100,4))*(COUNTIF(AA212:AA215, $A$6:$A$100)=0),0)), ""),""),"")</f>
        <v/>
      </c>
      <c r="AB216" s="1" t="str" cm="1">
        <f t="array" ref="AB216">IFERROR(IF(SMALL(AB6:AB100,4)&lt;=$A$214*SMALL(AB6:AB100,1),IFERROR(INDEX($A$6:$A$100, MATCH(1,(AB6:AB100=SMALL(AB6:AB100,4))*(COUNTIF(AB212:AB215, $A$6:$A$100)=0),0)), ""),""),"")</f>
        <v/>
      </c>
      <c r="AC216" s="1" t="str" cm="1">
        <f t="array" ref="AC216">IFERROR(IF(SMALL(AC6:AC100,4)&lt;=$A$214*SMALL(AC6:AC100,1),IFERROR(INDEX($A$6:$A$100, MATCH(1,(AC6:AC100=SMALL(AC6:AC100,4))*(COUNTIF(AC212:AC215, $A$6:$A$100)=0),0)), ""),""),"")</f>
        <v/>
      </c>
      <c r="AD216" s="1" t="str" cm="1">
        <f t="array" ref="AD216">IFERROR(IF(SMALL(AD6:AD100,4)&lt;=$A$214*SMALL(AD6:AD100,1),IFERROR(INDEX($A$6:$A$100, MATCH(1,(AD6:AD100=SMALL(AD6:AD100,4))*(COUNTIF(AD212:AD215, $A$6:$A$100)=0),0)), ""),""),"")</f>
        <v/>
      </c>
      <c r="AE216" s="1" t="str" cm="1">
        <f t="array" ref="AE216">IFERROR(IF(SMALL(AE6:AE100,4)&lt;=$A$214*SMALL(AE6:AE100,1),IFERROR(INDEX($A$6:$A$100, MATCH(1,(AE6:AE100=SMALL(AE6:AE100,4))*(COUNTIF(AE212:AE215, $A$6:$A$100)=0),0)), ""),""),"")</f>
        <v/>
      </c>
      <c r="AF216" s="1" t="str" cm="1">
        <f t="array" ref="AF216">IFERROR(IF(SMALL(AF6:AF100,4)&lt;=$A$214*SMALL(AF6:AF100,1),IFERROR(INDEX($A$6:$A$100, MATCH(1,(AF6:AF100=SMALL(AF6:AF100,4))*(COUNTIF(AF212:AF215, $A$6:$A$100)=0),0)), ""),""),"")</f>
        <v/>
      </c>
      <c r="AG216" s="1" t="str" cm="1">
        <f t="array" ref="AG216">IFERROR(IF(SMALL(AG6:AG100,4)&lt;=$A$214*SMALL(AG6:AG100,1),IFERROR(INDEX($A$6:$A$100, MATCH(1,(AG6:AG100=SMALL(AG6:AG100,4))*(COUNTIF(AG212:AG215, $A$6:$A$100)=0),0)), ""),""),"")</f>
        <v/>
      </c>
      <c r="AH216" s="1" t="str" cm="1">
        <f t="array" ref="AH216">IFERROR(IF(SMALL(AH6:AH100,4)&lt;=$A$214*SMALL(AH6:AH100,1),IFERROR(INDEX($A$6:$A$100, MATCH(1,(AH6:AH100=SMALL(AH6:AH100,4))*(COUNTIF(AH212:AH215, $A$6:$A$100)=0),0)), ""),""),"")</f>
        <v/>
      </c>
      <c r="AI216" s="1" t="str" cm="1">
        <f t="array" ref="AI216">IFERROR(IF(SMALL(AI6:AI100,4)&lt;=$A$214*SMALL(AI6:AI100,1),IFERROR(INDEX($A$6:$A$100, MATCH(1,(AI6:AI100=SMALL(AI6:AI100,4))*(COUNTIF(AI212:AI215, $A$6:$A$100)=0),0)), ""),""),"")</f>
        <v/>
      </c>
      <c r="AJ216" s="1" t="str" cm="1">
        <f t="array" ref="AJ216">IFERROR(IF(SMALL(AJ6:AJ100,4)&lt;=$A$214*SMALL(AJ6:AJ100,1),IFERROR(INDEX($A$6:$A$100, MATCH(1,(AJ6:AJ100=SMALL(AJ6:AJ100,4))*(COUNTIF(AJ212:AJ215, $A$6:$A$100)=0),0)), ""),""),"")</f>
        <v/>
      </c>
      <c r="AK216" s="1" t="str" cm="1">
        <f t="array" ref="AK216">IFERROR(IF(SMALL(AK6:AK100,4)&lt;=$A$214*SMALL(AK6:AK100,1),IFERROR(INDEX($A$6:$A$100, MATCH(1,(AK6:AK100=SMALL(AK6:AK100,4))*(COUNTIF(AK212:AK215, $A$6:$A$100)=0),0)), ""),""),"")</f>
        <v/>
      </c>
      <c r="AL216" s="1" t="str" cm="1">
        <f t="array" ref="AL216">IFERROR(IF(SMALL(AL6:AL100,4)&lt;=$A$214*SMALL(AL6:AL100,1),IFERROR(INDEX($A$6:$A$100, MATCH(1,(AL6:AL100=SMALL(AL6:AL100,4))*(COUNTIF(AL212:AL215, $A$6:$A$100)=0),0)), ""),""),"")</f>
        <v/>
      </c>
      <c r="AM216" s="1" t="str" cm="1">
        <f t="array" ref="AM216">IFERROR(IF(SMALL(AM6:AM100,4)&lt;=$A$214*SMALL(AM6:AM100,1),IFERROR(INDEX($A$6:$A$100, MATCH(1,(AM6:AM100=SMALL(AM6:AM100,4))*(COUNTIF(AM212:AM215, $A$6:$A$100)=0),0)), ""),""),"")</f>
        <v/>
      </c>
      <c r="AN216" s="1" t="str" cm="1">
        <f t="array" ref="AN216">IFERROR(IF(SMALL(AN6:AN100,4)&lt;=$A$214*SMALL(AN6:AN100,1),IFERROR(INDEX($A$6:$A$100, MATCH(1,(AN6:AN100=SMALL(AN6:AN100,4))*(COUNTIF(AN212:AN215, $A$6:$A$100)=0),0)), ""),""),"")</f>
        <v/>
      </c>
      <c r="AO216" s="1" t="str" cm="1">
        <f t="array" ref="AO216">IFERROR(IF(SMALL(AO6:AO100,4)&lt;=$A$214*SMALL(AO6:AO100,1),IFERROR(INDEX($A$6:$A$100, MATCH(1,(AO6:AO100=SMALL(AO6:AO100,4))*(COUNTIF(AO212:AO215, $A$6:$A$100)=0),0)), ""),""),"")</f>
        <v/>
      </c>
      <c r="AP216" s="1" t="str" cm="1">
        <f t="array" ref="AP216">IFERROR(IF(SMALL(AP6:AP100,4)&lt;=$A$214*SMALL(AP6:AP100,1),IFERROR(INDEX($A$6:$A$100, MATCH(1,(AP6:AP100=SMALL(AP6:AP100,4))*(COUNTIF(AP212:AP215, $A$6:$A$100)=0),0)), ""),""),"")</f>
        <v/>
      </c>
      <c r="AQ216" s="1" t="str" cm="1">
        <f t="array" ref="AQ216">IFERROR(IF(SMALL(AQ6:AQ100,4)&lt;=$A$214*SMALL(AQ6:AQ100,1),IFERROR(INDEX($A$6:$A$100, MATCH(1,(AQ6:AQ100=SMALL(AQ6:AQ100,4))*(COUNTIF(AQ212:AQ215, $A$6:$A$100)=0),0)), ""),""),"")</f>
        <v/>
      </c>
      <c r="AR216" s="1" t="str" cm="1">
        <f t="array" ref="AR216">IFERROR(IF(SMALL(AR6:AR100,4)&lt;=$A$214*SMALL(AR6:AR100,1),IFERROR(INDEX($A$6:$A$100, MATCH(1,(AR6:AR100=SMALL(AR6:AR100,4))*(COUNTIF(AR212:AR215, $A$6:$A$100)=0),0)), ""),""),"")</f>
        <v/>
      </c>
      <c r="AS216" s="1" t="str" cm="1">
        <f t="array" ref="AS216">IFERROR(IF(SMALL(AS6:AS100,4)&lt;=$A$214*SMALL(AS6:AS100,1),IFERROR(INDEX($A$6:$A$100, MATCH(1,(AS6:AS100=SMALL(AS6:AS100,4))*(COUNTIF(AS212:AS215, $A$6:$A$100)=0),0)), ""),""),"")</f>
        <v/>
      </c>
      <c r="AT216" s="1" t="str" cm="1">
        <f t="array" ref="AT216">IFERROR(IF(SMALL(AT6:AT100,4)&lt;=$A$214*SMALL(AT6:AT100,1),IFERROR(INDEX($A$6:$A$100, MATCH(1,(AT6:AT100=SMALL(AT6:AT100,4))*(COUNTIF(AT212:AT215, $A$6:$A$100)=0),0)), ""),""),"")</f>
        <v/>
      </c>
      <c r="AU216" s="1" t="str" cm="1">
        <f t="array" ref="AU216">IFERROR(IF(SMALL(AU6:AU100,4)&lt;=$A$214*SMALL(AU6:AU100,1),IFERROR(INDEX($A$6:$A$100, MATCH(1,(AU6:AU100=SMALL(AU6:AU100,4))*(COUNTIF(AU212:AU215, $A$6:$A$100)=0),0)), ""),""),"")</f>
        <v/>
      </c>
      <c r="AV216" s="1" t="str" cm="1">
        <f t="array" ref="AV216">IFERROR(IF(SMALL(AV6:AV100,4)&lt;=$A$214*SMALL(AV6:AV100,1),IFERROR(INDEX($A$6:$A$100, MATCH(1,(AV6:AV100=SMALL(AV6:AV100,4))*(COUNTIF(AV212:AV215, $A$6:$A$100)=0),0)), ""),""),"")</f>
        <v/>
      </c>
      <c r="AW216" s="1" t="str" cm="1">
        <f t="array" ref="AW216">IFERROR(IF(SMALL(AW6:AW100,4)&lt;=$A$214*SMALL(AW6:AW100,1),IFERROR(INDEX($A$6:$A$100, MATCH(1,(AW6:AW100=SMALL(AW6:AW100,4))*(COUNTIF(AW212:AW215, $A$6:$A$100)=0),0)), ""),""),"")</f>
        <v/>
      </c>
      <c r="AX216" s="1" t="str" cm="1">
        <f t="array" ref="AX216">IFERROR(IF(SMALL(AX6:AX100,4)&lt;=$A$214*SMALL(AX6:AX100,1),IFERROR(INDEX($A$6:$A$100, MATCH(1,(AX6:AX100=SMALL(AX6:AX100,4))*(COUNTIF(AX212:AX215, $A$6:$A$100)=0),0)), ""),""),"")</f>
        <v/>
      </c>
      <c r="AY216" s="1" t="str" cm="1">
        <f t="array" ref="AY216">IFERROR(IF(SMALL(AY6:AY100,4)&lt;=$A$214*SMALL(AY6:AY100,1),IFERROR(INDEX($A$6:$A$100, MATCH(1,(AY6:AY100=SMALL(AY6:AY100,4))*(COUNTIF(AY212:AY215, $A$6:$A$100)=0),0)), ""),""),"")</f>
        <v/>
      </c>
      <c r="AZ216" s="1" t="str" cm="1">
        <f t="array" ref="AZ216">IFERROR(IF(SMALL(AZ6:AZ100,4)&lt;=$A$214*SMALL(AZ6:AZ100,1),IFERROR(INDEX($A$6:$A$100, MATCH(1,(AZ6:AZ100=SMALL(AZ6:AZ100,4))*(COUNTIF(AZ212:AZ215, $A$6:$A$100)=0),0)), ""),""),"")</f>
        <v/>
      </c>
      <c r="BA216" s="1" t="str" cm="1">
        <f t="array" ref="BA216">IFERROR(IF(SMALL(BA6:BA100,4)&lt;=$A$214*SMALL(BA6:BA100,1),IFERROR(INDEX($A$6:$A$100, MATCH(1,(BA6:BA100=SMALL(BA6:BA100,4))*(COUNTIF(BA212:BA215, $A$6:$A$100)=0),0)), ""),""),"")</f>
        <v/>
      </c>
      <c r="BB216" s="1" t="str" cm="1">
        <f t="array" ref="BB216">IFERROR(IF(SMALL(BB6:BB100,4)&lt;=$A$214*SMALL(BB6:BB100,1),IFERROR(INDEX($A$6:$A$100, MATCH(1,(BB6:BB100=SMALL(BB6:BB100,4))*(COUNTIF(BB212:BB215, $A$6:$A$100)=0),0)), ""),""),"")</f>
        <v/>
      </c>
      <c r="BC216" s="1" t="str" cm="1">
        <f t="array" ref="BC216">IFERROR(IF(SMALL(BC6:BC100,4)&lt;=$A$214*SMALL(BC6:BC100,1),IFERROR(INDEX($A$6:$A$100, MATCH(1,(BC6:BC100=SMALL(BC6:BC100,4))*(COUNTIF(BC212:BC215, $A$6:$A$100)=0),0)), ""),""),"")</f>
        <v/>
      </c>
      <c r="BD216" s="1" t="str" cm="1">
        <f t="array" ref="BD216">IFERROR(IF(SMALL(BD6:BD100,4)&lt;=$A$214*SMALL(BD6:BD100,1),IFERROR(INDEX($A$6:$A$100, MATCH(1,(BD6:BD100=SMALL(BD6:BD100,4))*(COUNTIF(BD212:BD215, $A$6:$A$100)=0),0)), ""),""),"")</f>
        <v/>
      </c>
      <c r="BE216" s="1" t="str" cm="1">
        <f t="array" ref="BE216">IFERROR(IF(SMALL(BE6:BE100,4)&lt;=$A$214*SMALL(BE6:BE100,1),IFERROR(INDEX($A$6:$A$100, MATCH(1,(BE6:BE100=SMALL(BE6:BE100,4))*(COUNTIF(BE212:BE215, $A$6:$A$100)=0),0)), ""),""),"")</f>
        <v/>
      </c>
      <c r="BF216" s="1" t="str" cm="1">
        <f t="array" ref="BF216">IFERROR(IF(SMALL(BF6:BF100,4)&lt;=$A$214*SMALL(BF6:BF100,1),IFERROR(INDEX($A$6:$A$100, MATCH(1,(BF6:BF100=SMALL(BF6:BF100,4))*(COUNTIF(BF212:BF215, $A$6:$A$100)=0),0)), ""),""),"")</f>
        <v/>
      </c>
      <c r="BG216" s="1" t="str" cm="1">
        <f t="array" ref="BG216">IFERROR(IF(SMALL(BG6:BG100,4)&lt;=$A$214*SMALL(BG6:BG100,1),IFERROR(INDEX($A$6:$A$100, MATCH(1,(BG6:BG100=SMALL(BG6:BG100,4))*(COUNTIF(BG212:BG215, $A$6:$A$100)=0),0)), ""),""),"")</f>
        <v/>
      </c>
      <c r="BH216" s="1" t="str" cm="1">
        <f t="array" ref="BH216">IFERROR(IF(SMALL(BH6:BH100,4)&lt;=$A$214*SMALL(BH6:BH100,1),IFERROR(INDEX($A$6:$A$100, MATCH(1,(BH6:BH100=SMALL(BH6:BH100,4))*(COUNTIF(BH212:BH215, $A$6:$A$100)=0),0)), ""),""),"")</f>
        <v/>
      </c>
      <c r="BI216" s="1" t="str" cm="1">
        <f t="array" ref="BI216">IFERROR(IF(SMALL(BI6:BI100,4)&lt;=$A$214*SMALL(BI6:BI100,1),IFERROR(INDEX($A$6:$A$100, MATCH(1,(BI6:BI100=SMALL(BI6:BI100,4))*(COUNTIF(BI212:BI215, $A$6:$A$100)=0),0)), ""),""),"")</f>
        <v/>
      </c>
      <c r="BJ216" s="1" t="str" cm="1">
        <f t="array" ref="BJ216">IFERROR(IF(SMALL(BJ6:BJ100,4)&lt;=$A$214*SMALL(BJ6:BJ100,1),IFERROR(INDEX($A$6:$A$100, MATCH(1,(BJ6:BJ100=SMALL(BJ6:BJ100,4))*(COUNTIF(BJ212:BJ215, $A$6:$A$100)=0),0)), ""),""),"")</f>
        <v/>
      </c>
      <c r="BK216" s="1" t="str" cm="1">
        <f t="array" ref="BK216">IFERROR(IF(SMALL(BK6:BK100,4)&lt;=$A$214*SMALL(BK6:BK100,1),IFERROR(INDEX($A$6:$A$100, MATCH(1,(BK6:BK100=SMALL(BK6:BK100,4))*(COUNTIF(BK212:BK215, $A$6:$A$100)=0),0)), ""),""),"")</f>
        <v/>
      </c>
      <c r="BL216" s="1" t="str" cm="1">
        <f t="array" ref="BL216">IFERROR(IF(SMALL(BL6:BL100,4)&lt;=$A$214*SMALL(BL6:BL100,1),IFERROR(INDEX($A$6:$A$100, MATCH(1,(BL6:BL100=SMALL(BL6:BL100,4))*(COUNTIF(BL212:BL215, $A$6:$A$100)=0),0)), ""),""),"")</f>
        <v/>
      </c>
      <c r="BM216" s="1" t="str" cm="1">
        <f t="array" ref="BM216">IFERROR(IF(SMALL(BM6:BM100,4)&lt;=$A$214*SMALL(BM6:BM100,1),IFERROR(INDEX($A$6:$A$100, MATCH(1,(BM6:BM100=SMALL(BM6:BM100,4))*(COUNTIF(BM212:BM215, $A$6:$A$100)=0),0)), ""),""),"")</f>
        <v/>
      </c>
      <c r="BN216" s="1" t="str" cm="1">
        <f t="array" ref="BN216">IFERROR(IF(SMALL(BN6:BN100,4)&lt;=$A$214*SMALL(BN6:BN100,1),IFERROR(INDEX($A$6:$A$100, MATCH(1,(BN6:BN100=SMALL(BN6:BN100,4))*(COUNTIF(BN212:BN215, $A$6:$A$100)=0),0)), ""),""),"")</f>
        <v/>
      </c>
      <c r="BO216" s="1" t="str" cm="1">
        <f t="array" ref="BO216">IFERROR(IF(SMALL(BO6:BO100,4)&lt;=$A$214*SMALL(BO6:BO100,1),IFERROR(INDEX($A$6:$A$100, MATCH(1,(BO6:BO100=SMALL(BO6:BO100,4))*(COUNTIF(BO212:BO215, $A$6:$A$100)=0),0)), ""),""),"")</f>
        <v/>
      </c>
      <c r="BP216" s="1" t="str" cm="1">
        <f t="array" ref="BP216">IFERROR(IF(SMALL(BP6:BP100,4)&lt;=$A$214*SMALL(BP6:BP100,1),IFERROR(INDEX($A$6:$A$100, MATCH(1,(BP6:BP100=SMALL(BP6:BP100,4))*(COUNTIF(BP212:BP215, $A$6:$A$100)=0),0)), ""),""),"")</f>
        <v>Basalt</v>
      </c>
      <c r="BQ216" s="1" t="str" cm="1">
        <f t="array" ref="BQ216">IFERROR(IF(SMALL(BQ6:BQ100,4)&lt;=$A$214*SMALL(BQ6:BQ100,1),IFERROR(INDEX($A$6:$A$100, MATCH(1,(BQ6:BQ100=SMALL(BQ6:BQ100,4))*(COUNTIF(BQ212:BQ215, $A$6:$A$100)=0),0)), ""),""),"")</f>
        <v>Basalt</v>
      </c>
      <c r="BR216" s="1" t="str" cm="1">
        <f t="array" ref="BR216">IFERROR(IF(SMALL(BR6:BR100,4)&lt;=$A$214*SMALL(BR6:BR100,1),IFERROR(INDEX($A$6:$A$100, MATCH(1,(BR6:BR100=SMALL(BR6:BR100,4))*(COUNTIF(BR212:BR215, $A$6:$A$100)=0),0)), ""),""),"")</f>
        <v/>
      </c>
      <c r="BS216" s="1" t="str" cm="1">
        <f t="array" ref="BS216">IFERROR(IF(SMALL(BS6:BS100,4)&lt;=$A$214*SMALL(BS6:BS100,1),IFERROR(INDEX($A$6:$A$100, MATCH(1,(BS6:BS100=SMALL(BS6:BS100,4))*(COUNTIF(BS212:BS215, $A$6:$A$100)=0),0)), ""),""),"")</f>
        <v/>
      </c>
      <c r="BT216" s="1" t="str" cm="1">
        <f t="array" ref="BT216">IFERROR(IF(SMALL(BT6:BT100,4)&lt;=$A$214*SMALL(BT6:BT100,1),IFERROR(INDEX($A$6:$A$100, MATCH(1,(BT6:BT100=SMALL(BT6:BT100,4))*(COUNTIF(BT212:BT215, $A$6:$A$100)=0),0)), ""),""),"")</f>
        <v>Basalt</v>
      </c>
      <c r="BU216" s="1" t="str" cm="1">
        <f t="array" ref="BU216">IFERROR(IF(SMALL(BU6:BU100,4)&lt;=$A$214*SMALL(BU6:BU100,1),IFERROR(INDEX($A$6:$A$100, MATCH(1,(BU6:BU100=SMALL(BU6:BU100,4))*(COUNTIF(BU212:BU215, $A$6:$A$100)=0),0)), ""),""),"")</f>
        <v/>
      </c>
      <c r="BV216" s="1" t="str" cm="1">
        <f t="array" ref="BV216">IFERROR(IF(SMALL(BV6:BV100,4)&lt;=$A$214*SMALL(BV6:BV100,1),IFERROR(INDEX($A$6:$A$100, MATCH(1,(BV6:BV100=SMALL(BV6:BV100,4))*(COUNTIF(BV212:BV215, $A$6:$A$100)=0),0)), ""),""),"")</f>
        <v/>
      </c>
      <c r="BW216" s="1" t="str" cm="1">
        <f t="array" ref="BW216">IFERROR(IF(SMALL(BW6:BW100,4)&lt;=$A$214*SMALL(BW6:BW100,1),IFERROR(INDEX($A$6:$A$100, MATCH(1,(BW6:BW100=SMALL(BW6:BW100,4))*(COUNTIF(BW212:BW215, $A$6:$A$100)=0),0)), ""),""),"")</f>
        <v/>
      </c>
      <c r="BX216" s="1" t="str" cm="1">
        <f t="array" ref="BX216">IFERROR(IF(SMALL(BX6:BX100,4)&lt;=$A$214*SMALL(BX6:BX100,1),IFERROR(INDEX($A$6:$A$100, MATCH(1,(BX6:BX100=SMALL(BX6:BX100,4))*(COUNTIF(BX212:BX215, $A$6:$A$100)=0),0)), ""),""),"")</f>
        <v>Basalt</v>
      </c>
      <c r="BY216" s="1" t="str" cm="1">
        <f t="array" ref="BY216">IFERROR(IF(SMALL(BY6:BY100,4)&lt;=$A$214*SMALL(BY6:BY100,1),IFERROR(INDEX($A$6:$A$100, MATCH(1,(BY6:BY100=SMALL(BY6:BY100,4))*(COUNTIF(BY212:BY215, $A$6:$A$100)=0),0)), ""),""),"")</f>
        <v/>
      </c>
      <c r="BZ216" s="1" t="str" cm="1">
        <f t="array" ref="BZ216">IFERROR(IF(SMALL(BZ6:BZ100,4)&lt;=$A$214*SMALL(BZ6:BZ100,1),IFERROR(INDEX($A$6:$A$100, MATCH(1,(BZ6:BZ100=SMALL(BZ6:BZ100,4))*(COUNTIF(BZ212:BZ215, $A$6:$A$100)=0),0)), ""),""),"")</f>
        <v/>
      </c>
      <c r="CA216" s="1" t="str" cm="1">
        <f t="array" ref="CA216">IFERROR(IF(SMALL(CA6:CA100,4)&lt;=$A$214*SMALL(CA6:CA100,1),IFERROR(INDEX($A$6:$A$100, MATCH(1,(CA6:CA100=SMALL(CA6:CA100,4))*(COUNTIF(CA212:CA215, $A$6:$A$100)=0),0)), ""),""),"")</f>
        <v/>
      </c>
      <c r="CB216" s="1" t="str" cm="1">
        <f t="array" ref="CB216">IFERROR(IF(SMALL(CB6:CB100,4)&lt;=$A$214*SMALL(CB6:CB100,1),IFERROR(INDEX($A$6:$A$100, MATCH(1,(CB6:CB100=SMALL(CB6:CB100,4))*(COUNTIF(CB212:CB215, $A$6:$A$100)=0),0)), ""),""),"")</f>
        <v/>
      </c>
      <c r="CC216" s="1" t="str" cm="1">
        <f t="array" ref="CC216">IFERROR(IF(SMALL(CC6:CC100,4)&lt;=$A$214*SMALL(CC6:CC100,1),IFERROR(INDEX($A$6:$A$100, MATCH(1,(CC6:CC100=SMALL(CC6:CC100,4))*(COUNTIF(CC212:CC215, $A$6:$A$100)=0),0)), ""),""),"")</f>
        <v/>
      </c>
      <c r="CD216" s="1" t="str" cm="1">
        <f t="array" ref="CD216">IFERROR(IF(SMALL(CD6:CD100,4)&lt;=$A$214*SMALL(CD6:CD100,1),IFERROR(INDEX($A$6:$A$100, MATCH(1,(CD6:CD100=SMALL(CD6:CD100,4))*(COUNTIF(CD212:CD215, $A$6:$A$100)=0),0)), ""),""),"")</f>
        <v/>
      </c>
      <c r="CE216" s="1" t="str" cm="1">
        <f t="array" ref="CE216">IFERROR(IF(SMALL(CE6:CE100,4)&lt;=$A$214*SMALL(CE6:CE100,1),IFERROR(INDEX($A$6:$A$100, MATCH(1,(CE6:CE100=SMALL(CE6:CE100,4))*(COUNTIF(CE212:CE215, $A$6:$A$100)=0),0)), ""),""),"")</f>
        <v/>
      </c>
      <c r="CF216" s="1" t="str" cm="1">
        <f t="array" ref="CF216">IFERROR(IF(SMALL(CF6:CF100,4)&lt;=$A$214*SMALL(CF6:CF100,1),IFERROR(INDEX($A$6:$A$100, MATCH(1,(CF6:CF100=SMALL(CF6:CF100,4))*(COUNTIF(CF212:CF215, $A$6:$A$100)=0),0)), ""),""),"")</f>
        <v/>
      </c>
      <c r="CG216" s="1" t="str" cm="1">
        <f t="array" ref="CG216">IFERROR(IF(SMALL(CG6:CG100,4)&lt;=$A$214*SMALL(CG6:CG100,1),IFERROR(INDEX($A$6:$A$100, MATCH(1,(CG6:CG100=SMALL(CG6:CG100,4))*(COUNTIF(CG212:CG215, $A$6:$A$100)=0),0)), ""),""),"")</f>
        <v/>
      </c>
      <c r="CH216" s="1" t="str" cm="1">
        <f t="array" ref="CH216">IFERROR(IF(SMALL(CH6:CH100,4)&lt;=$A$214*SMALL(CH6:CH100,1),IFERROR(INDEX($A$6:$A$100, MATCH(1,(CH6:CH100=SMALL(CH6:CH100,4))*(COUNTIF(CH212:CH215, $A$6:$A$100)=0),0)), ""),""),"")</f>
        <v/>
      </c>
      <c r="CI216" s="1" t="str" cm="1">
        <f t="array" ref="CI216">IFERROR(IF(SMALL(CI6:CI100,4)&lt;=$A$214*SMALL(CI6:CI100,1),IFERROR(INDEX($A$6:$A$100, MATCH(1,(CI6:CI100=SMALL(CI6:CI100,4))*(COUNTIF(CI212:CI215, $A$6:$A$100)=0),0)), ""),""),"")</f>
        <v/>
      </c>
      <c r="CJ216" s="1" t="str" cm="1">
        <f t="array" ref="CJ216">IFERROR(IF(SMALL(CJ6:CJ100,4)&lt;=$A$214*SMALL(CJ6:CJ100,1),IFERROR(INDEX($A$6:$A$100, MATCH(1,(CJ6:CJ100=SMALL(CJ6:CJ100,4))*(COUNTIF(CJ212:CJ215, $A$6:$A$100)=0),0)), ""),""),"")</f>
        <v/>
      </c>
      <c r="CK216" s="1" t="str" cm="1">
        <f t="array" ref="CK216">IFERROR(IF(SMALL(CK6:CK100,4)&lt;=$A$214*SMALL(CK6:CK100,1),IFERROR(INDEX($A$6:$A$100, MATCH(1,(CK6:CK100=SMALL(CK6:CK100,4))*(COUNTIF(CK212:CK215, $A$6:$A$100)=0),0)), ""),""),"")</f>
        <v/>
      </c>
      <c r="CL216" s="1" t="str" cm="1">
        <f t="array" ref="CL216">IFERROR(IF(SMALL(CL6:CL100,4)&lt;=$A$214*SMALL(CL6:CL100,1),IFERROR(INDEX($A$6:$A$100, MATCH(1,(CL6:CL100=SMALL(CL6:CL100,4))*(COUNTIF(CL212:CL215, $A$6:$A$100)=0),0)), ""),""),"")</f>
        <v/>
      </c>
      <c r="CM216" s="1" t="str" cm="1">
        <f t="array" ref="CM216">IFERROR(IF(SMALL(CM6:CM100,4)&lt;=$A$214*SMALL(CM6:CM100,1),IFERROR(INDEX($A$6:$A$100, MATCH(1,(CM6:CM100=SMALL(CM6:CM100,4))*(COUNTIF(CM212:CM215, $A$6:$A$100)=0),0)), ""),""),"")</f>
        <v/>
      </c>
      <c r="CN216" s="1" t="str" cm="1">
        <f t="array" ref="CN216">IFERROR(IF(SMALL(CN6:CN100,4)&lt;=$A$214*SMALL(CN6:CN100,1),IFERROR(INDEX($A$6:$A$100, MATCH(1,(CN6:CN100=SMALL(CN6:CN100,4))*(COUNTIF(CN212:CN215, $A$6:$A$100)=0),0)), ""),""),"")</f>
        <v/>
      </c>
      <c r="CO216" s="1" t="str" cm="1">
        <f t="array" ref="CO216">IFERROR(IF(SMALL(CO6:CO100,4)&lt;=$A$214*SMALL(CO6:CO100,1),IFERROR(INDEX($A$6:$A$100, MATCH(1,(CO6:CO100=SMALL(CO6:CO100,4))*(COUNTIF(CO212:CO215, $A$6:$A$100)=0),0)), ""),""),"")</f>
        <v/>
      </c>
      <c r="CP216" s="1" t="str" cm="1">
        <f t="array" ref="CP216">IFERROR(IF(SMALL(CP6:CP100,4)&lt;=$A$214*SMALL(CP6:CP100,1),IFERROR(INDEX($A$6:$A$100, MATCH(1,(CP6:CP100=SMALL(CP6:CP100,4))*(COUNTIF(CP212:CP215, $A$6:$A$100)=0),0)), ""),""),"")</f>
        <v/>
      </c>
      <c r="CQ216" s="1" t="str" cm="1">
        <f t="array" ref="CQ216">IFERROR(IF(SMALL(CQ6:CQ100,4)&lt;=$A$214*SMALL(CQ6:CQ100,1),IFERROR(INDEX($A$6:$A$100, MATCH(1,(CQ6:CQ100=SMALL(CQ6:CQ100,4))*(COUNTIF(CQ212:CQ215, $A$6:$A$100)=0),0)), ""),""),"")</f>
        <v/>
      </c>
      <c r="CR216" s="1" t="str" cm="1">
        <f t="array" ref="CR216">IFERROR(IF(SMALL(CR6:CR100,4)&lt;=$A$214*SMALL(CR6:CR100,1),IFERROR(INDEX($A$6:$A$100, MATCH(1,(CR6:CR100=SMALL(CR6:CR100,4))*(COUNTIF(CR212:CR215, $A$6:$A$100)=0),0)), ""),""),"")</f>
        <v/>
      </c>
      <c r="CS216" s="1" t="str" cm="1">
        <f t="array" ref="CS216">IFERROR(IF(SMALL(CS6:CS100,4)&lt;=$A$214*SMALL(CS6:CS100,1),IFERROR(INDEX($A$6:$A$100, MATCH(1,(CS6:CS100=SMALL(CS6:CS100,4))*(COUNTIF(CS212:CS215, $A$6:$A$100)=0),0)), ""),""),"")</f>
        <v/>
      </c>
      <c r="CT216" s="1" t="str" cm="1">
        <f t="array" ref="CT216">IFERROR(IF(SMALL(CT6:CT100,4)&lt;=$A$214*SMALL(CT6:CT100,1),IFERROR(INDEX($A$6:$A$100, MATCH(1,(CT6:CT100=SMALL(CT6:CT100,4))*(COUNTIF(CT212:CT215, $A$6:$A$100)=0),0)), ""),""),"")</f>
        <v/>
      </c>
      <c r="CU216" s="1" t="str" cm="1">
        <f t="array" ref="CU216">IFERROR(IF(SMALL(CU6:CU100,4)&lt;=$A$214*SMALL(CU6:CU100,1),IFERROR(INDEX($A$6:$A$100, MATCH(1,(CU6:CU100=SMALL(CU6:CU100,4))*(COUNTIF(CU212:CU215, $A$6:$A$100)=0),0)), ""),""),"")</f>
        <v/>
      </c>
      <c r="CV216" s="1" t="str" cm="1">
        <f t="array" ref="CV216">IFERROR(IF(SMALL(CV6:CV100,4)&lt;=$A$214*SMALL(CV6:CV100,1),IFERROR(INDEX($A$6:$A$100, MATCH(1,(CV6:CV100=SMALL(CV6:CV100,4))*(COUNTIF(CV212:CV215, $A$6:$A$100)=0),0)), ""),""),"")</f>
        <v/>
      </c>
      <c r="CW216" s="1" t="str" cm="1">
        <f t="array" ref="CW216">IFERROR(IF(SMALL(CW6:CW100,4)&lt;=$A$214*SMALL(CW6:CW100,1),IFERROR(INDEX($A$6:$A$100, MATCH(1,(CW6:CW100=SMALL(CW6:CW100,4))*(COUNTIF(CW212:CW215, $A$6:$A$100)=0),0)), ""),""),"")</f>
        <v/>
      </c>
      <c r="CX216" s="1" t="str" cm="1">
        <f t="array" ref="CX216">IFERROR(IF(SMALL(CX6:CX100,4)&lt;=$A$214*SMALL(CX6:CX100,1),IFERROR(INDEX($A$6:$A$100, MATCH(1,(CX6:CX100=SMALL(CX6:CX100,4))*(COUNTIF(CX212:CX215, $A$6:$A$100)=0),0)), ""),""),"")</f>
        <v/>
      </c>
      <c r="CY216" s="1" t="str" cm="1">
        <f t="array" ref="CY216">IFERROR(IF(SMALL(CY6:CY100,4)&lt;=$A$214*SMALL(CY6:CY100,1),IFERROR(INDEX($A$6:$A$100, MATCH(1,(CY6:CY100=SMALL(CY6:CY100,4))*(COUNTIF(CY212:CY215, $A$6:$A$100)=0),0)), ""),""),"")</f>
        <v/>
      </c>
      <c r="CZ216" s="1" t="str" cm="1">
        <f t="array" ref="CZ216">IFERROR(IF(SMALL(CZ6:CZ100,4)&lt;=$A$214*SMALL(CZ6:CZ100,1),IFERROR(INDEX($A$6:$A$100, MATCH(1,(CZ6:CZ100=SMALL(CZ6:CZ100,4))*(COUNTIF(CZ212:CZ215, $A$6:$A$100)=0),0)), ""),""),"")</f>
        <v/>
      </c>
      <c r="DA216" s="1" t="str" cm="1">
        <f t="array" ref="DA216">IFERROR(IF(SMALL(DA6:DA100,4)&lt;=$A$214*SMALL(DA6:DA100,1),IFERROR(INDEX($A$6:$A$100, MATCH(1,(DA6:DA100=SMALL(DA6:DA100,4))*(COUNTIF(DA212:DA215, $A$6:$A$100)=0),0)), ""),""),"")</f>
        <v/>
      </c>
      <c r="DB216" s="1" t="str" cm="1">
        <f t="array" ref="DB216">IFERROR(IF(SMALL(DB6:DB100,4)&lt;=$A$214*SMALL(DB6:DB100,1),IFERROR(INDEX($A$6:$A$100, MATCH(1,(DB6:DB100=SMALL(DB6:DB100,4))*(COUNTIF(DB212:DB215, $A$6:$A$100)=0),0)), ""),""),"")</f>
        <v/>
      </c>
      <c r="DC216" s="1" t="str" cm="1">
        <f t="array" ref="DC216">IFERROR(IF(SMALL(DC6:DC100,4)&lt;=$A$214*SMALL(DC6:DC100,1),IFERROR(INDEX($A$6:$A$100, MATCH(1,(DC6:DC100=SMALL(DC6:DC100,4))*(COUNTIF(DC212:DC215, $A$6:$A$100)=0),0)), ""),""),"")</f>
        <v/>
      </c>
      <c r="DD216" s="1" t="str" cm="1">
        <f t="array" ref="DD216">IFERROR(IF(SMALL(DD6:DD100,4)&lt;=$A$214*SMALL(DD6:DD100,1),IFERROR(INDEX($A$6:$A$100, MATCH(1,(DD6:DD100=SMALL(DD6:DD100,4))*(COUNTIF(DD212:DD215, $A$6:$A$100)=0),0)), ""),""),"")</f>
        <v/>
      </c>
      <c r="DE216" s="1" t="str" cm="1">
        <f t="array" ref="DE216">IFERROR(IF(SMALL(DE6:DE100,4)&lt;=$A$214*SMALL(DE6:DE100,1),IFERROR(INDEX($A$6:$A$100, MATCH(1,(DE6:DE100=SMALL(DE6:DE100,4))*(COUNTIF(DE212:DE215, $A$6:$A$100)=0),0)), ""),""),"")</f>
        <v/>
      </c>
      <c r="DF216" s="1" t="str" cm="1">
        <f t="array" ref="DF216">IFERROR(IF(SMALL(DF6:DF100,4)&lt;=$A$214*SMALL(DF6:DF100,1),IFERROR(INDEX($A$6:$A$100, MATCH(1,(DF6:DF100=SMALL(DF6:DF100,4))*(COUNTIF(DF212:DF215, $A$6:$A$100)=0),0)), ""),""),"")</f>
        <v/>
      </c>
      <c r="DG216" s="1" t="str" cm="1">
        <f t="array" ref="DG216">IFERROR(IF(SMALL(DG6:DG100,4)&lt;=$A$214*SMALL(DG6:DG100,1),IFERROR(INDEX($A$6:$A$100, MATCH(1,(DG6:DG100=SMALL(DG6:DG100,4))*(COUNTIF(DG212:DG215, $A$6:$A$100)=0),0)), ""),""),"")</f>
        <v/>
      </c>
      <c r="DH216" s="1" t="str" cm="1">
        <f t="array" ref="DH216">IFERROR(IF(SMALL(DH6:DH100,4)&lt;=$A$214*SMALL(DH6:DH100,1),IFERROR(INDEX($A$6:$A$100, MATCH(1,(DH6:DH100=SMALL(DH6:DH100,4))*(COUNTIF(DH212:DH215, $A$6:$A$100)=0),0)), ""),""),"")</f>
        <v/>
      </c>
      <c r="DI216" s="1" t="str" cm="1">
        <f t="array" ref="DI216">IFERROR(IF(SMALL(DI6:DI100,4)&lt;=$A$214*SMALL(DI6:DI100,1),IFERROR(INDEX($A$6:$A$100, MATCH(1,(DI6:DI100=SMALL(DI6:DI100,4))*(COUNTIF(DI212:DI215, $A$6:$A$100)=0),0)), ""),""),"")</f>
        <v/>
      </c>
      <c r="DJ216" s="1" t="str" cm="1">
        <f t="array" ref="DJ216">IFERROR(IF(SMALL(DJ6:DJ100,4)&lt;=$A$214*SMALL(DJ6:DJ100,1),IFERROR(INDEX($A$6:$A$100, MATCH(1,(DJ6:DJ100=SMALL(DJ6:DJ100,4))*(COUNTIF(DJ212:DJ215, $A$6:$A$100)=0),0)), ""),""),"")</f>
        <v/>
      </c>
      <c r="DK216" s="1" t="str" cm="1">
        <f t="array" ref="DK216">IFERROR(IF(SMALL(DK6:DK100,4)&lt;=$A$214*SMALL(DK6:DK100,1),IFERROR(INDEX($A$6:$A$100, MATCH(1,(DK6:DK100=SMALL(DK6:DK100,4))*(COUNTIF(DK212:DK215, $A$6:$A$100)=0),0)), ""),""),"")</f>
        <v/>
      </c>
      <c r="DL216" s="1" t="str" cm="1">
        <f t="array" ref="DL216">IFERROR(IF(SMALL(DL6:DL100,4)&lt;=$A$214*SMALL(DL6:DL100,1),IFERROR(INDEX($A$6:$A$100, MATCH(1,(DL6:DL100=SMALL(DL6:DL100,4))*(COUNTIF(DL212:DL215, $A$6:$A$100)=0),0)), ""),""),"")</f>
        <v/>
      </c>
      <c r="DM216" s="1" t="str" cm="1">
        <f t="array" ref="DM216">IFERROR(IF(SMALL(DM6:DM100,4)&lt;=$A$214*SMALL(DM6:DM100,1),IFERROR(INDEX($A$6:$A$100, MATCH(1,(DM6:DM100=SMALL(DM6:DM100,4))*(COUNTIF(DM212:DM215, $A$6:$A$100)=0),0)), ""),""),"")</f>
        <v/>
      </c>
      <c r="DN216" s="1" t="str" cm="1">
        <f t="array" ref="DN216">IFERROR(IF(SMALL(DN6:DN100,4)&lt;=$A$214*SMALL(DN6:DN100,1),IFERROR(INDEX($A$6:$A$100, MATCH(1,(DN6:DN100=SMALL(DN6:DN100,4))*(COUNTIF(DN212:DN215, $A$6:$A$100)=0),0)), ""),""),"")</f>
        <v/>
      </c>
      <c r="DO216" s="1" t="str" cm="1">
        <f t="array" ref="DO216">IFERROR(IF(SMALL(DO6:DO100,4)&lt;=$A$214*SMALL(DO6:DO100,1),IFERROR(INDEX($A$6:$A$100, MATCH(1,(DO6:DO100=SMALL(DO6:DO100,4))*(COUNTIF(DO212:DO215, $A$6:$A$100)=0),0)), ""),""),"")</f>
        <v/>
      </c>
      <c r="DP216" s="1" t="str" cm="1">
        <f t="array" ref="DP216">IFERROR(IF(SMALL(DP6:DP100,4)&lt;=$A$214*SMALL(DP6:DP100,1),IFERROR(INDEX($A$6:$A$100, MATCH(1,(DP6:DP100=SMALL(DP6:DP100,4))*(COUNTIF(DP212:DP215, $A$6:$A$100)=0),0)), ""),""),"")</f>
        <v/>
      </c>
      <c r="DQ216" s="1" t="str" cm="1">
        <f t="array" ref="DQ216">IFERROR(IF(SMALL(DQ6:DQ100,4)&lt;=$A$214*SMALL(DQ6:DQ100,1),IFERROR(INDEX($A$6:$A$100, MATCH(1,(DQ6:DQ100=SMALL(DQ6:DQ100,4))*(COUNTIF(DQ212:DQ215, $A$6:$A$100)=0),0)), ""),""),"")</f>
        <v/>
      </c>
      <c r="DR216" s="1" t="str" cm="1">
        <f t="array" ref="DR216">IFERROR(IF(SMALL(DR6:DR100,4)&lt;=$A$214*SMALL(DR6:DR100,1),IFERROR(INDEX($A$6:$A$100, MATCH(1,(DR6:DR100=SMALL(DR6:DR100,4))*(COUNTIF(DR212:DR215, $A$6:$A$100)=0),0)), ""),""),"")</f>
        <v/>
      </c>
      <c r="DS216" s="1" t="str" cm="1">
        <f t="array" ref="DS216">IFERROR(IF(SMALL(DS6:DS100,4)&lt;=$A$214*SMALL(DS6:DS100,1),IFERROR(INDEX($A$6:$A$100, MATCH(1,(DS6:DS100=SMALL(DS6:DS100,4))*(COUNTIF(DS212:DS215, $A$6:$A$100)=0),0)), ""),""),"")</f>
        <v/>
      </c>
      <c r="DT216" s="1" t="str" cm="1">
        <f t="array" ref="DT216">IFERROR(IF(SMALL(DT6:DT100,4)&lt;=$A$214*SMALL(DT6:DT100,1),IFERROR(INDEX($A$6:$A$100, MATCH(1,(DT6:DT100=SMALL(DT6:DT100,4))*(COUNTIF(DT212:DT215, $A$6:$A$100)=0),0)), ""),""),"")</f>
        <v/>
      </c>
      <c r="DU216" s="1" t="str" cm="1">
        <f t="array" ref="DU216">IFERROR(IF(SMALL(DU6:DU100,4)&lt;=$A$214*SMALL(DU6:DU100,1),IFERROR(INDEX($A$6:$A$100, MATCH(1,(DU6:DU100=SMALL(DU6:DU100,4))*(COUNTIF(DU212:DU215, $A$6:$A$100)=0),0)), ""),""),"")</f>
        <v/>
      </c>
      <c r="DV216" s="1" t="str" cm="1">
        <f t="array" ref="DV216">IFERROR(IF(SMALL(DV6:DV100,4)&lt;=$A$214*SMALL(DV6:DV100,1),IFERROR(INDEX($A$6:$A$100, MATCH(1,(DV6:DV100=SMALL(DV6:DV100,4))*(COUNTIF(DV212:DV215, $A$6:$A$100)=0),0)), ""),""),"")</f>
        <v/>
      </c>
      <c r="DW216" s="1" t="str" cm="1">
        <f t="array" ref="DW216">IFERROR(IF(SMALL(DW6:DW100,4)&lt;=$A$214*SMALL(DW6:DW100,1),IFERROR(INDEX($A$6:$A$100, MATCH(1,(DW6:DW100=SMALL(DW6:DW100,4))*(COUNTIF(DW212:DW215, $A$6:$A$100)=0),0)), ""),""),"")</f>
        <v/>
      </c>
      <c r="DX216" s="1" t="str" cm="1">
        <f t="array" ref="DX216">IFERROR(IF(SMALL(DX6:DX100,4)&lt;=$A$214*SMALL(DX6:DX100,1),IFERROR(INDEX($A$6:$A$100, MATCH(1,(DX6:DX100=SMALL(DX6:DX100,4))*(COUNTIF(DX212:DX215, $A$6:$A$100)=0),0)), ""),""),"")</f>
        <v/>
      </c>
      <c r="DY216" s="1" t="str" cm="1">
        <f t="array" ref="DY216">IFERROR(IF(SMALL(DY6:DY100,4)&lt;=$A$214*SMALL(DY6:DY100,1),IFERROR(INDEX($A$6:$A$100, MATCH(1,(DY6:DY100=SMALL(DY6:DY100,4))*(COUNTIF(DY212:DY215, $A$6:$A$100)=0),0)), ""),""),"")</f>
        <v/>
      </c>
      <c r="DZ216" s="1" t="str" cm="1">
        <f t="array" ref="DZ216">IFERROR(IF(SMALL(DZ6:DZ100,4)&lt;=$A$214*SMALL(DZ6:DZ100,1),IFERROR(INDEX($A$6:$A$100, MATCH(1,(DZ6:DZ100=SMALL(DZ6:DZ100,4))*(COUNTIF(DZ212:DZ215, $A$6:$A$100)=0),0)), ""),""),"")</f>
        <v/>
      </c>
      <c r="EA216" s="110"/>
      <c r="EB216" s="110"/>
      <c r="EC216" s="1" t="str" cm="1">
        <f t="array" ref="EC216">IFERROR(IF(SMALL(EC6:EC100,4)&lt;=$A$214*SMALL(EC6:EC100,1),IFERROR(INDEX($A$6:$A$100, MATCH(1,(EC6:EC100=SMALL(EC6:EC100,4))*(COUNTIF(EC212:EC215, $A$6:$A$100)=0),0)), ""),""),"")</f>
        <v>SVO2</v>
      </c>
      <c r="ED216" s="110"/>
      <c r="EE216" s="110"/>
      <c r="EF216" s="1" t="str" cm="1">
        <f t="array" ref="EF216">IFERROR(IF(SMALL(EF6:EF100,4)&lt;=$A$214*SMALL(EF6:EF100,1),IFERROR(INDEX($A$6:$A$100, MATCH(1,(EF6:EF100=SMALL(EF6:EF100,4))*(COUNTIF(EF212:EF215, $A$6:$A$100)=0),0)), ""),""),"")</f>
        <v>ORB-SLAM3</v>
      </c>
      <c r="EG216" s="110"/>
      <c r="EH216" s="1" t="str" cm="1">
        <f t="array" ref="EH216">IFERROR(IF(SMALL(EH6:EH100,4)&lt;=$A$214*SMALL(EH6:EH100,1),IFERROR(INDEX($A$6:$A$100, MATCH(1,(EH6:EH100=SMALL(EH6:EH100,4))*(COUNTIF(EH212:EH215, $A$6:$A$100)=0),0)), ""),""),"")</f>
        <v/>
      </c>
      <c r="EI216" s="1" t="str" cm="1">
        <f t="array" ref="EI216">IFERROR(IF(SMALL(EI6:EI100,4)&lt;=$A$214*SMALL(EI6:EI100,1),IFERROR(INDEX($A$6:$A$100, MATCH(1,(EI6:EI100=SMALL(EI6:EI100,4))*(COUNTIF(EI212:EI215, $A$6:$A$100)=0),0)), ""),""),"")</f>
        <v>LOAM</v>
      </c>
      <c r="EJ216" s="1" t="str" cm="1">
        <f t="array" ref="EJ216">IFERROR(IF(SMALL(EJ6:EJ100,4)&lt;=$A$214*SMALL(EJ6:EJ100,1),IFERROR(INDEX($A$6:$A$100, MATCH(1,(EJ6:EJ100=SMALL(EJ6:EJ100,4))*(COUNTIF(EJ212:EJ215, $A$6:$A$100)=0),0)), ""),""),"")</f>
        <v/>
      </c>
      <c r="EK216" s="1" t="str" cm="1">
        <f t="array" ref="EK216">IFERROR(IF(SMALL(EK6:EK100,4)&lt;=$A$214*SMALL(EK6:EK100,1),IFERROR(INDEX($A$6:$A$100, MATCH(1,(EK6:EK100=SMALL(EK6:EK100,4))*(COUNTIF(EK212:EK215, $A$6:$A$100)=0),0)), ""),""),"")</f>
        <v/>
      </c>
      <c r="EL216" s="1" t="str" cm="1">
        <f t="array" ref="EL216">IFERROR(IF(SMALL(EL6:EL100,4)&lt;=$A$214*SMALL(EL6:EL100,1),IFERROR(INDEX($A$6:$A$100, MATCH(1,(EL6:EL100=SMALL(EL6:EL100,4))*(COUNTIF(EL212:EL215, $A$6:$A$100)=0),0)), ""),""),"")</f>
        <v/>
      </c>
      <c r="EM216" s="1" t="str" cm="1">
        <f t="array" ref="EM216">IFERROR(IF(SMALL(EM6:EM100,4)&lt;=$A$214*SMALL(EM6:EM100,1),IFERROR(INDEX($A$6:$A$100, MATCH(1,(EM6:EM100=SMALL(EM6:EM100,4))*(COUNTIF(EM212:EM215, $A$6:$A$100)=0),0)), ""),""),"")</f>
        <v/>
      </c>
      <c r="EN216" s="1" t="str" cm="1">
        <f t="array" ref="EN216">IFERROR(IF(SMALL(EN6:EN100,4)&lt;=$A$214*SMALL(EN6:EN100,1),IFERROR(INDEX($A$6:$A$100, MATCH(1,(EN6:EN100=SMALL(EN6:EN100,4))*(COUNTIF(EN212:EN215, $A$6:$A$100)=0),0)), ""),""),"")</f>
        <v/>
      </c>
      <c r="EO216" s="1" t="str" cm="1">
        <f t="array" ref="EO216">IFERROR(IF(SMALL(EO6:EO100,4)&lt;=$A$214*SMALL(EO6:EO100,1),IFERROR(INDEX($A$6:$A$100, MATCH(1,(EO6:EO100=SMALL(EO6:EO100,4))*(COUNTIF(EO212:EO215, $A$6:$A$100)=0),0)), ""),""),"")</f>
        <v/>
      </c>
      <c r="EP216" s="1" t="str" cm="1">
        <f t="array" ref="EP216">IFERROR(IF(SMALL(EP6:EP100,4)&lt;=$A$214*SMALL(EP6:EP100,1),IFERROR(INDEX($A$6:$A$100, MATCH(1,(EP6:EP100=SMALL(EP6:EP100,4))*(COUNTIF(EP212:EP215, $A$6:$A$100)=0),0)), ""),""),"")</f>
        <v/>
      </c>
      <c r="EQ216" s="1" t="str" cm="1">
        <f t="array" ref="EQ216">IFERROR(IF(SMALL(EQ6:EQ100,4)&lt;=$A$214*SMALL(EQ6:EQ100,1),IFERROR(INDEX($A$6:$A$100, MATCH(1,(EQ6:EQ100=SMALL(EQ6:EQ100,4))*(COUNTIF(EQ212:EQ215, $A$6:$A$100)=0),0)), ""),""),"")</f>
        <v>LOAM</v>
      </c>
      <c r="ER216" s="1" t="str" cm="1">
        <f t="array" ref="ER216">IFERROR(IF(SMALL(ER6:ER100,4)&lt;=$A$214*SMALL(ER6:ER100,1),IFERROR(INDEX($A$6:$A$100, MATCH(1,(ER6:ER100=SMALL(ER6:ER100,4))*(COUNTIF(ER212:ER215, $A$6:$A$100)=0),0)), ""),""),"")</f>
        <v/>
      </c>
      <c r="ES216" s="1" t="str" cm="1">
        <f t="array" ref="ES216">IFERROR(IF(SMALL(ES6:ES100,4)&lt;=$A$214*SMALL(ES6:ES100,1),IFERROR(INDEX($A$6:$A$100, MATCH(1,(ES6:ES100=SMALL(ES6:ES100,4))*(COUNTIF(ES212:ES215, $A$6:$A$100)=0),0)), ""),""),"")</f>
        <v/>
      </c>
      <c r="ET216" s="1" t="str" cm="1">
        <f t="array" ref="ET216">IFERROR(IF(SMALL(ET6:ET100,4)&lt;=$A$214*SMALL(ET6:ET100,1),IFERROR(INDEX($A$6:$A$100, MATCH(1,(ET6:ET100=SMALL(ET6:ET100,4))*(COUNTIF(ET212:ET215, $A$6:$A$100)=0),0)), ""),""),"")</f>
        <v/>
      </c>
      <c r="EU216" s="1" t="str" cm="1">
        <f t="array" ref="EU216">IFERROR(IF(SMALL(EU6:EU100,4)&lt;=$A$214*SMALL(EU6:EU100,1),IFERROR(INDEX($A$6:$A$100, MATCH(1,(EU6:EU100=SMALL(EU6:EU100,4))*(COUNTIF(EU212:EU215, $A$6:$A$100)=0),0)), ""),""),"")</f>
        <v/>
      </c>
      <c r="EV216" s="1" t="str" cm="1">
        <f t="array" ref="EV216">IFERROR(IF(SMALL(EV6:EV100,4)&lt;=$A$214*SMALL(EV6:EV100,1),IFERROR(INDEX($A$6:$A$100, MATCH(1,(EV6:EV100=SMALL(EV6:EV100,4))*(COUNTIF(EV212:EV215, $A$6:$A$100)=0),0)), ""),""),"")</f>
        <v/>
      </c>
      <c r="EW216" s="1" t="str" cm="1">
        <f t="array" ref="EW216">IFERROR(IF(SMALL(EW6:EW100,4)&lt;=$A$214*SMALL(EW6:EW100,1),IFERROR(INDEX($A$6:$A$100, MATCH(1,(EW6:EW100=SMALL(EW6:EW100,4))*(COUNTIF(EW212:EW215, $A$6:$A$100)=0),0)), ""),""),"")</f>
        <v/>
      </c>
      <c r="EX216" s="1" t="str" cm="1">
        <f t="array" ref="EX216">IFERROR(IF(SMALL(EX6:EX100,4)&lt;=$A$214*SMALL(EX6:EX100,1),IFERROR(INDEX($A$6:$A$100, MATCH(1,(EX6:EX100=SMALL(EX6:EX100,4))*(COUNTIF(EX212:EX215, $A$6:$A$100)=0),0)), ""),""),"")</f>
        <v/>
      </c>
      <c r="EY216" s="1" t="str" cm="1">
        <f t="array" ref="EY216">IFERROR(IF(SMALL(EY6:EY100,4)&lt;=$A$214*SMALL(EY6:EY100,1),IFERROR(INDEX($A$6:$A$100, MATCH(1,(EY6:EY100=SMALL(EY6:EY100,4))*(COUNTIF(EY212:EY215, $A$6:$A$100)=0),0)), ""),""),"")</f>
        <v/>
      </c>
      <c r="EZ216" s="1" t="str" cm="1">
        <f t="array" ref="EZ216">IFERROR(IF(SMALL(EZ6:EZ100,4)&lt;=$A$214*SMALL(EZ6:EZ100,1),IFERROR(INDEX($A$6:$A$100, MATCH(1,(EZ6:EZ100=SMALL(EZ6:EZ100,4))*(COUNTIF(EZ212:EZ215, $A$6:$A$100)=0),0)), ""),""),"")</f>
        <v/>
      </c>
    </row>
    <row r="217" spans="1:204" x14ac:dyDescent="0.25">
      <c r="A217" s="90"/>
      <c r="B217" s="1" t="str" cm="1">
        <f t="array" ref="B217">IFERROR(IF(SMALL(B6:B100,4)&lt;=$A$214*SMALL(B6:B100,1),IFERROR(INDEX($A$6:$A$100, MATCH(1,(B6:B100=SMALL(B6:B100,4))*(COUNTIF(B212:B216, $A$6:$A$100)=0),0)), ""),""),"")</f>
        <v/>
      </c>
      <c r="C217" s="1" t="str" cm="1">
        <f t="array" ref="C217">IFERROR(IF(SMALL(C6:C100,4)&lt;=$A$214*SMALL(C6:C100,1),IFERROR(INDEX($A$6:$A$100, MATCH(1,(C6:C100=SMALL(C6:C100,4))*(COUNTIF(C212:C216, $A$6:$A$100)=0),0)), ""),""),"")</f>
        <v/>
      </c>
      <c r="D217" s="1" t="str" cm="1">
        <f t="array" ref="D217">IFERROR(IF(SMALL(D6:D100,4)&lt;=$A$214*SMALL(D6:D100,1),IFERROR(INDEX($A$6:$A$100, MATCH(1,(D6:D100=SMALL(D6:D100,4))*(COUNTIF(D212:D216, $A$6:$A$100)=0),0)), ""),""),"")</f>
        <v/>
      </c>
      <c r="E217" s="1" t="str" cm="1">
        <f t="array" ref="E217">IFERROR(IF(SMALL(E6:E100,4)&lt;=$A$214*SMALL(E6:E100,1),IFERROR(INDEX($A$6:$A$100, MATCH(1,(E6:E100=SMALL(E6:E100,4))*(COUNTIF(E212:E216, $A$6:$A$100)=0),0)), ""),""),"")</f>
        <v/>
      </c>
      <c r="F217" s="1" t="str" cm="1">
        <f t="array" ref="F217">IFERROR(IF(SMALL(F6:F100,4)&lt;=$A$214*SMALL(F6:F100,1),IFERROR(INDEX($A$6:$A$100, MATCH(1,(F6:F100=SMALL(F6:F100,4))*(COUNTIF(F212:F216, $A$6:$A$100)=0),0)), ""),""),"")</f>
        <v/>
      </c>
      <c r="G217" s="1" t="str" cm="1">
        <f t="array" ref="G217">IFERROR(IF(SMALL(G6:G100,4)&lt;=$A$214*SMALL(G6:G100,1),IFERROR(INDEX($A$6:$A$100, MATCH(1,(G6:G100=SMALL(G6:G100,4))*(COUNTIF(G212:G216, $A$6:$A$100)=0),0)), ""),""),"")</f>
        <v/>
      </c>
      <c r="H217" s="1" t="str" cm="1">
        <f t="array" ref="H217">IFERROR(IF(SMALL(H6:H100,4)&lt;=$A$214*SMALL(H6:H100,1),IFERROR(INDEX($A$6:$A$100, MATCH(1,(H6:H100=SMALL(H6:H100,4))*(COUNTIF(H212:H216, $A$6:$A$100)=0),0)), ""),""),"")</f>
        <v/>
      </c>
      <c r="I217" s="1" t="str" cm="1">
        <f t="array" ref="I217">IFERROR(IF(SMALL(I6:I100,4)&lt;=$A$214*SMALL(I6:I100,1),IFERROR(INDEX($A$6:$A$100, MATCH(1,(I6:I100=SMALL(I6:I100,4))*(COUNTIF(I212:I216, $A$6:$A$100)=0),0)), ""),""),"")</f>
        <v/>
      </c>
      <c r="J217" s="1" t="str" cm="1">
        <f t="array" ref="J217">IFERROR(IF(SMALL(J6:J100,4)&lt;=$A$214*SMALL(J6:J100,1),IFERROR(INDEX($A$6:$A$100, MATCH(1,(J6:J100=SMALL(J6:J100,4))*(COUNTIF(J212:J216, $A$6:$A$100)=0),0)), ""),""),"")</f>
        <v/>
      </c>
      <c r="K217" s="1" t="str" cm="1">
        <f t="array" ref="K217">IFERROR(IF(SMALL(K6:K100,4)&lt;=$A$214*SMALL(K6:K100,1),IFERROR(INDEX($A$6:$A$100, MATCH(1,(K6:K100=SMALL(K6:K100,4))*(COUNTIF(K212:K216, $A$6:$A$100)=0),0)), ""),""),"")</f>
        <v/>
      </c>
      <c r="L217" s="1" t="str" cm="1">
        <f t="array" ref="L217">IFERROR(IF(SMALL(L6:L100,4)&lt;=$A$214*SMALL(L6:L100,1),IFERROR(INDEX($A$6:$A$100, MATCH(1,(L6:L100=SMALL(L6:L100,4))*(COUNTIF(L212:L216, $A$6:$A$100)=0),0)), ""),""),"")</f>
        <v/>
      </c>
      <c r="M217" s="1" t="str" cm="1">
        <f t="array" ref="M217">IFERROR(IF(SMALL(M6:M100,4)&lt;=$A$214*SMALL(M6:M100,1),IFERROR(INDEX($A$6:$A$100, MATCH(1,(M6:M100=SMALL(M6:M100,4))*(COUNTIF(M212:M216, $A$6:$A$100)=0),0)), ""),""),"")</f>
        <v/>
      </c>
      <c r="N217" s="1" t="str" cm="1">
        <f t="array" ref="N217">IFERROR(IF(SMALL(N6:N100,4)&lt;=$A$214*SMALL(N6:N100,1),IFERROR(INDEX($A$6:$A$100, MATCH(1,(N6:N100=SMALL(N6:N100,4))*(COUNTIF(N212:N216, $A$6:$A$100)=0),0)), ""),""),"")</f>
        <v/>
      </c>
      <c r="O217" s="1" t="str" cm="1">
        <f t="array" ref="O217">IFERROR(IF(SMALL(O6:O100,4)&lt;=$A$214*SMALL(O6:O100,1),IFERROR(INDEX($A$6:$A$100, MATCH(1,(O6:O100=SMALL(O6:O100,4))*(COUNTIF(O212:O216, $A$6:$A$100)=0),0)), ""),""),"")</f>
        <v/>
      </c>
      <c r="P217" s="1" t="str" cm="1">
        <f t="array" ref="P217">IFERROR(IF(SMALL(P6:P100,4)&lt;=$A$214*SMALL(P6:P100,1),IFERROR(INDEX($A$6:$A$100, MATCH(1,(P6:P100=SMALL(P6:P100,4))*(COUNTIF(P212:P216, $A$6:$A$100)=0),0)), ""),""),"")</f>
        <v/>
      </c>
      <c r="Q217" s="1" t="str" cm="1">
        <f t="array" ref="Q217">IFERROR(IF(SMALL(Q6:Q100,4)&lt;=$A$214*SMALL(Q6:Q100,1),IFERROR(INDEX($A$6:$A$100, MATCH(1,(Q6:Q100=SMALL(Q6:Q100,4))*(COUNTIF(Q212:Q216, $A$6:$A$100)=0),0)), ""),""),"")</f>
        <v/>
      </c>
      <c r="R217" s="1" t="str" cm="1">
        <f t="array" ref="R217">IFERROR(IF(SMALL(R6:R100,4)&lt;=$A$214*SMALL(R6:R100,1),IFERROR(INDEX($A$6:$A$100, MATCH(1,(R6:R100=SMALL(R6:R100,4))*(COUNTIF(R212:R216, $A$6:$A$100)=0),0)), ""),""),"")</f>
        <v/>
      </c>
      <c r="S217" s="1" t="str" cm="1">
        <f t="array" ref="S217">IFERROR(IF(SMALL(S6:S100,4)&lt;=$A$214*SMALL(S6:S100,1),IFERROR(INDEX($A$6:$A$100, MATCH(1,(S6:S100=SMALL(S6:S100,4))*(COUNTIF(S212:S216, $A$6:$A$100)=0),0)), ""),""),"")</f>
        <v/>
      </c>
      <c r="T217" s="1" t="str" cm="1">
        <f t="array" ref="T217">IFERROR(IF(SMALL(T6:T100,4)&lt;=$A$214*SMALL(T6:T100,1),IFERROR(INDEX($A$6:$A$100, MATCH(1,(T6:T100=SMALL(T6:T100,4))*(COUNTIF(T212:T216, $A$6:$A$100)=0),0)), ""),""),"")</f>
        <v/>
      </c>
      <c r="U217" s="1" t="str" cm="1">
        <f t="array" ref="U217">IFERROR(IF(SMALL(U6:U100,4)&lt;=$A$214*SMALL(U6:U100,1),IFERROR(INDEX($A$6:$A$100, MATCH(1,(U6:U100=SMALL(U6:U100,4))*(COUNTIF(U212:U216, $A$6:$A$100)=0),0)), ""),""),"")</f>
        <v/>
      </c>
      <c r="V217" s="1" t="str" cm="1">
        <f t="array" ref="V217">IFERROR(IF(SMALL(V6:V100,4)&lt;=$A$214*SMALL(V6:V100,1),IFERROR(INDEX($A$6:$A$100, MATCH(1,(V6:V100=SMALL(V6:V100,4))*(COUNTIF(V212:V216, $A$6:$A$100)=0),0)), ""),""),"")</f>
        <v/>
      </c>
      <c r="W217" s="1" t="str" cm="1">
        <f t="array" ref="W217">IFERROR(IF(SMALL(W6:W100,4)&lt;=$A$214*SMALL(W6:W100,1),IFERROR(INDEX($A$6:$A$100, MATCH(1,(W6:W100=SMALL(W6:W100,4))*(COUNTIF(W212:W216, $A$6:$A$100)=0),0)), ""),""),"")</f>
        <v/>
      </c>
      <c r="X217" s="1" t="str" cm="1">
        <f t="array" ref="X217">IFERROR(IF(SMALL(X6:X100,4)&lt;=$A$214*SMALL(X6:X100,1),IFERROR(INDEX($A$6:$A$100, MATCH(1,(X6:X100=SMALL(X6:X100,4))*(COUNTIF(X212:X216, $A$6:$A$100)=0),0)), ""),""),"")</f>
        <v/>
      </c>
      <c r="Y217" s="1" t="str" cm="1">
        <f t="array" ref="Y217">IFERROR(IF(SMALL(Y6:Y100,4)&lt;=$A$214*SMALL(Y6:Y100,1),IFERROR(INDEX($A$6:$A$100, MATCH(1,(Y6:Y100=SMALL(Y6:Y100,4))*(COUNTIF(Y212:Y216, $A$6:$A$100)=0),0)), ""),""),"")</f>
        <v/>
      </c>
      <c r="Z217" s="1" t="str" cm="1">
        <f t="array" ref="Z217">IFERROR(IF(SMALL(Z6:Z100,4)&lt;=$A$214*SMALL(Z6:Z100,1),IFERROR(INDEX($A$6:$A$100, MATCH(1,(Z6:Z100=SMALL(Z6:Z100,4))*(COUNTIF(Z212:Z216, $A$6:$A$100)=0),0)), ""),""),"")</f>
        <v/>
      </c>
      <c r="AA217" s="1" t="str" cm="1">
        <f t="array" ref="AA217">IFERROR(IF(SMALL(AA6:AA100,4)&lt;=$A$214*SMALL(AA6:AA100,1),IFERROR(INDEX($A$6:$A$100, MATCH(1,(AA6:AA100=SMALL(AA6:AA100,4))*(COUNTIF(AA212:AA216, $A$6:$A$100)=0),0)), ""),""),"")</f>
        <v/>
      </c>
      <c r="AB217" s="1" t="str" cm="1">
        <f t="array" ref="AB217">IFERROR(IF(SMALL(AB6:AB100,4)&lt;=$A$214*SMALL(AB6:AB100,1),IFERROR(INDEX($A$6:$A$100, MATCH(1,(AB6:AB100=SMALL(AB6:AB100,4))*(COUNTIF(AB212:AB216, $A$6:$A$100)=0),0)), ""),""),"")</f>
        <v/>
      </c>
      <c r="AC217" s="1" t="str" cm="1">
        <f t="array" ref="AC217">IFERROR(IF(SMALL(AC6:AC100,4)&lt;=$A$214*SMALL(AC6:AC100,1),IFERROR(INDEX($A$6:$A$100, MATCH(1,(AC6:AC100=SMALL(AC6:AC100,4))*(COUNTIF(AC212:AC216, $A$6:$A$100)=0),0)), ""),""),"")</f>
        <v/>
      </c>
      <c r="AD217" s="1" t="str" cm="1">
        <f t="array" ref="AD217">IFERROR(IF(SMALL(AD6:AD100,4)&lt;=$A$214*SMALL(AD6:AD100,1),IFERROR(INDEX($A$6:$A$100, MATCH(1,(AD6:AD100=SMALL(AD6:AD100,4))*(COUNTIF(AD212:AD216, $A$6:$A$100)=0),0)), ""),""),"")</f>
        <v/>
      </c>
      <c r="AE217" s="1" t="str" cm="1">
        <f t="array" ref="AE217">IFERROR(IF(SMALL(AE6:AE100,4)&lt;=$A$214*SMALL(AE6:AE100,1),IFERROR(INDEX($A$6:$A$100, MATCH(1,(AE6:AE100=SMALL(AE6:AE100,4))*(COUNTIF(AE212:AE216, $A$6:$A$100)=0),0)), ""),""),"")</f>
        <v/>
      </c>
      <c r="AF217" s="1" t="str" cm="1">
        <f t="array" ref="AF217">IFERROR(IF(SMALL(AF6:AF100,4)&lt;=$A$214*SMALL(AF6:AF100,1),IFERROR(INDEX($A$6:$A$100, MATCH(1,(AF6:AF100=SMALL(AF6:AF100,4))*(COUNTIF(AF212:AF216, $A$6:$A$100)=0),0)), ""),""),"")</f>
        <v/>
      </c>
      <c r="AG217" s="1" t="str" cm="1">
        <f t="array" ref="AG217">IFERROR(IF(SMALL(AG6:AG100,4)&lt;=$A$214*SMALL(AG6:AG100,1),IFERROR(INDEX($A$6:$A$100, MATCH(1,(AG6:AG100=SMALL(AG6:AG100,4))*(COUNTIF(AG212:AG216, $A$6:$A$100)=0),0)), ""),""),"")</f>
        <v/>
      </c>
      <c r="AH217" s="1" t="str" cm="1">
        <f t="array" ref="AH217">IFERROR(IF(SMALL(AH6:AH100,4)&lt;=$A$214*SMALL(AH6:AH100,1),IFERROR(INDEX($A$6:$A$100, MATCH(1,(AH6:AH100=SMALL(AH6:AH100,4))*(COUNTIF(AH212:AH216, $A$6:$A$100)=0),0)), ""),""),"")</f>
        <v/>
      </c>
      <c r="AI217" s="1" t="str" cm="1">
        <f t="array" ref="AI217">IFERROR(IF(SMALL(AI6:AI100,4)&lt;=$A$214*SMALL(AI6:AI100,1),IFERROR(INDEX($A$6:$A$100, MATCH(1,(AI6:AI100=SMALL(AI6:AI100,4))*(COUNTIF(AI212:AI216, $A$6:$A$100)=0),0)), ""),""),"")</f>
        <v/>
      </c>
      <c r="AJ217" s="1" t="str" cm="1">
        <f t="array" ref="AJ217">IFERROR(IF(SMALL(AJ6:AJ100,4)&lt;=$A$214*SMALL(AJ6:AJ100,1),IFERROR(INDEX($A$6:$A$100, MATCH(1,(AJ6:AJ100=SMALL(AJ6:AJ100,4))*(COUNTIF(AJ212:AJ216, $A$6:$A$100)=0),0)), ""),""),"")</f>
        <v/>
      </c>
      <c r="AK217" s="1" t="str" cm="1">
        <f t="array" ref="AK217">IFERROR(IF(SMALL(AK6:AK100,4)&lt;=$A$214*SMALL(AK6:AK100,1),IFERROR(INDEX($A$6:$A$100, MATCH(1,(AK6:AK100=SMALL(AK6:AK100,4))*(COUNTIF(AK212:AK216, $A$6:$A$100)=0),0)), ""),""),"")</f>
        <v/>
      </c>
      <c r="AL217" s="1" t="str" cm="1">
        <f t="array" ref="AL217">IFERROR(IF(SMALL(AL6:AL100,4)&lt;=$A$214*SMALL(AL6:AL100,1),IFERROR(INDEX($A$6:$A$100, MATCH(1,(AL6:AL100=SMALL(AL6:AL100,4))*(COUNTIF(AL212:AL216, $A$6:$A$100)=0),0)), ""),""),"")</f>
        <v/>
      </c>
      <c r="AM217" s="1" t="str" cm="1">
        <f t="array" ref="AM217">IFERROR(IF(SMALL(AM6:AM100,4)&lt;=$A$214*SMALL(AM6:AM100,1),IFERROR(INDEX($A$6:$A$100, MATCH(1,(AM6:AM100=SMALL(AM6:AM100,4))*(COUNTIF(AM212:AM216, $A$6:$A$100)=0),0)), ""),""),"")</f>
        <v/>
      </c>
      <c r="AN217" s="1" t="str" cm="1">
        <f t="array" ref="AN217">IFERROR(IF(SMALL(AN6:AN100,4)&lt;=$A$214*SMALL(AN6:AN100,1),IFERROR(INDEX($A$6:$A$100, MATCH(1,(AN6:AN100=SMALL(AN6:AN100,4))*(COUNTIF(AN212:AN216, $A$6:$A$100)=0),0)), ""),""),"")</f>
        <v/>
      </c>
      <c r="AO217" s="1" t="str" cm="1">
        <f t="array" ref="AO217">IFERROR(IF(SMALL(AO6:AO100,4)&lt;=$A$214*SMALL(AO6:AO100,1),IFERROR(INDEX($A$6:$A$100, MATCH(1,(AO6:AO100=SMALL(AO6:AO100,4))*(COUNTIF(AO212:AO216, $A$6:$A$100)=0),0)), ""),""),"")</f>
        <v/>
      </c>
      <c r="AP217" s="1" t="str" cm="1">
        <f t="array" ref="AP217">IFERROR(IF(SMALL(AP6:AP100,4)&lt;=$A$214*SMALL(AP6:AP100,1),IFERROR(INDEX($A$6:$A$100, MATCH(1,(AP6:AP100=SMALL(AP6:AP100,4))*(COUNTIF(AP212:AP216, $A$6:$A$100)=0),0)), ""),""),"")</f>
        <v/>
      </c>
      <c r="AQ217" s="1" t="str" cm="1">
        <f t="array" ref="AQ217">IFERROR(IF(SMALL(AQ6:AQ100,4)&lt;=$A$214*SMALL(AQ6:AQ100,1),IFERROR(INDEX($A$6:$A$100, MATCH(1,(AQ6:AQ100=SMALL(AQ6:AQ100,4))*(COUNTIF(AQ212:AQ216, $A$6:$A$100)=0),0)), ""),""),"")</f>
        <v/>
      </c>
      <c r="AR217" s="1" t="str" cm="1">
        <f t="array" ref="AR217">IFERROR(IF(SMALL(AR6:AR100,4)&lt;=$A$214*SMALL(AR6:AR100,1),IFERROR(INDEX($A$6:$A$100, MATCH(1,(AR6:AR100=SMALL(AR6:AR100,4))*(COUNTIF(AR212:AR216, $A$6:$A$100)=0),0)), ""),""),"")</f>
        <v/>
      </c>
      <c r="AS217" s="1" t="str" cm="1">
        <f t="array" ref="AS217">IFERROR(IF(SMALL(AS6:AS100,4)&lt;=$A$214*SMALL(AS6:AS100,1),IFERROR(INDEX($A$6:$A$100, MATCH(1,(AS6:AS100=SMALL(AS6:AS100,4))*(COUNTIF(AS212:AS216, $A$6:$A$100)=0),0)), ""),""),"")</f>
        <v/>
      </c>
      <c r="AT217" s="1" t="str" cm="1">
        <f t="array" ref="AT217">IFERROR(IF(SMALL(AT6:AT100,4)&lt;=$A$214*SMALL(AT6:AT100,1),IFERROR(INDEX($A$6:$A$100, MATCH(1,(AT6:AT100=SMALL(AT6:AT100,4))*(COUNTIF(AT212:AT216, $A$6:$A$100)=0),0)), ""),""),"")</f>
        <v/>
      </c>
      <c r="AU217" s="1" t="str" cm="1">
        <f t="array" ref="AU217">IFERROR(IF(SMALL(AU6:AU100,4)&lt;=$A$214*SMALL(AU6:AU100,1),IFERROR(INDEX($A$6:$A$100, MATCH(1,(AU6:AU100=SMALL(AU6:AU100,4))*(COUNTIF(AU212:AU216, $A$6:$A$100)=0),0)), ""),""),"")</f>
        <v/>
      </c>
      <c r="AV217" s="1" t="str" cm="1">
        <f t="array" ref="AV217">IFERROR(IF(SMALL(AV6:AV100,4)&lt;=$A$214*SMALL(AV6:AV100,1),IFERROR(INDEX($A$6:$A$100, MATCH(1,(AV6:AV100=SMALL(AV6:AV100,4))*(COUNTIF(AV212:AV216, $A$6:$A$100)=0),0)), ""),""),"")</f>
        <v/>
      </c>
      <c r="AW217" s="1" t="str" cm="1">
        <f t="array" ref="AW217">IFERROR(IF(SMALL(AW6:AW100,4)&lt;=$A$214*SMALL(AW6:AW100,1),IFERROR(INDEX($A$6:$A$100, MATCH(1,(AW6:AW100=SMALL(AW6:AW100,4))*(COUNTIF(AW212:AW216, $A$6:$A$100)=0),0)), ""),""),"")</f>
        <v/>
      </c>
      <c r="AX217" s="1" t="str" cm="1">
        <f t="array" ref="AX217">IFERROR(IF(SMALL(AX6:AX100,4)&lt;=$A$214*SMALL(AX6:AX100,1),IFERROR(INDEX($A$6:$A$100, MATCH(1,(AX6:AX100=SMALL(AX6:AX100,4))*(COUNTIF(AX212:AX216, $A$6:$A$100)=0),0)), ""),""),"")</f>
        <v/>
      </c>
      <c r="AY217" s="1" t="str" cm="1">
        <f t="array" ref="AY217">IFERROR(IF(SMALL(AY6:AY100,4)&lt;=$A$214*SMALL(AY6:AY100,1),IFERROR(INDEX($A$6:$A$100, MATCH(1,(AY6:AY100=SMALL(AY6:AY100,4))*(COUNTIF(AY212:AY216, $A$6:$A$100)=0),0)), ""),""),"")</f>
        <v/>
      </c>
      <c r="AZ217" s="1" t="str" cm="1">
        <f t="array" ref="AZ217">IFERROR(IF(SMALL(AZ6:AZ100,4)&lt;=$A$214*SMALL(AZ6:AZ100,1),IFERROR(INDEX($A$6:$A$100, MATCH(1,(AZ6:AZ100=SMALL(AZ6:AZ100,4))*(COUNTIF(AZ212:AZ216, $A$6:$A$100)=0),0)), ""),""),"")</f>
        <v/>
      </c>
      <c r="BA217" s="1" t="str" cm="1">
        <f t="array" ref="BA217">IFERROR(IF(SMALL(BA6:BA100,4)&lt;=$A$214*SMALL(BA6:BA100,1),IFERROR(INDEX($A$6:$A$100, MATCH(1,(BA6:BA100=SMALL(BA6:BA100,4))*(COUNTIF(BA212:BA216, $A$6:$A$100)=0),0)), ""),""),"")</f>
        <v/>
      </c>
      <c r="BB217" s="1" t="str" cm="1">
        <f t="array" ref="BB217">IFERROR(IF(SMALL(BB6:BB100,4)&lt;=$A$214*SMALL(BB6:BB100,1),IFERROR(INDEX($A$6:$A$100, MATCH(1,(BB6:BB100=SMALL(BB6:BB100,4))*(COUNTIF(BB212:BB216, $A$6:$A$100)=0),0)), ""),""),"")</f>
        <v/>
      </c>
      <c r="BC217" s="1" t="str" cm="1">
        <f t="array" ref="BC217">IFERROR(IF(SMALL(BC6:BC100,4)&lt;=$A$214*SMALL(BC6:BC100,1),IFERROR(INDEX($A$6:$A$100, MATCH(1,(BC6:BC100=SMALL(BC6:BC100,4))*(COUNTIF(BC212:BC216, $A$6:$A$100)=0),0)), ""),""),"")</f>
        <v/>
      </c>
      <c r="BD217" s="1" t="str" cm="1">
        <f t="array" ref="BD217">IFERROR(IF(SMALL(BD6:BD100,4)&lt;=$A$214*SMALL(BD6:BD100,1),IFERROR(INDEX($A$6:$A$100, MATCH(1,(BD6:BD100=SMALL(BD6:BD100,4))*(COUNTIF(BD212:BD216, $A$6:$A$100)=0),0)), ""),""),"")</f>
        <v/>
      </c>
      <c r="BE217" s="1" t="str" cm="1">
        <f t="array" ref="BE217">IFERROR(IF(SMALL(BE6:BE100,4)&lt;=$A$214*SMALL(BE6:BE100,1),IFERROR(INDEX($A$6:$A$100, MATCH(1,(BE6:BE100=SMALL(BE6:BE100,4))*(COUNTIF(BE212:BE216, $A$6:$A$100)=0),0)), ""),""),"")</f>
        <v/>
      </c>
      <c r="BF217" s="1" t="str" cm="1">
        <f t="array" ref="BF217">IFERROR(IF(SMALL(BF6:BF100,4)&lt;=$A$214*SMALL(BF6:BF100,1),IFERROR(INDEX($A$6:$A$100, MATCH(1,(BF6:BF100=SMALL(BF6:BF100,4))*(COUNTIF(BF212:BF216, $A$6:$A$100)=0),0)), ""),""),"")</f>
        <v/>
      </c>
      <c r="BG217" s="1" t="str" cm="1">
        <f t="array" ref="BG217">IFERROR(IF(SMALL(BG6:BG100,4)&lt;=$A$214*SMALL(BG6:BG100,1),IFERROR(INDEX($A$6:$A$100, MATCH(1,(BG6:BG100=SMALL(BG6:BG100,4))*(COUNTIF(BG212:BG216, $A$6:$A$100)=0),0)), ""),""),"")</f>
        <v/>
      </c>
      <c r="BH217" s="1" t="str" cm="1">
        <f t="array" ref="BH217">IFERROR(IF(SMALL(BH6:BH100,4)&lt;=$A$214*SMALL(BH6:BH100,1),IFERROR(INDEX($A$6:$A$100, MATCH(1,(BH6:BH100=SMALL(BH6:BH100,4))*(COUNTIF(BH212:BH216, $A$6:$A$100)=0),0)), ""),""),"")</f>
        <v/>
      </c>
      <c r="BI217" s="1" t="str" cm="1">
        <f t="array" ref="BI217">IFERROR(IF(SMALL(BI6:BI100,4)&lt;=$A$214*SMALL(BI6:BI100,1),IFERROR(INDEX($A$6:$A$100, MATCH(1,(BI6:BI100=SMALL(BI6:BI100,4))*(COUNTIF(BI212:BI216, $A$6:$A$100)=0),0)), ""),""),"")</f>
        <v/>
      </c>
      <c r="BJ217" s="1" t="str" cm="1">
        <f t="array" ref="BJ217">IFERROR(IF(SMALL(BJ6:BJ100,4)&lt;=$A$214*SMALL(BJ6:BJ100,1),IFERROR(INDEX($A$6:$A$100, MATCH(1,(BJ6:BJ100=SMALL(BJ6:BJ100,4))*(COUNTIF(BJ212:BJ216, $A$6:$A$100)=0),0)), ""),""),"")</f>
        <v/>
      </c>
      <c r="BK217" s="1" t="str" cm="1">
        <f t="array" ref="BK217">IFERROR(IF(SMALL(BK6:BK100,4)&lt;=$A$214*SMALL(BK6:BK100,1),IFERROR(INDEX($A$6:$A$100, MATCH(1,(BK6:BK100=SMALL(BK6:BK100,4))*(COUNTIF(BK212:BK216, $A$6:$A$100)=0),0)), ""),""),"")</f>
        <v/>
      </c>
      <c r="BL217" s="1" t="str" cm="1">
        <f t="array" ref="BL217">IFERROR(IF(SMALL(BL6:BL100,4)&lt;=$A$214*SMALL(BL6:BL100,1),IFERROR(INDEX($A$6:$A$100, MATCH(1,(BL6:BL100=SMALL(BL6:BL100,4))*(COUNTIF(BL212:BL216, $A$6:$A$100)=0),0)), ""),""),"")</f>
        <v/>
      </c>
      <c r="BM217" s="1" t="str" cm="1">
        <f t="array" ref="BM217">IFERROR(IF(SMALL(BM6:BM100,4)&lt;=$A$214*SMALL(BM6:BM100,1),IFERROR(INDEX($A$6:$A$100, MATCH(1,(BM6:BM100=SMALL(BM6:BM100,4))*(COUNTIF(BM212:BM216, $A$6:$A$100)=0),0)), ""),""),"")</f>
        <v/>
      </c>
      <c r="BN217" s="1" t="str" cm="1">
        <f t="array" ref="BN217">IFERROR(IF(SMALL(BN6:BN100,4)&lt;=$A$214*SMALL(BN6:BN100,1),IFERROR(INDEX($A$6:$A$100, MATCH(1,(BN6:BN100=SMALL(BN6:BN100,4))*(COUNTIF(BN212:BN216, $A$6:$A$100)=0),0)), ""),""),"")</f>
        <v/>
      </c>
      <c r="BO217" s="1" t="str" cm="1">
        <f t="array" ref="BO217">IFERROR(IF(SMALL(BO6:BO100,4)&lt;=$A$214*SMALL(BO6:BO100,1),IFERROR(INDEX($A$6:$A$100, MATCH(1,(BO6:BO100=SMALL(BO6:BO100,4))*(COUNTIF(BO212:BO216, $A$6:$A$100)=0),0)), ""),""),"")</f>
        <v/>
      </c>
      <c r="BP217" s="1" t="str" cm="1">
        <f t="array" ref="BP217">IFERROR(IF(SMALL(BP6:BP100,4)&lt;=$A$214*SMALL(BP6:BP100,1),IFERROR(INDEX($A$6:$A$100, MATCH(1,(BP6:BP100=SMALL(BP6:BP100,4))*(COUNTIF(BP212:BP216, $A$6:$A$100)=0),0)), ""),""),"")</f>
        <v/>
      </c>
      <c r="BQ217" s="1" t="str" cm="1">
        <f t="array" ref="BQ217">IFERROR(IF(SMALL(BQ6:BQ100,4)&lt;=$A$214*SMALL(BQ6:BQ100,1),IFERROR(INDEX($A$6:$A$100, MATCH(1,(BQ6:BQ100=SMALL(BQ6:BQ100,4))*(COUNTIF(BQ212:BQ216, $A$6:$A$100)=0),0)), ""),""),"")</f>
        <v/>
      </c>
      <c r="BR217" s="1" t="str" cm="1">
        <f t="array" ref="BR217">IFERROR(IF(SMALL(BR6:BR100,4)&lt;=$A$214*SMALL(BR6:BR100,1),IFERROR(INDEX($A$6:$A$100, MATCH(1,(BR6:BR100=SMALL(BR6:BR100,4))*(COUNTIF(BR212:BR216, $A$6:$A$100)=0),0)), ""),""),"")</f>
        <v/>
      </c>
      <c r="BS217" s="1" t="str" cm="1">
        <f t="array" ref="BS217">IFERROR(IF(SMALL(BS6:BS100,4)&lt;=$A$214*SMALL(BS6:BS100,1),IFERROR(INDEX($A$6:$A$100, MATCH(1,(BS6:BS100=SMALL(BS6:BS100,4))*(COUNTIF(BS212:BS216, $A$6:$A$100)=0),0)), ""),""),"")</f>
        <v/>
      </c>
      <c r="BT217" s="1" t="str" cm="1">
        <f t="array" ref="BT217">IFERROR(IF(SMALL(BT6:BT100,4)&lt;=$A$214*SMALL(BT6:BT100,1),IFERROR(INDEX($A$6:$A$100, MATCH(1,(BT6:BT100=SMALL(BT6:BT100,4))*(COUNTIF(BT212:BT216, $A$6:$A$100)=0),0)), ""),""),"")</f>
        <v/>
      </c>
      <c r="BU217" s="1" t="str" cm="1">
        <f t="array" ref="BU217">IFERROR(IF(SMALL(BU6:BU100,4)&lt;=$A$214*SMALL(BU6:BU100,1),IFERROR(INDEX($A$6:$A$100, MATCH(1,(BU6:BU100=SMALL(BU6:BU100,4))*(COUNTIF(BU212:BU216, $A$6:$A$100)=0),0)), ""),""),"")</f>
        <v/>
      </c>
      <c r="BV217" s="1" t="str" cm="1">
        <f t="array" ref="BV217">IFERROR(IF(SMALL(BV6:BV100,4)&lt;=$A$214*SMALL(BV6:BV100,1),IFERROR(INDEX($A$6:$A$100, MATCH(1,(BV6:BV100=SMALL(BV6:BV100,4))*(COUNTIF(BV212:BV216, $A$6:$A$100)=0),0)), ""),""),"")</f>
        <v/>
      </c>
      <c r="BW217" s="1" t="str" cm="1">
        <f t="array" ref="BW217">IFERROR(IF(SMALL(BW6:BW100,4)&lt;=$A$214*SMALL(BW6:BW100,1),IFERROR(INDEX($A$6:$A$100, MATCH(1,(BW6:BW100=SMALL(BW6:BW100,4))*(COUNTIF(BW212:BW216, $A$6:$A$100)=0),0)), ""),""),"")</f>
        <v/>
      </c>
      <c r="BX217" s="1" t="str" cm="1">
        <f t="array" ref="BX217">IFERROR(IF(SMALL(BX6:BX100,4)&lt;=$A$214*SMALL(BX6:BX100,1),IFERROR(INDEX($A$6:$A$100, MATCH(1,(BX6:BX100=SMALL(BX6:BX100,4))*(COUNTIF(BX212:BX216, $A$6:$A$100)=0),0)), ""),""),"")</f>
        <v/>
      </c>
      <c r="BY217" s="1" t="str" cm="1">
        <f t="array" ref="BY217">IFERROR(IF(SMALL(BY6:BY100,4)&lt;=$A$214*SMALL(BY6:BY100,1),IFERROR(INDEX($A$6:$A$100, MATCH(1,(BY6:BY100=SMALL(BY6:BY100,4))*(COUNTIF(BY212:BY216, $A$6:$A$100)=0),0)), ""),""),"")</f>
        <v/>
      </c>
      <c r="BZ217" s="1" t="str" cm="1">
        <f t="array" ref="BZ217">IFERROR(IF(SMALL(BZ6:BZ100,4)&lt;=$A$214*SMALL(BZ6:BZ100,1),IFERROR(INDEX($A$6:$A$100, MATCH(1,(BZ6:BZ100=SMALL(BZ6:BZ100,4))*(COUNTIF(BZ212:BZ216, $A$6:$A$100)=0),0)), ""),""),"")</f>
        <v/>
      </c>
      <c r="CA217" s="1" t="str" cm="1">
        <f t="array" ref="CA217">IFERROR(IF(SMALL(CA6:CA100,4)&lt;=$A$214*SMALL(CA6:CA100,1),IFERROR(INDEX($A$6:$A$100, MATCH(1,(CA6:CA100=SMALL(CA6:CA100,4))*(COUNTIF(CA212:CA216, $A$6:$A$100)=0),0)), ""),""),"")</f>
        <v/>
      </c>
      <c r="CB217" s="1" t="str" cm="1">
        <f t="array" ref="CB217">IFERROR(IF(SMALL(CB6:CB100,4)&lt;=$A$214*SMALL(CB6:CB100,1),IFERROR(INDEX($A$6:$A$100, MATCH(1,(CB6:CB100=SMALL(CB6:CB100,4))*(COUNTIF(CB212:CB216, $A$6:$A$100)=0),0)), ""),""),"")</f>
        <v/>
      </c>
      <c r="CC217" s="1" t="str" cm="1">
        <f t="array" ref="CC217">IFERROR(IF(SMALL(CC6:CC100,4)&lt;=$A$214*SMALL(CC6:CC100,1),IFERROR(INDEX($A$6:$A$100, MATCH(1,(CC6:CC100=SMALL(CC6:CC100,4))*(COUNTIF(CC212:CC216, $A$6:$A$100)=0),0)), ""),""),"")</f>
        <v/>
      </c>
      <c r="CD217" s="1" t="str" cm="1">
        <f t="array" ref="CD217">IFERROR(IF(SMALL(CD6:CD100,4)&lt;=$A$214*SMALL(CD6:CD100,1),IFERROR(INDEX($A$6:$A$100, MATCH(1,(CD6:CD100=SMALL(CD6:CD100,4))*(COUNTIF(CD212:CD216, $A$6:$A$100)=0),0)), ""),""),"")</f>
        <v/>
      </c>
      <c r="CE217" s="1" t="str" cm="1">
        <f t="array" ref="CE217">IFERROR(IF(SMALL(CE6:CE100,4)&lt;=$A$214*SMALL(CE6:CE100,1),IFERROR(INDEX($A$6:$A$100, MATCH(1,(CE6:CE100=SMALL(CE6:CE100,4))*(COUNTIF(CE212:CE216, $A$6:$A$100)=0),0)), ""),""),"")</f>
        <v/>
      </c>
      <c r="CF217" s="1" t="str" cm="1">
        <f t="array" ref="CF217">IFERROR(IF(SMALL(CF6:CF100,4)&lt;=$A$214*SMALL(CF6:CF100,1),IFERROR(INDEX($A$6:$A$100, MATCH(1,(CF6:CF100=SMALL(CF6:CF100,4))*(COUNTIF(CF212:CF216, $A$6:$A$100)=0),0)), ""),""),"")</f>
        <v/>
      </c>
      <c r="CG217" s="1" t="str" cm="1">
        <f t="array" ref="CG217">IFERROR(IF(SMALL(CG6:CG100,4)&lt;=$A$214*SMALL(CG6:CG100,1),IFERROR(INDEX($A$6:$A$100, MATCH(1,(CG6:CG100=SMALL(CG6:CG100,4))*(COUNTIF(CG212:CG216, $A$6:$A$100)=0),0)), ""),""),"")</f>
        <v/>
      </c>
      <c r="CH217" s="1" t="str" cm="1">
        <f t="array" ref="CH217">IFERROR(IF(SMALL(CH6:CH100,4)&lt;=$A$214*SMALL(CH6:CH100,1),IFERROR(INDEX($A$6:$A$100, MATCH(1,(CH6:CH100=SMALL(CH6:CH100,4))*(COUNTIF(CH212:CH216, $A$6:$A$100)=0),0)), ""),""),"")</f>
        <v/>
      </c>
      <c r="CI217" s="1" t="str" cm="1">
        <f t="array" ref="CI217">IFERROR(IF(SMALL(CI6:CI100,4)&lt;=$A$214*SMALL(CI6:CI100,1),IFERROR(INDEX($A$6:$A$100, MATCH(1,(CI6:CI100=SMALL(CI6:CI100,4))*(COUNTIF(CI212:CI216, $A$6:$A$100)=0),0)), ""),""),"")</f>
        <v/>
      </c>
      <c r="CJ217" s="1" t="str" cm="1">
        <f t="array" ref="CJ217">IFERROR(IF(SMALL(CJ6:CJ100,4)&lt;=$A$214*SMALL(CJ6:CJ100,1),IFERROR(INDEX($A$6:$A$100, MATCH(1,(CJ6:CJ100=SMALL(CJ6:CJ100,4))*(COUNTIF(CJ212:CJ216, $A$6:$A$100)=0),0)), ""),""),"")</f>
        <v/>
      </c>
      <c r="CK217" s="1" t="str" cm="1">
        <f t="array" ref="CK217">IFERROR(IF(SMALL(CK6:CK100,4)&lt;=$A$214*SMALL(CK6:CK100,1),IFERROR(INDEX($A$6:$A$100, MATCH(1,(CK6:CK100=SMALL(CK6:CK100,4))*(COUNTIF(CK212:CK216, $A$6:$A$100)=0),0)), ""),""),"")</f>
        <v/>
      </c>
      <c r="CL217" s="1" t="str" cm="1">
        <f t="array" ref="CL217">IFERROR(IF(SMALL(CL6:CL100,4)&lt;=$A$214*SMALL(CL6:CL100,1),IFERROR(INDEX($A$6:$A$100, MATCH(1,(CL6:CL100=SMALL(CL6:CL100,4))*(COUNTIF(CL212:CL216, $A$6:$A$100)=0),0)), ""),""),"")</f>
        <v/>
      </c>
      <c r="CM217" s="1" t="str" cm="1">
        <f t="array" ref="CM217">IFERROR(IF(SMALL(CM6:CM100,4)&lt;=$A$214*SMALL(CM6:CM100,1),IFERROR(INDEX($A$6:$A$100, MATCH(1,(CM6:CM100=SMALL(CM6:CM100,4))*(COUNTIF(CM212:CM216, $A$6:$A$100)=0),0)), ""),""),"")</f>
        <v/>
      </c>
      <c r="CN217" s="1" t="str" cm="1">
        <f t="array" ref="CN217">IFERROR(IF(SMALL(CN6:CN100,4)&lt;=$A$214*SMALL(CN6:CN100,1),IFERROR(INDEX($A$6:$A$100, MATCH(1,(CN6:CN100=SMALL(CN6:CN100,4))*(COUNTIF(CN212:CN216, $A$6:$A$100)=0),0)), ""),""),"")</f>
        <v/>
      </c>
      <c r="CO217" s="1" t="str" cm="1">
        <f t="array" ref="CO217">IFERROR(IF(SMALL(CO6:CO100,4)&lt;=$A$214*SMALL(CO6:CO100,1),IFERROR(INDEX($A$6:$A$100, MATCH(1,(CO6:CO100=SMALL(CO6:CO100,4))*(COUNTIF(CO212:CO216, $A$6:$A$100)=0),0)), ""),""),"")</f>
        <v/>
      </c>
      <c r="CP217" s="1" t="str" cm="1">
        <f t="array" ref="CP217">IFERROR(IF(SMALL(CP6:CP100,4)&lt;=$A$214*SMALL(CP6:CP100,1),IFERROR(INDEX($A$6:$A$100, MATCH(1,(CP6:CP100=SMALL(CP6:CP100,4))*(COUNTIF(CP212:CP216, $A$6:$A$100)=0),0)), ""),""),"")</f>
        <v/>
      </c>
      <c r="CQ217" s="1" t="str" cm="1">
        <f t="array" ref="CQ217">IFERROR(IF(SMALL(CQ6:CQ100,4)&lt;=$A$214*SMALL(CQ6:CQ100,1),IFERROR(INDEX($A$6:$A$100, MATCH(1,(CQ6:CQ100=SMALL(CQ6:CQ100,4))*(COUNTIF(CQ212:CQ216, $A$6:$A$100)=0),0)), ""),""),"")</f>
        <v/>
      </c>
      <c r="CR217" s="1" t="str" cm="1">
        <f t="array" ref="CR217">IFERROR(IF(SMALL(CR6:CR100,4)&lt;=$A$214*SMALL(CR6:CR100,1),IFERROR(INDEX($A$6:$A$100, MATCH(1,(CR6:CR100=SMALL(CR6:CR100,4))*(COUNTIF(CR212:CR216, $A$6:$A$100)=0),0)), ""),""),"")</f>
        <v/>
      </c>
      <c r="CS217" s="1" t="str" cm="1">
        <f t="array" ref="CS217">IFERROR(IF(SMALL(CS6:CS100,4)&lt;=$A$214*SMALL(CS6:CS100,1),IFERROR(INDEX($A$6:$A$100, MATCH(1,(CS6:CS100=SMALL(CS6:CS100,4))*(COUNTIF(CS212:CS216, $A$6:$A$100)=0),0)), ""),""),"")</f>
        <v/>
      </c>
      <c r="CT217" s="1" t="str" cm="1">
        <f t="array" ref="CT217">IFERROR(IF(SMALL(CT6:CT100,4)&lt;=$A$214*SMALL(CT6:CT100,1),IFERROR(INDEX($A$6:$A$100, MATCH(1,(CT6:CT100=SMALL(CT6:CT100,4))*(COUNTIF(CT212:CT216, $A$6:$A$100)=0),0)), ""),""),"")</f>
        <v/>
      </c>
      <c r="CU217" s="1" t="str" cm="1">
        <f t="array" ref="CU217">IFERROR(IF(SMALL(CU6:CU100,4)&lt;=$A$214*SMALL(CU6:CU100,1),IFERROR(INDEX($A$6:$A$100, MATCH(1,(CU6:CU100=SMALL(CU6:CU100,4))*(COUNTIF(CU212:CU216, $A$6:$A$100)=0),0)), ""),""),"")</f>
        <v/>
      </c>
      <c r="CV217" s="1" t="str" cm="1">
        <f t="array" ref="CV217">IFERROR(IF(SMALL(CV6:CV100,4)&lt;=$A$214*SMALL(CV6:CV100,1),IFERROR(INDEX($A$6:$A$100, MATCH(1,(CV6:CV100=SMALL(CV6:CV100,4))*(COUNTIF(CV212:CV216, $A$6:$A$100)=0),0)), ""),""),"")</f>
        <v/>
      </c>
      <c r="CW217" s="1" t="str" cm="1">
        <f t="array" ref="CW217">IFERROR(IF(SMALL(CW6:CW100,4)&lt;=$A$214*SMALL(CW6:CW100,1),IFERROR(INDEX($A$6:$A$100, MATCH(1,(CW6:CW100=SMALL(CW6:CW100,4))*(COUNTIF(CW212:CW216, $A$6:$A$100)=0),0)), ""),""),"")</f>
        <v/>
      </c>
      <c r="CX217" s="1" t="str" cm="1">
        <f t="array" ref="CX217">IFERROR(IF(SMALL(CX6:CX100,4)&lt;=$A$214*SMALL(CX6:CX100,1),IFERROR(INDEX($A$6:$A$100, MATCH(1,(CX6:CX100=SMALL(CX6:CX100,4))*(COUNTIF(CX212:CX216, $A$6:$A$100)=0),0)), ""),""),"")</f>
        <v/>
      </c>
      <c r="CY217" s="1" t="str" cm="1">
        <f t="array" ref="CY217">IFERROR(IF(SMALL(CY6:CY100,4)&lt;=$A$214*SMALL(CY6:CY100,1),IFERROR(INDEX($A$6:$A$100, MATCH(1,(CY6:CY100=SMALL(CY6:CY100,4))*(COUNTIF(CY212:CY216, $A$6:$A$100)=0),0)), ""),""),"")</f>
        <v/>
      </c>
      <c r="CZ217" s="1" t="str" cm="1">
        <f t="array" ref="CZ217">IFERROR(IF(SMALL(CZ6:CZ100,4)&lt;=$A$214*SMALL(CZ6:CZ100,1),IFERROR(INDEX($A$6:$A$100, MATCH(1,(CZ6:CZ100=SMALL(CZ6:CZ100,4))*(COUNTIF(CZ212:CZ216, $A$6:$A$100)=0),0)), ""),""),"")</f>
        <v/>
      </c>
      <c r="DA217" s="1" t="str" cm="1">
        <f t="array" ref="DA217">IFERROR(IF(SMALL(DA6:DA100,4)&lt;=$A$214*SMALL(DA6:DA100,1),IFERROR(INDEX($A$6:$A$100, MATCH(1,(DA6:DA100=SMALL(DA6:DA100,4))*(COUNTIF(DA212:DA216, $A$6:$A$100)=0),0)), ""),""),"")</f>
        <v/>
      </c>
      <c r="DB217" s="1" t="str" cm="1">
        <f t="array" ref="DB217">IFERROR(IF(SMALL(DB6:DB100,4)&lt;=$A$214*SMALL(DB6:DB100,1),IFERROR(INDEX($A$6:$A$100, MATCH(1,(DB6:DB100=SMALL(DB6:DB100,4))*(COUNTIF(DB212:DB216, $A$6:$A$100)=0),0)), ""),""),"")</f>
        <v/>
      </c>
      <c r="DC217" s="1" t="str" cm="1">
        <f t="array" ref="DC217">IFERROR(IF(SMALL(DC6:DC100,4)&lt;=$A$214*SMALL(DC6:DC100,1),IFERROR(INDEX($A$6:$A$100, MATCH(1,(DC6:DC100=SMALL(DC6:DC100,4))*(COUNTIF(DC212:DC216, $A$6:$A$100)=0),0)), ""),""),"")</f>
        <v/>
      </c>
      <c r="DD217" s="1" t="str" cm="1">
        <f t="array" ref="DD217">IFERROR(IF(SMALL(DD6:DD100,4)&lt;=$A$214*SMALL(DD6:DD100,1),IFERROR(INDEX($A$6:$A$100, MATCH(1,(DD6:DD100=SMALL(DD6:DD100,4))*(COUNTIF(DD212:DD216, $A$6:$A$100)=0),0)), ""),""),"")</f>
        <v/>
      </c>
      <c r="DE217" s="1" t="str" cm="1">
        <f t="array" ref="DE217">IFERROR(IF(SMALL(DE6:DE100,4)&lt;=$A$214*SMALL(DE6:DE100,1),IFERROR(INDEX($A$6:$A$100, MATCH(1,(DE6:DE100=SMALL(DE6:DE100,4))*(COUNTIF(DE212:DE216, $A$6:$A$100)=0),0)), ""),""),"")</f>
        <v/>
      </c>
      <c r="DF217" s="1" t="str" cm="1">
        <f t="array" ref="DF217">IFERROR(IF(SMALL(DF6:DF100,4)&lt;=$A$214*SMALL(DF6:DF100,1),IFERROR(INDEX($A$6:$A$100, MATCH(1,(DF6:DF100=SMALL(DF6:DF100,4))*(COUNTIF(DF212:DF216, $A$6:$A$100)=0),0)), ""),""),"")</f>
        <v/>
      </c>
      <c r="DG217" s="1" t="str" cm="1">
        <f t="array" ref="DG217">IFERROR(IF(SMALL(DG6:DG100,4)&lt;=$A$214*SMALL(DG6:DG100,1),IFERROR(INDEX($A$6:$A$100, MATCH(1,(DG6:DG100=SMALL(DG6:DG100,4))*(COUNTIF(DG212:DG216, $A$6:$A$100)=0),0)), ""),""),"")</f>
        <v/>
      </c>
      <c r="DH217" s="1" t="str" cm="1">
        <f t="array" ref="DH217">IFERROR(IF(SMALL(DH6:DH100,4)&lt;=$A$214*SMALL(DH6:DH100,1),IFERROR(INDEX($A$6:$A$100, MATCH(1,(DH6:DH100=SMALL(DH6:DH100,4))*(COUNTIF(DH212:DH216, $A$6:$A$100)=0),0)), ""),""),"")</f>
        <v/>
      </c>
      <c r="DI217" s="1" t="str" cm="1">
        <f t="array" ref="DI217">IFERROR(IF(SMALL(DI6:DI100,4)&lt;=$A$214*SMALL(DI6:DI100,1),IFERROR(INDEX($A$6:$A$100, MATCH(1,(DI6:DI100=SMALL(DI6:DI100,4))*(COUNTIF(DI212:DI216, $A$6:$A$100)=0),0)), ""),""),"")</f>
        <v/>
      </c>
      <c r="DJ217" s="1" t="str" cm="1">
        <f t="array" ref="DJ217">IFERROR(IF(SMALL(DJ6:DJ100,4)&lt;=$A$214*SMALL(DJ6:DJ100,1),IFERROR(INDEX($A$6:$A$100, MATCH(1,(DJ6:DJ100=SMALL(DJ6:DJ100,4))*(COUNTIF(DJ212:DJ216, $A$6:$A$100)=0),0)), ""),""),"")</f>
        <v/>
      </c>
      <c r="DK217" s="1" t="str" cm="1">
        <f t="array" ref="DK217">IFERROR(IF(SMALL(DK6:DK100,4)&lt;=$A$214*SMALL(DK6:DK100,1),IFERROR(INDEX($A$6:$A$100, MATCH(1,(DK6:DK100=SMALL(DK6:DK100,4))*(COUNTIF(DK212:DK216, $A$6:$A$100)=0),0)), ""),""),"")</f>
        <v/>
      </c>
      <c r="DL217" s="1" t="str" cm="1">
        <f t="array" ref="DL217">IFERROR(IF(SMALL(DL6:DL100,4)&lt;=$A$214*SMALL(DL6:DL100,1),IFERROR(INDEX($A$6:$A$100, MATCH(1,(DL6:DL100=SMALL(DL6:DL100,4))*(COUNTIF(DL212:DL216, $A$6:$A$100)=0),0)), ""),""),"")</f>
        <v/>
      </c>
      <c r="DM217" s="1" t="str" cm="1">
        <f t="array" ref="DM217">IFERROR(IF(SMALL(DM6:DM100,4)&lt;=$A$214*SMALL(DM6:DM100,1),IFERROR(INDEX($A$6:$A$100, MATCH(1,(DM6:DM100=SMALL(DM6:DM100,4))*(COUNTIF(DM212:DM216, $A$6:$A$100)=0),0)), ""),""),"")</f>
        <v/>
      </c>
      <c r="DN217" s="1" t="str" cm="1">
        <f t="array" ref="DN217">IFERROR(IF(SMALL(DN6:DN100,4)&lt;=$A$214*SMALL(DN6:DN100,1),IFERROR(INDEX($A$6:$A$100, MATCH(1,(DN6:DN100=SMALL(DN6:DN100,4))*(COUNTIF(DN212:DN216, $A$6:$A$100)=0),0)), ""),""),"")</f>
        <v/>
      </c>
      <c r="DO217" s="1" t="str" cm="1">
        <f t="array" ref="DO217">IFERROR(IF(SMALL(DO6:DO100,4)&lt;=$A$214*SMALL(DO6:DO100,1),IFERROR(INDEX($A$6:$A$100, MATCH(1,(DO6:DO100=SMALL(DO6:DO100,4))*(COUNTIF(DO212:DO216, $A$6:$A$100)=0),0)), ""),""),"")</f>
        <v/>
      </c>
      <c r="DP217" s="1" t="str" cm="1">
        <f t="array" ref="DP217">IFERROR(IF(SMALL(DP6:DP100,4)&lt;=$A$214*SMALL(DP6:DP100,1),IFERROR(INDEX($A$6:$A$100, MATCH(1,(DP6:DP100=SMALL(DP6:DP100,4))*(COUNTIF(DP212:DP216, $A$6:$A$100)=0),0)), ""),""),"")</f>
        <v/>
      </c>
      <c r="DQ217" s="1" t="str" cm="1">
        <f t="array" ref="DQ217">IFERROR(IF(SMALL(DQ6:DQ100,4)&lt;=$A$214*SMALL(DQ6:DQ100,1),IFERROR(INDEX($A$6:$A$100, MATCH(1,(DQ6:DQ100=SMALL(DQ6:DQ100,4))*(COUNTIF(DQ212:DQ216, $A$6:$A$100)=0),0)), ""),""),"")</f>
        <v/>
      </c>
      <c r="DR217" s="1" t="str" cm="1">
        <f t="array" ref="DR217">IFERROR(IF(SMALL(DR6:DR100,4)&lt;=$A$214*SMALL(DR6:DR100,1),IFERROR(INDEX($A$6:$A$100, MATCH(1,(DR6:DR100=SMALL(DR6:DR100,4))*(COUNTIF(DR212:DR216, $A$6:$A$100)=0),0)), ""),""),"")</f>
        <v/>
      </c>
      <c r="DS217" s="1" t="str" cm="1">
        <f t="array" ref="DS217">IFERROR(IF(SMALL(DS6:DS100,4)&lt;=$A$214*SMALL(DS6:DS100,1),IFERROR(INDEX($A$6:$A$100, MATCH(1,(DS6:DS100=SMALL(DS6:DS100,4))*(COUNTIF(DS212:DS216, $A$6:$A$100)=0),0)), ""),""),"")</f>
        <v/>
      </c>
      <c r="DT217" s="1" t="str" cm="1">
        <f t="array" ref="DT217">IFERROR(IF(SMALL(DT6:DT100,4)&lt;=$A$214*SMALL(DT6:DT100,1),IFERROR(INDEX($A$6:$A$100, MATCH(1,(DT6:DT100=SMALL(DT6:DT100,4))*(COUNTIF(DT212:DT216, $A$6:$A$100)=0),0)), ""),""),"")</f>
        <v/>
      </c>
      <c r="DU217" s="1" t="str" cm="1">
        <f t="array" ref="DU217">IFERROR(IF(SMALL(DU6:DU100,4)&lt;=$A$214*SMALL(DU6:DU100,1),IFERROR(INDEX($A$6:$A$100, MATCH(1,(DU6:DU100=SMALL(DU6:DU100,4))*(COUNTIF(DU212:DU216, $A$6:$A$100)=0),0)), ""),""),"")</f>
        <v/>
      </c>
      <c r="DV217" s="1" t="str" cm="1">
        <f t="array" ref="DV217">IFERROR(IF(SMALL(DV6:DV100,4)&lt;=$A$214*SMALL(DV6:DV100,1),IFERROR(INDEX($A$6:$A$100, MATCH(1,(DV6:DV100=SMALL(DV6:DV100,4))*(COUNTIF(DV212:DV216, $A$6:$A$100)=0),0)), ""),""),"")</f>
        <v/>
      </c>
      <c r="DW217" s="1" t="str" cm="1">
        <f t="array" ref="DW217">IFERROR(IF(SMALL(DW6:DW100,4)&lt;=$A$214*SMALL(DW6:DW100,1),IFERROR(INDEX($A$6:$A$100, MATCH(1,(DW6:DW100=SMALL(DW6:DW100,4))*(COUNTIF(DW212:DW216, $A$6:$A$100)=0),0)), ""),""),"")</f>
        <v/>
      </c>
      <c r="DX217" s="1" t="str" cm="1">
        <f t="array" ref="DX217">IFERROR(IF(SMALL(DX6:DX100,4)&lt;=$A$214*SMALL(DX6:DX100,1),IFERROR(INDEX($A$6:$A$100, MATCH(1,(DX6:DX100=SMALL(DX6:DX100,4))*(COUNTIF(DX212:DX216, $A$6:$A$100)=0),0)), ""),""),"")</f>
        <v/>
      </c>
      <c r="DY217" s="1" t="str" cm="1">
        <f t="array" ref="DY217">IFERROR(IF(SMALL(DY6:DY100,4)&lt;=$A$214*SMALL(DY6:DY100,1),IFERROR(INDEX($A$6:$A$100, MATCH(1,(DY6:DY100=SMALL(DY6:DY100,4))*(COUNTIF(DY212:DY216, $A$6:$A$100)=0),0)), ""),""),"")</f>
        <v/>
      </c>
      <c r="DZ217" s="1" t="str" cm="1">
        <f t="array" ref="DZ217">IFERROR(IF(SMALL(DZ6:DZ100,4)&lt;=$A$214*SMALL(DZ6:DZ100,1),IFERROR(INDEX($A$6:$A$100, MATCH(1,(DZ6:DZ100=SMALL(DZ6:DZ100,4))*(COUNTIF(DZ212:DZ216, $A$6:$A$100)=0),0)), ""),""),"")</f>
        <v/>
      </c>
      <c r="EA217" s="110"/>
      <c r="EB217" s="110"/>
      <c r="EC217" s="1" t="str" cm="1">
        <f t="array" ref="EC217">IFERROR(IF(SMALL(EC6:EC100,4)&lt;=$A$214*SMALL(EC6:EC100,1),IFERROR(INDEX($A$6:$A$100, MATCH(1,(EC6:EC100=SMALL(EC6:EC100,4))*(COUNTIF(EC212:EC216, $A$6:$A$100)=0),0)), ""),""),"")</f>
        <v/>
      </c>
      <c r="ED217" s="110"/>
      <c r="EE217" s="110"/>
      <c r="EF217" s="1" t="str" cm="1">
        <f t="array" ref="EF217">IFERROR(IF(SMALL(EF6:EF100,4)&lt;=$A$214*SMALL(EF6:EF100,1),IFERROR(INDEX($A$6:$A$100, MATCH(1,(EF6:EF100=SMALL(EF6:EF100,4))*(COUNTIF(EF212:EF216, $A$6:$A$100)=0),0)), ""),""),"")</f>
        <v/>
      </c>
      <c r="EG217" s="110"/>
      <c r="EH217" s="1" t="str" cm="1">
        <f t="array" ref="EH217">IFERROR(IF(SMALL(EH6:EH100,4)&lt;=$A$214*SMALL(EH6:EH100,1),IFERROR(INDEX($A$6:$A$100, MATCH(1,(EH6:EH100=SMALL(EH6:EH100,4))*(COUNTIF(EH212:EH216, $A$6:$A$100)=0),0)), ""),""),"")</f>
        <v/>
      </c>
      <c r="EI217" s="1" t="str" cm="1">
        <f t="array" ref="EI217">IFERROR(IF(SMALL(EI6:EI100,4)&lt;=$A$214*SMALL(EI6:EI100,1),IFERROR(INDEX($A$6:$A$100, MATCH(1,(EI6:EI100=SMALL(EI6:EI100,4))*(COUNTIF(EI212:EI216, $A$6:$A$100)=0),0)), ""),""),"")</f>
        <v/>
      </c>
      <c r="EJ217" s="1" t="str" cm="1">
        <f t="array" ref="EJ217">IFERROR(IF(SMALL(EJ6:EJ100,4)&lt;=$A$214*SMALL(EJ6:EJ100,1),IFERROR(INDEX($A$6:$A$100, MATCH(1,(EJ6:EJ100=SMALL(EJ6:EJ100,4))*(COUNTIF(EJ212:EJ216, $A$6:$A$100)=0),0)), ""),""),"")</f>
        <v/>
      </c>
      <c r="EK217" s="1" t="str" cm="1">
        <f t="array" ref="EK217">IFERROR(IF(SMALL(EK6:EK100,4)&lt;=$A$214*SMALL(EK6:EK100,1),IFERROR(INDEX($A$6:$A$100, MATCH(1,(EK6:EK100=SMALL(EK6:EK100,4))*(COUNTIF(EK212:EK216, $A$6:$A$100)=0),0)), ""),""),"")</f>
        <v/>
      </c>
      <c r="EL217" s="1" t="str" cm="1">
        <f t="array" ref="EL217">IFERROR(IF(SMALL(EL6:EL100,4)&lt;=$A$214*SMALL(EL6:EL100,1),IFERROR(INDEX($A$6:$A$100, MATCH(1,(EL6:EL100=SMALL(EL6:EL100,4))*(COUNTIF(EL212:EL216, $A$6:$A$100)=0),0)), ""),""),"")</f>
        <v/>
      </c>
      <c r="EM217" s="1" t="str" cm="1">
        <f t="array" ref="EM217">IFERROR(IF(SMALL(EM6:EM100,4)&lt;=$A$214*SMALL(EM6:EM100,1),IFERROR(INDEX($A$6:$A$100, MATCH(1,(EM6:EM100=SMALL(EM6:EM100,4))*(COUNTIF(EM212:EM216, $A$6:$A$100)=0),0)), ""),""),"")</f>
        <v/>
      </c>
      <c r="EN217" s="1" t="str" cm="1">
        <f t="array" ref="EN217">IFERROR(IF(SMALL(EN6:EN100,4)&lt;=$A$214*SMALL(EN6:EN100,1),IFERROR(INDEX($A$6:$A$100, MATCH(1,(EN6:EN100=SMALL(EN6:EN100,4))*(COUNTIF(EN212:EN216, $A$6:$A$100)=0),0)), ""),""),"")</f>
        <v/>
      </c>
      <c r="EO217" s="1" t="str" cm="1">
        <f t="array" ref="EO217">IFERROR(IF(SMALL(EO6:EO100,4)&lt;=$A$214*SMALL(EO6:EO100,1),IFERROR(INDEX($A$6:$A$100, MATCH(1,(EO6:EO100=SMALL(EO6:EO100,4))*(COUNTIF(EO212:EO216, $A$6:$A$100)=0),0)), ""),""),"")</f>
        <v/>
      </c>
      <c r="EP217" s="1" t="str" cm="1">
        <f t="array" ref="EP217">IFERROR(IF(SMALL(EP6:EP100,4)&lt;=$A$214*SMALL(EP6:EP100,1),IFERROR(INDEX($A$6:$A$100, MATCH(1,(EP6:EP100=SMALL(EP6:EP100,4))*(COUNTIF(EP212:EP216, $A$6:$A$100)=0),0)), ""),""),"")</f>
        <v/>
      </c>
      <c r="EQ217" s="1" t="str" cm="1">
        <f t="array" ref="EQ217">IFERROR(IF(SMALL(EQ6:EQ100,4)&lt;=$A$214*SMALL(EQ6:EQ100,1),IFERROR(INDEX($A$6:$A$100, MATCH(1,(EQ6:EQ100=SMALL(EQ6:EQ100,4))*(COUNTIF(EQ212:EQ216, $A$6:$A$100)=0),0)), ""),""),"")</f>
        <v/>
      </c>
      <c r="ER217" s="1" t="str" cm="1">
        <f t="array" ref="ER217">IFERROR(IF(SMALL(ER6:ER100,4)&lt;=$A$214*SMALL(ER6:ER100,1),IFERROR(INDEX($A$6:$A$100, MATCH(1,(ER6:ER100=SMALL(ER6:ER100,4))*(COUNTIF(ER212:ER216, $A$6:$A$100)=0),0)), ""),""),"")</f>
        <v/>
      </c>
      <c r="ES217" s="1" t="str" cm="1">
        <f t="array" ref="ES217">IFERROR(IF(SMALL(ES6:ES100,4)&lt;=$A$214*SMALL(ES6:ES100,1),IFERROR(INDEX($A$6:$A$100, MATCH(1,(ES6:ES100=SMALL(ES6:ES100,4))*(COUNTIF(ES212:ES216, $A$6:$A$100)=0),0)), ""),""),"")</f>
        <v/>
      </c>
      <c r="ET217" s="1" t="str" cm="1">
        <f t="array" ref="ET217">IFERROR(IF(SMALL(ET6:ET100,4)&lt;=$A$214*SMALL(ET6:ET100,1),IFERROR(INDEX($A$6:$A$100, MATCH(1,(ET6:ET100=SMALL(ET6:ET100,4))*(COUNTIF(ET212:ET216, $A$6:$A$100)=0),0)), ""),""),"")</f>
        <v/>
      </c>
      <c r="EU217" s="1" t="str" cm="1">
        <f t="array" ref="EU217">IFERROR(IF(SMALL(EU6:EU100,4)&lt;=$A$214*SMALL(EU6:EU100,1),IFERROR(INDEX($A$6:$A$100, MATCH(1,(EU6:EU100=SMALL(EU6:EU100,4))*(COUNTIF(EU212:EU216, $A$6:$A$100)=0),0)), ""),""),"")</f>
        <v/>
      </c>
      <c r="EV217" s="1" t="str" cm="1">
        <f t="array" ref="EV217">IFERROR(IF(SMALL(EV6:EV100,4)&lt;=$A$214*SMALL(EV6:EV100,1),IFERROR(INDEX($A$6:$A$100, MATCH(1,(EV6:EV100=SMALL(EV6:EV100,4))*(COUNTIF(EV212:EV216, $A$6:$A$100)=0),0)), ""),""),"")</f>
        <v/>
      </c>
      <c r="EW217" s="1" t="str" cm="1">
        <f t="array" ref="EW217">IFERROR(IF(SMALL(EW6:EW100,4)&lt;=$A$214*SMALL(EW6:EW100,1),IFERROR(INDEX($A$6:$A$100, MATCH(1,(EW6:EW100=SMALL(EW6:EW100,4))*(COUNTIF(EW212:EW216, $A$6:$A$100)=0),0)), ""),""),"")</f>
        <v/>
      </c>
      <c r="EX217" s="1" t="str" cm="1">
        <f t="array" ref="EX217">IFERROR(IF(SMALL(EX6:EX100,4)&lt;=$A$214*SMALL(EX6:EX100,1),IFERROR(INDEX($A$6:$A$100, MATCH(1,(EX6:EX100=SMALL(EX6:EX100,4))*(COUNTIF(EX212:EX216, $A$6:$A$100)=0),0)), ""),""),"")</f>
        <v/>
      </c>
      <c r="EY217" s="1" t="str" cm="1">
        <f t="array" ref="EY217">IFERROR(IF(SMALL(EY6:EY100,4)&lt;=$A$214*SMALL(EY6:EY100,1),IFERROR(INDEX($A$6:$A$100, MATCH(1,(EY6:EY100=SMALL(EY6:EY100,4))*(COUNTIF(EY212:EY216, $A$6:$A$100)=0),0)), ""),""),"")</f>
        <v/>
      </c>
      <c r="EZ217" s="1" t="str" cm="1">
        <f t="array" ref="EZ217">IFERROR(IF(SMALL(EZ6:EZ100,4)&lt;=$A$214*SMALL(EZ6:EZ100,1),IFERROR(INDEX($A$6:$A$100, MATCH(1,(EZ6:EZ100=SMALL(EZ6:EZ100,4))*(COUNTIF(EZ212:EZ216, $A$6:$A$100)=0),0)), ""),""),"")</f>
        <v/>
      </c>
    </row>
    <row r="218" spans="1:204" x14ac:dyDescent="0.25">
      <c r="A218" s="90"/>
      <c r="B218" s="1" t="str" cm="1">
        <f t="array" ref="B218">IFERROR(IF(SMALL(B6:B100,5)&lt;=$A$214*SMALL(B6:B100,1),IFERROR(INDEX($A$6:$A$100, MATCH(1,(B6:B100=SMALL(B6:B100,5))*(COUNTIF(B209:B217, $A$6:$A$100)=0),0)), ""),""),"")</f>
        <v/>
      </c>
      <c r="C218" s="1" t="str" cm="1">
        <f t="array" ref="C218">IFERROR(IF(SMALL(C6:C100,5)&lt;=$A$214*SMALL(C6:C100,1),IFERROR(INDEX($A$6:$A$100, MATCH(1,(C6:C100=SMALL(C6:C100,5))*(COUNTIF(C209:C217, $A$6:$A$100)=0),0)), ""),""),"")</f>
        <v/>
      </c>
      <c r="D218" s="1" t="str" cm="1">
        <f t="array" ref="D218">IFERROR(IF(SMALL(D6:D100,5)&lt;=$A$214*SMALL(D6:D100,1),IFERROR(INDEX($A$6:$A$100, MATCH(1,(D6:D100=SMALL(D6:D100,5))*(COUNTIF(D209:D217, $A$6:$A$100)=0),0)), ""),""),"")</f>
        <v>VINS-Mono</v>
      </c>
      <c r="E218" s="1" t="str" cm="1">
        <f t="array" ref="E218">IFERROR(IF(SMALL(E6:E100,5)&lt;=$A$214*SMALL(E6:E100,1),IFERROR(INDEX($A$6:$A$100, MATCH(1,(E6:E100=SMALL(E6:E100,5))*(COUNTIF(E209:E217, $A$6:$A$100)=0),0)), ""),""),"")</f>
        <v>OpenVINS</v>
      </c>
      <c r="F218" s="1" t="str" cm="1">
        <f t="array" ref="F218">IFERROR(IF(SMALL(F6:F100,5)&lt;=$A$214*SMALL(F6:F100,1),IFERROR(INDEX($A$6:$A$100, MATCH(1,(F6:F100=SMALL(F6:F100,5))*(COUNTIF(F209:F217, $A$6:$A$100)=0),0)), ""),""),"")</f>
        <v/>
      </c>
      <c r="G218" s="1" t="str" cm="1">
        <f t="array" ref="G218">IFERROR(IF(SMALL(G6:G100,5)&lt;=$A$214*SMALL(G6:G100,1),IFERROR(INDEX($A$6:$A$100, MATCH(1,(G6:G100=SMALL(G6:G100,5))*(COUNTIF(G209:G217, $A$6:$A$100)=0),0)), ""),""),"")</f>
        <v/>
      </c>
      <c r="H218" s="1" t="str" cm="1">
        <f t="array" ref="H218">IFERROR(IF(SMALL(H6:H100,5)&lt;=$A$214*SMALL(H6:H100,1),IFERROR(INDEX($A$6:$A$100, MATCH(1,(H6:H100=SMALL(H6:H100,5))*(COUNTIF(H209:H217, $A$6:$A$100)=0),0)), ""),""),"")</f>
        <v/>
      </c>
      <c r="I218" s="1" t="str" cm="1">
        <f t="array" ref="I218">IFERROR(IF(SMALL(I6:I100,5)&lt;=$A$214*SMALL(I6:I100,1),IFERROR(INDEX($A$6:$A$100, MATCH(1,(I6:I100=SMALL(I6:I100,5))*(COUNTIF(I209:I217, $A$6:$A$100)=0),0)), ""),""),"")</f>
        <v/>
      </c>
      <c r="J218" s="1" t="str" cm="1">
        <f t="array" ref="J218">IFERROR(IF(SMALL(J6:J100,5)&lt;=$A$214*SMALL(J6:J100,1),IFERROR(INDEX($A$6:$A$100, MATCH(1,(J6:J100=SMALL(J6:J100,5))*(COUNTIF(J209:J217, $A$6:$A$100)=0),0)), ""),""),"")</f>
        <v/>
      </c>
      <c r="K218" s="1" t="str" cm="1">
        <f t="array" ref="K218">IFERROR(IF(SMALL(K6:K100,5)&lt;=$A$214*SMALL(K6:K100,1),IFERROR(INDEX($A$6:$A$100, MATCH(1,(K6:K100=SMALL(K6:K100,5))*(COUNTIF(K209:K217, $A$6:$A$100)=0),0)), ""),""),"")</f>
        <v/>
      </c>
      <c r="L218" s="1" t="str" cm="1">
        <f t="array" ref="L218">IFERROR(IF(SMALL(L6:L100,5)&lt;=$A$214*SMALL(L6:L100,1),IFERROR(INDEX($A$6:$A$100, MATCH(1,(L6:L100=SMALL(L6:L100,5))*(COUNTIF(L209:L217, $A$6:$A$100)=0),0)), ""),""),"")</f>
        <v/>
      </c>
      <c r="M218" s="1" t="str" cm="1">
        <f t="array" ref="M218">IFERROR(IF(SMALL(M6:M100,5)&lt;=$A$214*SMALL(M6:M100,1),IFERROR(INDEX($A$6:$A$100, MATCH(1,(M6:M100=SMALL(M6:M100,5))*(COUNTIF(M209:M217, $A$6:$A$100)=0),0)), ""),""),"")</f>
        <v/>
      </c>
      <c r="N218" s="1" t="str" cm="1">
        <f t="array" ref="N218">IFERROR(IF(SMALL(N6:N100,5)&lt;=$A$214*SMALL(N6:N100,1),IFERROR(INDEX($A$6:$A$100, MATCH(1,(N6:N100=SMALL(N6:N100,5))*(COUNTIF(N209:N217, $A$6:$A$100)=0),0)), ""),""),"")</f>
        <v/>
      </c>
      <c r="O218" s="1" t="str" cm="1">
        <f t="array" ref="O218">IFERROR(IF(SMALL(O6:O100,5)&lt;=$A$214*SMALL(O6:O100,1),IFERROR(INDEX($A$6:$A$100, MATCH(1,(O6:O100=SMALL(O6:O100,5))*(COUNTIF(O209:O217, $A$6:$A$100)=0),0)), ""),""),"")</f>
        <v/>
      </c>
      <c r="P218" s="1" t="str" cm="1">
        <f t="array" ref="P218">IFERROR(IF(SMALL(P6:P100,5)&lt;=$A$214*SMALL(P6:P100,1),IFERROR(INDEX($A$6:$A$100, MATCH(1,(P6:P100=SMALL(P6:P100,5))*(COUNTIF(P209:P217, $A$6:$A$100)=0),0)), ""),""),"")</f>
        <v/>
      </c>
      <c r="Q218" s="1" t="str" cm="1">
        <f t="array" ref="Q218">IFERROR(IF(SMALL(Q6:Q100,5)&lt;=$A$214*SMALL(Q6:Q100,1),IFERROR(INDEX($A$6:$A$100, MATCH(1,(Q6:Q100=SMALL(Q6:Q100,5))*(COUNTIF(Q209:Q217, $A$6:$A$100)=0),0)), ""),""),"")</f>
        <v/>
      </c>
      <c r="R218" s="1" t="str" cm="1">
        <f t="array" ref="R218">IFERROR(IF(SMALL(R6:R100,5)&lt;=$A$214*SMALL(R6:R100,1),IFERROR(INDEX($A$6:$A$100, MATCH(1,(R6:R100=SMALL(R6:R100,5))*(COUNTIF(R209:R217, $A$6:$A$100)=0),0)), ""),""),"")</f>
        <v/>
      </c>
      <c r="S218" s="1" t="str" cm="1">
        <f t="array" ref="S218">IFERROR(IF(SMALL(S6:S100,5)&lt;=$A$214*SMALL(S6:S100,1),IFERROR(INDEX($A$6:$A$100, MATCH(1,(S6:S100=SMALL(S6:S100,5))*(COUNTIF(S209:S217, $A$6:$A$100)=0),0)), ""),""),"")</f>
        <v/>
      </c>
      <c r="T218" s="1" t="str" cm="1">
        <f t="array" ref="T218">IFERROR(IF(SMALL(T6:T100,5)&lt;=$A$214*SMALL(T6:T100,1),IFERROR(INDEX($A$6:$A$100, MATCH(1,(T6:T100=SMALL(T6:T100,5))*(COUNTIF(T209:T217, $A$6:$A$100)=0),0)), ""),""),"")</f>
        <v/>
      </c>
      <c r="U218" s="1" t="str" cm="1">
        <f t="array" ref="U218">IFERROR(IF(SMALL(U6:U100,5)&lt;=$A$214*SMALL(U6:U100,1),IFERROR(INDEX($A$6:$A$100, MATCH(1,(U6:U100=SMALL(U6:U100,5))*(COUNTIF(U209:U217, $A$6:$A$100)=0),0)), ""),""),"")</f>
        <v/>
      </c>
      <c r="V218" s="1" t="str" cm="1">
        <f t="array" ref="V218">IFERROR(IF(SMALL(V6:V100,5)&lt;=$A$214*SMALL(V6:V100,1),IFERROR(INDEX($A$6:$A$100, MATCH(1,(V6:V100=SMALL(V6:V100,5))*(COUNTIF(V209:V217, $A$6:$A$100)=0),0)), ""),""),"")</f>
        <v/>
      </c>
      <c r="W218" s="1" t="str" cm="1">
        <f t="array" ref="W218">IFERROR(IF(SMALL(W6:W100,5)&lt;=$A$214*SMALL(W6:W100,1),IFERROR(INDEX($A$6:$A$100, MATCH(1,(W6:W100=SMALL(W6:W100,5))*(COUNTIF(W209:W217, $A$6:$A$100)=0),0)), ""),""),"")</f>
        <v/>
      </c>
      <c r="X218" s="1" t="str" cm="1">
        <f t="array" ref="X218">IFERROR(IF(SMALL(X6:X100,5)&lt;=$A$214*SMALL(X6:X100,1),IFERROR(INDEX($A$6:$A$100, MATCH(1,(X6:X100=SMALL(X6:X100,5))*(COUNTIF(X209:X217, $A$6:$A$100)=0),0)), ""),""),"")</f>
        <v/>
      </c>
      <c r="Y218" s="1" t="str" cm="1">
        <f t="array" ref="Y218">IFERROR(IF(SMALL(Y6:Y100,5)&lt;=$A$214*SMALL(Y6:Y100,1),IFERROR(INDEX($A$6:$A$100, MATCH(1,(Y6:Y100=SMALL(Y6:Y100,5))*(COUNTIF(Y209:Y217, $A$6:$A$100)=0),0)), ""),""),"")</f>
        <v/>
      </c>
      <c r="Z218" s="1" t="str" cm="1">
        <f t="array" ref="Z218">IFERROR(IF(SMALL(Z6:Z100,5)&lt;=$A$214*SMALL(Z6:Z100,1),IFERROR(INDEX($A$6:$A$100, MATCH(1,(Z6:Z100=SMALL(Z6:Z100,5))*(COUNTIF(Z209:Z217, $A$6:$A$100)=0),0)), ""),""),"")</f>
        <v/>
      </c>
      <c r="AA218" s="1" t="str" cm="1">
        <f t="array" ref="AA218">IFERROR(IF(SMALL(AA6:AA100,5)&lt;=$A$214*SMALL(AA6:AA100,1),IFERROR(INDEX($A$6:$A$100, MATCH(1,(AA6:AA100=SMALL(AA6:AA100,5))*(COUNTIF(AA209:AA217, $A$6:$A$100)=0),0)), ""),""),"")</f>
        <v/>
      </c>
      <c r="AB218" s="1" t="str" cm="1">
        <f t="array" ref="AB218">IFERROR(IF(SMALL(AB6:AB100,5)&lt;=$A$214*SMALL(AB6:AB100,1),IFERROR(INDEX($A$6:$A$100, MATCH(1,(AB6:AB100=SMALL(AB6:AB100,5))*(COUNTIF(AB209:AB217, $A$6:$A$100)=0),0)), ""),""),"")</f>
        <v/>
      </c>
      <c r="AC218" s="1" t="str" cm="1">
        <f t="array" ref="AC218">IFERROR(IF(SMALL(AC6:AC100,5)&lt;=$A$214*SMALL(AC6:AC100,1),IFERROR(INDEX($A$6:$A$100, MATCH(1,(AC6:AC100=SMALL(AC6:AC100,5))*(COUNTIF(AC209:AC217, $A$6:$A$100)=0),0)), ""),""),"")</f>
        <v/>
      </c>
      <c r="AD218" s="1" t="str" cm="1">
        <f t="array" ref="AD218">IFERROR(IF(SMALL(AD6:AD100,5)&lt;=$A$214*SMALL(AD6:AD100,1),IFERROR(INDEX($A$6:$A$100, MATCH(1,(AD6:AD100=SMALL(AD6:AD100,5))*(COUNTIF(AD209:AD217, $A$6:$A$100)=0),0)), ""),""),"")</f>
        <v/>
      </c>
      <c r="AE218" s="1" t="str" cm="1">
        <f t="array" ref="AE218">IFERROR(IF(SMALL(AE6:AE100,5)&lt;=$A$214*SMALL(AE6:AE100,1),IFERROR(INDEX($A$6:$A$100, MATCH(1,(AE6:AE100=SMALL(AE6:AE100,5))*(COUNTIF(AE209:AE217, $A$6:$A$100)=0),0)), ""),""),"")</f>
        <v/>
      </c>
      <c r="AF218" s="1" t="str" cm="1">
        <f t="array" ref="AF218">IFERROR(IF(SMALL(AF6:AF100,5)&lt;=$A$214*SMALL(AF6:AF100,1),IFERROR(INDEX($A$6:$A$100, MATCH(1,(AF6:AF100=SMALL(AF6:AF100,5))*(COUNTIF(AF209:AF217, $A$6:$A$100)=0),0)), ""),""),"")</f>
        <v/>
      </c>
      <c r="AG218" s="1" t="str" cm="1">
        <f t="array" ref="AG218">IFERROR(IF(SMALL(AG6:AG100,5)&lt;=$A$214*SMALL(AG6:AG100,1),IFERROR(INDEX($A$6:$A$100, MATCH(1,(AG6:AG100=SMALL(AG6:AG100,5))*(COUNTIF(AG209:AG217, $A$6:$A$100)=0),0)), ""),""),"")</f>
        <v/>
      </c>
      <c r="AH218" s="1" t="str" cm="1">
        <f t="array" ref="AH218">IFERROR(IF(SMALL(AH6:AH100,5)&lt;=$A$214*SMALL(AH6:AH100,1),IFERROR(INDEX($A$6:$A$100, MATCH(1,(AH6:AH100=SMALL(AH6:AH100,5))*(COUNTIF(AH209:AH217, $A$6:$A$100)=0),0)), ""),""),"")</f>
        <v/>
      </c>
      <c r="AI218" s="1" t="str" cm="1">
        <f t="array" ref="AI218">IFERROR(IF(SMALL(AI6:AI100,5)&lt;=$A$214*SMALL(AI6:AI100,1),IFERROR(INDEX($A$6:$A$100, MATCH(1,(AI6:AI100=SMALL(AI6:AI100,5))*(COUNTIF(AI209:AI217, $A$6:$A$100)=0),0)), ""),""),"")</f>
        <v/>
      </c>
      <c r="AJ218" s="1" t="str" cm="1">
        <f t="array" ref="AJ218">IFERROR(IF(SMALL(AJ6:AJ100,5)&lt;=$A$214*SMALL(AJ6:AJ100,1),IFERROR(INDEX($A$6:$A$100, MATCH(1,(AJ6:AJ100=SMALL(AJ6:AJ100,5))*(COUNTIF(AJ209:AJ217, $A$6:$A$100)=0),0)), ""),""),"")</f>
        <v/>
      </c>
      <c r="AK218" s="1" t="str" cm="1">
        <f t="array" ref="AK218">IFERROR(IF(SMALL(AK6:AK100,5)&lt;=$A$214*SMALL(AK6:AK100,1),IFERROR(INDEX($A$6:$A$100, MATCH(1,(AK6:AK100=SMALL(AK6:AK100,5))*(COUNTIF(AK209:AK217, $A$6:$A$100)=0),0)), ""),""),"")</f>
        <v/>
      </c>
      <c r="AL218" s="1" t="str" cm="1">
        <f t="array" ref="AL218">IFERROR(IF(SMALL(AL6:AL100,5)&lt;=$A$214*SMALL(AL6:AL100,1),IFERROR(INDEX($A$6:$A$100, MATCH(1,(AL6:AL100=SMALL(AL6:AL100,5))*(COUNTIF(AL209:AL217, $A$6:$A$100)=0),0)), ""),""),"")</f>
        <v/>
      </c>
      <c r="AM218" s="1" t="str" cm="1">
        <f t="array" ref="AM218">IFERROR(IF(SMALL(AM6:AM100,5)&lt;=$A$214*SMALL(AM6:AM100,1),IFERROR(INDEX($A$6:$A$100, MATCH(1,(AM6:AM100=SMALL(AM6:AM100,5))*(COUNTIF(AM209:AM217, $A$6:$A$100)=0),0)), ""),""),"")</f>
        <v/>
      </c>
      <c r="AN218" s="1" t="str" cm="1">
        <f t="array" ref="AN218">IFERROR(IF(SMALL(AN6:AN100,5)&lt;=$A$214*SMALL(AN6:AN100,1),IFERROR(INDEX($A$6:$A$100, MATCH(1,(AN6:AN100=SMALL(AN6:AN100,5))*(COUNTIF(AN209:AN217, $A$6:$A$100)=0),0)), ""),""),"")</f>
        <v/>
      </c>
      <c r="AO218" s="1" t="str" cm="1">
        <f t="array" ref="AO218">IFERROR(IF(SMALL(AO6:AO100,5)&lt;=$A$214*SMALL(AO6:AO100,1),IFERROR(INDEX($A$6:$A$100, MATCH(1,(AO6:AO100=SMALL(AO6:AO100,5))*(COUNTIF(AO209:AO217, $A$6:$A$100)=0),0)), ""),""),"")</f>
        <v/>
      </c>
      <c r="AP218" s="1" t="str" cm="1">
        <f t="array" ref="AP218">IFERROR(IF(SMALL(AP6:AP100,5)&lt;=$A$214*SMALL(AP6:AP100,1),IFERROR(INDEX($A$6:$A$100, MATCH(1,(AP6:AP100=SMALL(AP6:AP100,5))*(COUNTIF(AP209:AP217, $A$6:$A$100)=0),0)), ""),""),"")</f>
        <v/>
      </c>
      <c r="AQ218" s="1" t="str" cm="1">
        <f t="array" ref="AQ218">IFERROR(IF(SMALL(AQ6:AQ100,5)&lt;=$A$214*SMALL(AQ6:AQ100,1),IFERROR(INDEX($A$6:$A$100, MATCH(1,(AQ6:AQ100=SMALL(AQ6:AQ100,5))*(COUNTIF(AQ209:AQ217, $A$6:$A$100)=0),0)), ""),""),"")</f>
        <v/>
      </c>
      <c r="AR218" s="1" t="str" cm="1">
        <f t="array" ref="AR218">IFERROR(IF(SMALL(AR6:AR100,5)&lt;=$A$214*SMALL(AR6:AR100,1),IFERROR(INDEX($A$6:$A$100, MATCH(1,(AR6:AR100=SMALL(AR6:AR100,5))*(COUNTIF(AR209:AR217, $A$6:$A$100)=0),0)), ""),""),"")</f>
        <v/>
      </c>
      <c r="AS218" s="1" t="str" cm="1">
        <f t="array" ref="AS218">IFERROR(IF(SMALL(AS6:AS100,5)&lt;=$A$214*SMALL(AS6:AS100,1),IFERROR(INDEX($A$6:$A$100, MATCH(1,(AS6:AS100=SMALL(AS6:AS100,5))*(COUNTIF(AS209:AS217, $A$6:$A$100)=0),0)), ""),""),"")</f>
        <v/>
      </c>
      <c r="AT218" s="1" t="str" cm="1">
        <f t="array" ref="AT218">IFERROR(IF(SMALL(AT6:AT100,5)&lt;=$A$214*SMALL(AT6:AT100,1),IFERROR(INDEX($A$6:$A$100, MATCH(1,(AT6:AT100=SMALL(AT6:AT100,5))*(COUNTIF(AT209:AT217, $A$6:$A$100)=0),0)), ""),""),"")</f>
        <v/>
      </c>
      <c r="AU218" s="1" t="str" cm="1">
        <f t="array" ref="AU218">IFERROR(IF(SMALL(AU6:AU100,5)&lt;=$A$214*SMALL(AU6:AU100,1),IFERROR(INDEX($A$6:$A$100, MATCH(1,(AU6:AU100=SMALL(AU6:AU100,5))*(COUNTIF(AU209:AU217, $A$6:$A$100)=0),0)), ""),""),"")</f>
        <v/>
      </c>
      <c r="AV218" s="1" t="str" cm="1">
        <f t="array" ref="AV218">IFERROR(IF(SMALL(AV6:AV100,5)&lt;=$A$214*SMALL(AV6:AV100,1),IFERROR(INDEX($A$6:$A$100, MATCH(1,(AV6:AV100=SMALL(AV6:AV100,5))*(COUNTIF(AV209:AV217, $A$6:$A$100)=0),0)), ""),""),"")</f>
        <v/>
      </c>
      <c r="AW218" s="1" t="str" cm="1">
        <f t="array" ref="AW218">IFERROR(IF(SMALL(AW6:AW100,5)&lt;=$A$214*SMALL(AW6:AW100,1),IFERROR(INDEX($A$6:$A$100, MATCH(1,(AW6:AW100=SMALL(AW6:AW100,5))*(COUNTIF(AW209:AW217, $A$6:$A$100)=0),0)), ""),""),"")</f>
        <v/>
      </c>
      <c r="AX218" s="1" t="str" cm="1">
        <f t="array" ref="AX218">IFERROR(IF(SMALL(AX6:AX100,5)&lt;=$A$214*SMALL(AX6:AX100,1),IFERROR(INDEX($A$6:$A$100, MATCH(1,(AX6:AX100=SMALL(AX6:AX100,5))*(COUNTIF(AX209:AX217, $A$6:$A$100)=0),0)), ""),""),"")</f>
        <v/>
      </c>
      <c r="AY218" s="1" t="str" cm="1">
        <f t="array" ref="AY218">IFERROR(IF(SMALL(AY6:AY100,5)&lt;=$A$214*SMALL(AY6:AY100,1),IFERROR(INDEX($A$6:$A$100, MATCH(1,(AY6:AY100=SMALL(AY6:AY100,5))*(COUNTIF(AY209:AY217, $A$6:$A$100)=0),0)), ""),""),"")</f>
        <v/>
      </c>
      <c r="AZ218" s="1" t="str" cm="1">
        <f t="array" ref="AZ218">IFERROR(IF(SMALL(AZ6:AZ100,5)&lt;=$A$214*SMALL(AZ6:AZ100,1),IFERROR(INDEX($A$6:$A$100, MATCH(1,(AZ6:AZ100=SMALL(AZ6:AZ100,5))*(COUNTIF(AZ209:AZ217, $A$6:$A$100)=0),0)), ""),""),"")</f>
        <v/>
      </c>
      <c r="BA218" s="1" t="str" cm="1">
        <f t="array" ref="BA218">IFERROR(IF(SMALL(BA6:BA100,5)&lt;=$A$214*SMALL(BA6:BA100,1),IFERROR(INDEX($A$6:$A$100, MATCH(1,(BA6:BA100=SMALL(BA6:BA100,5))*(COUNTIF(BA209:BA217, $A$6:$A$100)=0),0)), ""),""),"")</f>
        <v/>
      </c>
      <c r="BB218" s="1" t="str" cm="1">
        <f t="array" ref="BB218">IFERROR(IF(SMALL(BB6:BB100,5)&lt;=$A$214*SMALL(BB6:BB100,1),IFERROR(INDEX($A$6:$A$100, MATCH(1,(BB6:BB100=SMALL(BB6:BB100,5))*(COUNTIF(BB209:BB217, $A$6:$A$100)=0),0)), ""),""),"")</f>
        <v/>
      </c>
      <c r="BC218" s="1" t="str" cm="1">
        <f t="array" ref="BC218">IFERROR(IF(SMALL(BC6:BC100,5)&lt;=$A$214*SMALL(BC6:BC100,1),IFERROR(INDEX($A$6:$A$100, MATCH(1,(BC6:BC100=SMALL(BC6:BC100,5))*(COUNTIF(BC209:BC217, $A$6:$A$100)=0),0)), ""),""),"")</f>
        <v/>
      </c>
      <c r="BD218" s="1" t="str" cm="1">
        <f t="array" ref="BD218">IFERROR(IF(SMALL(BD6:BD100,5)&lt;=$A$214*SMALL(BD6:BD100,1),IFERROR(INDEX($A$6:$A$100, MATCH(1,(BD6:BD100=SMALL(BD6:BD100,5))*(COUNTIF(BD209:BD217, $A$6:$A$100)=0),0)), ""),""),"")</f>
        <v/>
      </c>
      <c r="BE218" s="1" t="str" cm="1">
        <f t="array" ref="BE218">IFERROR(IF(SMALL(BE6:BE100,5)&lt;=$A$214*SMALL(BE6:BE100,1),IFERROR(INDEX($A$6:$A$100, MATCH(1,(BE6:BE100=SMALL(BE6:BE100,5))*(COUNTIF(BE209:BE217, $A$6:$A$100)=0),0)), ""),""),"")</f>
        <v/>
      </c>
      <c r="BF218" s="1" t="str" cm="1">
        <f t="array" ref="BF218">IFERROR(IF(SMALL(BF6:BF100,5)&lt;=$A$214*SMALL(BF6:BF100,1),IFERROR(INDEX($A$6:$A$100, MATCH(1,(BF6:BF100=SMALL(BF6:BF100,5))*(COUNTIF(BF209:BF217, $A$6:$A$100)=0),0)), ""),""),"")</f>
        <v/>
      </c>
      <c r="BG218" s="1" t="str" cm="1">
        <f t="array" ref="BG218">IFERROR(IF(SMALL(BG6:BG100,5)&lt;=$A$214*SMALL(BG6:BG100,1),IFERROR(INDEX($A$6:$A$100, MATCH(1,(BG6:BG100=SMALL(BG6:BG100,5))*(COUNTIF(BG209:BG217, $A$6:$A$100)=0),0)), ""),""),"")</f>
        <v/>
      </c>
      <c r="BH218" s="1" t="str" cm="1">
        <f t="array" ref="BH218">IFERROR(IF(SMALL(BH6:BH100,5)&lt;=$A$214*SMALL(BH6:BH100,1),IFERROR(INDEX($A$6:$A$100, MATCH(1,(BH6:BH100=SMALL(BH6:BH100,5))*(COUNTIF(BH209:BH217, $A$6:$A$100)=0),0)), ""),""),"")</f>
        <v/>
      </c>
      <c r="BI218" s="1" t="str" cm="1">
        <f t="array" ref="BI218">IFERROR(IF(SMALL(BI6:BI100,5)&lt;=$A$214*SMALL(BI6:BI100,1),IFERROR(INDEX($A$6:$A$100, MATCH(1,(BI6:BI100=SMALL(BI6:BI100,5))*(COUNTIF(BI209:BI217, $A$6:$A$100)=0),0)), ""),""),"")</f>
        <v/>
      </c>
      <c r="BJ218" s="1" t="str" cm="1">
        <f t="array" ref="BJ218">IFERROR(IF(SMALL(BJ6:BJ100,5)&lt;=$A$214*SMALL(BJ6:BJ100,1),IFERROR(INDEX($A$6:$A$100, MATCH(1,(BJ6:BJ100=SMALL(BJ6:BJ100,5))*(COUNTIF(BJ209:BJ217, $A$6:$A$100)=0),0)), ""),""),"")</f>
        <v/>
      </c>
      <c r="BK218" s="1" t="str" cm="1">
        <f t="array" ref="BK218">IFERROR(IF(SMALL(BK6:BK100,5)&lt;=$A$214*SMALL(BK6:BK100,1),IFERROR(INDEX($A$6:$A$100, MATCH(1,(BK6:BK100=SMALL(BK6:BK100,5))*(COUNTIF(BK209:BK217, $A$6:$A$100)=0),0)), ""),""),"")</f>
        <v/>
      </c>
      <c r="BL218" s="1" t="str" cm="1">
        <f t="array" ref="BL218">IFERROR(IF(SMALL(BL6:BL100,5)&lt;=$A$214*SMALL(BL6:BL100,1),IFERROR(INDEX($A$6:$A$100, MATCH(1,(BL6:BL100=SMALL(BL6:BL100,5))*(COUNTIF(BL209:BL217, $A$6:$A$100)=0),0)), ""),""),"")</f>
        <v/>
      </c>
      <c r="BM218" s="1" t="str" cm="1">
        <f t="array" ref="BM218">IFERROR(IF(SMALL(BM6:BM100,5)&lt;=$A$214*SMALL(BM6:BM100,1),IFERROR(INDEX($A$6:$A$100, MATCH(1,(BM6:BM100=SMALL(BM6:BM100,5))*(COUNTIF(BM209:BM217, $A$6:$A$100)=0),0)), ""),""),"")</f>
        <v/>
      </c>
      <c r="BN218" s="1" t="str" cm="1">
        <f t="array" ref="BN218">IFERROR(IF(SMALL(BN6:BN100,5)&lt;=$A$214*SMALL(BN6:BN100,1),IFERROR(INDEX($A$6:$A$100, MATCH(1,(BN6:BN100=SMALL(BN6:BN100,5))*(COUNTIF(BN209:BN217, $A$6:$A$100)=0),0)), ""),""),"")</f>
        <v/>
      </c>
      <c r="BO218" s="1" t="str" cm="1">
        <f t="array" ref="BO218">IFERROR(IF(SMALL(BO6:BO100,5)&lt;=$A$214*SMALL(BO6:BO100,1),IFERROR(INDEX($A$6:$A$100, MATCH(1,(BO6:BO100=SMALL(BO6:BO100,5))*(COUNTIF(BO209:BO217, $A$6:$A$100)=0),0)), ""),""),"")</f>
        <v/>
      </c>
      <c r="BP218" s="1" t="str" cm="1">
        <f t="array" ref="BP218">IFERROR(IF(SMALL(BP6:BP100,5)&lt;=$A$214*SMALL(BP6:BP100,1),IFERROR(INDEX($A$6:$A$100, MATCH(1,(BP6:BP100=SMALL(BP6:BP100,5))*(COUNTIF(BP209:BP217, $A$6:$A$100)=0),0)), ""),""),"")</f>
        <v>VINS-Fusion</v>
      </c>
      <c r="BQ218" s="1" t="str" cm="1">
        <f t="array" ref="BQ218">IFERROR(IF(SMALL(BQ6:BQ100,5)&lt;=$A$214*SMALL(BQ6:BQ100,1),IFERROR(INDEX($A$6:$A$100, MATCH(1,(BQ6:BQ100=SMALL(BQ6:BQ100,5))*(COUNTIF(BQ209:BQ217, $A$6:$A$100)=0),0)), ""),""),"")</f>
        <v/>
      </c>
      <c r="BR218" s="1" t="str" cm="1">
        <f t="array" ref="BR218">IFERROR(IF(SMALL(BR6:BR100,5)&lt;=$A$214*SMALL(BR6:BR100,1),IFERROR(INDEX($A$6:$A$100, MATCH(1,(BR6:BR100=SMALL(BR6:BR100,5))*(COUNTIF(BR209:BR217, $A$6:$A$100)=0),0)), ""),""),"")</f>
        <v/>
      </c>
      <c r="BS218" s="1" t="str" cm="1">
        <f t="array" ref="BS218">IFERROR(IF(SMALL(BS6:BS100,5)&lt;=$A$214*SMALL(BS6:BS100,1),IFERROR(INDEX($A$6:$A$100, MATCH(1,(BS6:BS100=SMALL(BS6:BS100,5))*(COUNTIF(BS209:BS217, $A$6:$A$100)=0),0)), ""),""),"")</f>
        <v/>
      </c>
      <c r="BT218" s="1" t="str" cm="1">
        <f t="array" ref="BT218">IFERROR(IF(SMALL(BT6:BT100,5)&lt;=$A$214*SMALL(BT6:BT100,1),IFERROR(INDEX($A$6:$A$100, MATCH(1,(BT6:BT100=SMALL(BT6:BT100,5))*(COUNTIF(BT209:BT217, $A$6:$A$100)=0),0)), ""),""),"")</f>
        <v/>
      </c>
      <c r="BU218" s="1" t="str" cm="1">
        <f t="array" ref="BU218">IFERROR(IF(SMALL(BU6:BU100,5)&lt;=$A$214*SMALL(BU6:BU100,1),IFERROR(INDEX($A$6:$A$100, MATCH(1,(BU6:BU100=SMALL(BU6:BU100,5))*(COUNTIF(BU209:BU217, $A$6:$A$100)=0),0)), ""),""),"")</f>
        <v/>
      </c>
      <c r="BV218" s="1" t="str" cm="1">
        <f t="array" ref="BV218">IFERROR(IF(SMALL(BV6:BV100,5)&lt;=$A$214*SMALL(BV6:BV100,1),IFERROR(INDEX($A$6:$A$100, MATCH(1,(BV6:BV100=SMALL(BV6:BV100,5))*(COUNTIF(BV209:BV217, $A$6:$A$100)=0),0)), ""),""),"")</f>
        <v/>
      </c>
      <c r="BW218" s="1" t="str" cm="1">
        <f t="array" ref="BW218">IFERROR(IF(SMALL(BW6:BW100,5)&lt;=$A$214*SMALL(BW6:BW100,1),IFERROR(INDEX($A$6:$A$100, MATCH(1,(BW6:BW100=SMALL(BW6:BW100,5))*(COUNTIF(BW209:BW217, $A$6:$A$100)=0),0)), ""),""),"")</f>
        <v/>
      </c>
      <c r="BX218" s="1" t="str" cm="1">
        <f t="array" ref="BX218">IFERROR(IF(SMALL(BX6:BX100,5)&lt;=$A$214*SMALL(BX6:BX100,1),IFERROR(INDEX($A$6:$A$100, MATCH(1,(BX6:BX100=SMALL(BX6:BX100,5))*(COUNTIF(BX209:BX217, $A$6:$A$100)=0),0)), ""),""),"")</f>
        <v>LDSO</v>
      </c>
      <c r="BY218" s="1" t="str" cm="1">
        <f t="array" ref="BY218">IFERROR(IF(SMALL(BY6:BY100,5)&lt;=$A$214*SMALL(BY6:BY100,1),IFERROR(INDEX($A$6:$A$100, MATCH(1,(BY6:BY100=SMALL(BY6:BY100,5))*(COUNTIF(BY209:BY217, $A$6:$A$100)=0),0)), ""),""),"")</f>
        <v/>
      </c>
      <c r="BZ218" s="1" t="str" cm="1">
        <f t="array" ref="BZ218">IFERROR(IF(SMALL(BZ6:BZ100,5)&lt;=$A$214*SMALL(BZ6:BZ100,1),IFERROR(INDEX($A$6:$A$100, MATCH(1,(BZ6:BZ100=SMALL(BZ6:BZ100,5))*(COUNTIF(BZ209:BZ217, $A$6:$A$100)=0),0)), ""),""),"")</f>
        <v/>
      </c>
      <c r="CA218" s="1" t="str" cm="1">
        <f t="array" ref="CA218">IFERROR(IF(SMALL(CA6:CA100,5)&lt;=$A$214*SMALL(CA6:CA100,1),IFERROR(INDEX($A$6:$A$100, MATCH(1,(CA6:CA100=SMALL(CA6:CA100,5))*(COUNTIF(CA209:CA217, $A$6:$A$100)=0),0)), ""),""),"")</f>
        <v/>
      </c>
      <c r="CB218" s="1" t="str" cm="1">
        <f t="array" ref="CB218">IFERROR(IF(SMALL(CB6:CB100,5)&lt;=$A$214*SMALL(CB6:CB100,1),IFERROR(INDEX($A$6:$A$100, MATCH(1,(CB6:CB100=SMALL(CB6:CB100,5))*(COUNTIF(CB209:CB217, $A$6:$A$100)=0),0)), ""),""),"")</f>
        <v/>
      </c>
      <c r="CC218" s="1" t="str" cm="1">
        <f t="array" ref="CC218">IFERROR(IF(SMALL(CC6:CC100,5)&lt;=$A$214*SMALL(CC6:CC100,1),IFERROR(INDEX($A$6:$A$100, MATCH(1,(CC6:CC100=SMALL(CC6:CC100,5))*(COUNTIF(CC209:CC217, $A$6:$A$100)=0),0)), ""),""),"")</f>
        <v/>
      </c>
      <c r="CD218" s="1" t="str" cm="1">
        <f t="array" ref="CD218">IFERROR(IF(SMALL(CD6:CD100,5)&lt;=$A$214*SMALL(CD6:CD100,1),IFERROR(INDEX($A$6:$A$100, MATCH(1,(CD6:CD100=SMALL(CD6:CD100,5))*(COUNTIF(CD209:CD217, $A$6:$A$100)=0),0)), ""),""),"")</f>
        <v/>
      </c>
      <c r="CE218" s="1" t="str" cm="1">
        <f t="array" ref="CE218">IFERROR(IF(SMALL(CE6:CE100,5)&lt;=$A$214*SMALL(CE6:CE100,1),IFERROR(INDEX($A$6:$A$100, MATCH(1,(CE6:CE100=SMALL(CE6:CE100,5))*(COUNTIF(CE209:CE217, $A$6:$A$100)=0),0)), ""),""),"")</f>
        <v/>
      </c>
      <c r="CF218" s="1" t="str" cm="1">
        <f t="array" ref="CF218">IFERROR(IF(SMALL(CF6:CF100,5)&lt;=$A$214*SMALL(CF6:CF100,1),IFERROR(INDEX($A$6:$A$100, MATCH(1,(CF6:CF100=SMALL(CF6:CF100,5))*(COUNTIF(CF209:CF217, $A$6:$A$100)=0),0)), ""),""),"")</f>
        <v/>
      </c>
      <c r="CG218" s="1" t="str" cm="1">
        <f t="array" ref="CG218">IFERROR(IF(SMALL(CG6:CG100,5)&lt;=$A$214*SMALL(CG6:CG100,1),IFERROR(INDEX($A$6:$A$100, MATCH(1,(CG6:CG100=SMALL(CG6:CG100,5))*(COUNTIF(CG209:CG217, $A$6:$A$100)=0),0)), ""),""),"")</f>
        <v/>
      </c>
      <c r="CH218" s="1" t="str" cm="1">
        <f t="array" ref="CH218">IFERROR(IF(SMALL(CH6:CH100,5)&lt;=$A$214*SMALL(CH6:CH100,1),IFERROR(INDEX($A$6:$A$100, MATCH(1,(CH6:CH100=SMALL(CH6:CH100,5))*(COUNTIF(CH209:CH217, $A$6:$A$100)=0),0)), ""),""),"")</f>
        <v/>
      </c>
      <c r="CI218" s="1" t="str" cm="1">
        <f t="array" ref="CI218">IFERROR(IF(SMALL(CI6:CI100,5)&lt;=$A$214*SMALL(CI6:CI100,1),IFERROR(INDEX($A$6:$A$100, MATCH(1,(CI6:CI100=SMALL(CI6:CI100,5))*(COUNTIF(CI209:CI217, $A$6:$A$100)=0),0)), ""),""),"")</f>
        <v/>
      </c>
      <c r="CJ218" s="1" t="str" cm="1">
        <f t="array" ref="CJ218">IFERROR(IF(SMALL(CJ6:CJ100,5)&lt;=$A$214*SMALL(CJ6:CJ100,1),IFERROR(INDEX($A$6:$A$100, MATCH(1,(CJ6:CJ100=SMALL(CJ6:CJ100,5))*(COUNTIF(CJ209:CJ217, $A$6:$A$100)=0),0)), ""),""),"")</f>
        <v/>
      </c>
      <c r="CK218" s="1" t="str" cm="1">
        <f t="array" ref="CK218">IFERROR(IF(SMALL(CK6:CK100,5)&lt;=$A$214*SMALL(CK6:CK100,1),IFERROR(INDEX($A$6:$A$100, MATCH(1,(CK6:CK100=SMALL(CK6:CK100,5))*(COUNTIF(CK209:CK217, $A$6:$A$100)=0),0)), ""),""),"")</f>
        <v/>
      </c>
      <c r="CL218" s="1" t="str" cm="1">
        <f t="array" ref="CL218">IFERROR(IF(SMALL(CL6:CL100,5)&lt;=$A$214*SMALL(CL6:CL100,1),IFERROR(INDEX($A$6:$A$100, MATCH(1,(CL6:CL100=SMALL(CL6:CL100,5))*(COUNTIF(CL209:CL217, $A$6:$A$100)=0),0)), ""),""),"")</f>
        <v/>
      </c>
      <c r="CM218" s="1" t="str" cm="1">
        <f t="array" ref="CM218">IFERROR(IF(SMALL(CM6:CM100,5)&lt;=$A$214*SMALL(CM6:CM100,1),IFERROR(INDEX($A$6:$A$100, MATCH(1,(CM6:CM100=SMALL(CM6:CM100,5))*(COUNTIF(CM209:CM217, $A$6:$A$100)=0),0)), ""),""),"")</f>
        <v/>
      </c>
      <c r="CN218" s="1" t="str" cm="1">
        <f t="array" ref="CN218">IFERROR(IF(SMALL(CN6:CN100,5)&lt;=$A$214*SMALL(CN6:CN100,1),IFERROR(INDEX($A$6:$A$100, MATCH(1,(CN6:CN100=SMALL(CN6:CN100,5))*(COUNTIF(CN209:CN217, $A$6:$A$100)=0),0)), ""),""),"")</f>
        <v/>
      </c>
      <c r="CO218" s="1" t="str" cm="1">
        <f t="array" ref="CO218">IFERROR(IF(SMALL(CO6:CO100,5)&lt;=$A$214*SMALL(CO6:CO100,1),IFERROR(INDEX($A$6:$A$100, MATCH(1,(CO6:CO100=SMALL(CO6:CO100,5))*(COUNTIF(CO209:CO217, $A$6:$A$100)=0),0)), ""),""),"")</f>
        <v/>
      </c>
      <c r="CP218" s="1" t="str" cm="1">
        <f t="array" ref="CP218">IFERROR(IF(SMALL(CP6:CP100,5)&lt;=$A$214*SMALL(CP6:CP100,1),IFERROR(INDEX($A$6:$A$100, MATCH(1,(CP6:CP100=SMALL(CP6:CP100,5))*(COUNTIF(CP209:CP217, $A$6:$A$100)=0),0)), ""),""),"")</f>
        <v/>
      </c>
      <c r="CQ218" s="1" t="str" cm="1">
        <f t="array" ref="CQ218">IFERROR(IF(SMALL(CQ6:CQ100,5)&lt;=$A$214*SMALL(CQ6:CQ100,1),IFERROR(INDEX($A$6:$A$100, MATCH(1,(CQ6:CQ100=SMALL(CQ6:CQ100,5))*(COUNTIF(CQ209:CQ217, $A$6:$A$100)=0),0)), ""),""),"")</f>
        <v/>
      </c>
      <c r="CR218" s="1" t="str" cm="1">
        <f t="array" ref="CR218">IFERROR(IF(SMALL(CR6:CR100,5)&lt;=$A$214*SMALL(CR6:CR100,1),IFERROR(INDEX($A$6:$A$100, MATCH(1,(CR6:CR100=SMALL(CR6:CR100,5))*(COUNTIF(CR209:CR217, $A$6:$A$100)=0),0)), ""),""),"")</f>
        <v/>
      </c>
      <c r="CS218" s="1" t="str" cm="1">
        <f t="array" ref="CS218">IFERROR(IF(SMALL(CS6:CS100,5)&lt;=$A$214*SMALL(CS6:CS100,1),IFERROR(INDEX($A$6:$A$100, MATCH(1,(CS6:CS100=SMALL(CS6:CS100,5))*(COUNTIF(CS209:CS217, $A$6:$A$100)=0),0)), ""),""),"")</f>
        <v/>
      </c>
      <c r="CT218" s="1" t="str" cm="1">
        <f t="array" ref="CT218">IFERROR(IF(SMALL(CT6:CT100,5)&lt;=$A$214*SMALL(CT6:CT100,1),IFERROR(INDEX($A$6:$A$100, MATCH(1,(CT6:CT100=SMALL(CT6:CT100,5))*(COUNTIF(CT209:CT217, $A$6:$A$100)=0),0)), ""),""),"")</f>
        <v/>
      </c>
      <c r="CU218" s="1" t="str" cm="1">
        <f t="array" ref="CU218">IFERROR(IF(SMALL(CU6:CU100,5)&lt;=$A$214*SMALL(CU6:CU100,1),IFERROR(INDEX($A$6:$A$100, MATCH(1,(CU6:CU100=SMALL(CU6:CU100,5))*(COUNTIF(CU209:CU217, $A$6:$A$100)=0),0)), ""),""),"")</f>
        <v/>
      </c>
      <c r="CV218" s="1" t="str" cm="1">
        <f t="array" ref="CV218">IFERROR(IF(SMALL(CV6:CV100,5)&lt;=$A$214*SMALL(CV6:CV100,1),IFERROR(INDEX($A$6:$A$100, MATCH(1,(CV6:CV100=SMALL(CV6:CV100,5))*(COUNTIF(CV209:CV217, $A$6:$A$100)=0),0)), ""),""),"")</f>
        <v/>
      </c>
      <c r="CW218" s="1" t="str" cm="1">
        <f t="array" ref="CW218">IFERROR(IF(SMALL(CW6:CW100,5)&lt;=$A$214*SMALL(CW6:CW100,1),IFERROR(INDEX($A$6:$A$100, MATCH(1,(CW6:CW100=SMALL(CW6:CW100,5))*(COUNTIF(CW209:CW217, $A$6:$A$100)=0),0)), ""),""),"")</f>
        <v/>
      </c>
      <c r="CX218" s="1" t="str" cm="1">
        <f t="array" ref="CX218">IFERROR(IF(SMALL(CX6:CX100,5)&lt;=$A$214*SMALL(CX6:CX100,1),IFERROR(INDEX($A$6:$A$100, MATCH(1,(CX6:CX100=SMALL(CX6:CX100,5))*(COUNTIF(CX209:CX217, $A$6:$A$100)=0),0)), ""),""),"")</f>
        <v/>
      </c>
      <c r="CY218" s="1" t="str" cm="1">
        <f t="array" ref="CY218">IFERROR(IF(SMALL(CY6:CY100,5)&lt;=$A$214*SMALL(CY6:CY100,1),IFERROR(INDEX($A$6:$A$100, MATCH(1,(CY6:CY100=SMALL(CY6:CY100,5))*(COUNTIF(CY209:CY217, $A$6:$A$100)=0),0)), ""),""),"")</f>
        <v/>
      </c>
      <c r="CZ218" s="1" t="str" cm="1">
        <f t="array" ref="CZ218">IFERROR(IF(SMALL(CZ6:CZ100,5)&lt;=$A$214*SMALL(CZ6:CZ100,1),IFERROR(INDEX($A$6:$A$100, MATCH(1,(CZ6:CZ100=SMALL(CZ6:CZ100,5))*(COUNTIF(CZ209:CZ217, $A$6:$A$100)=0),0)), ""),""),"")</f>
        <v/>
      </c>
      <c r="DA218" s="1" t="str" cm="1">
        <f t="array" ref="DA218">IFERROR(IF(SMALL(DA6:DA100,5)&lt;=$A$214*SMALL(DA6:DA100,1),IFERROR(INDEX($A$6:$A$100, MATCH(1,(DA6:DA100=SMALL(DA6:DA100,5))*(COUNTIF(DA209:DA217, $A$6:$A$100)=0),0)), ""),""),"")</f>
        <v/>
      </c>
      <c r="DB218" s="1" t="str" cm="1">
        <f t="array" ref="DB218">IFERROR(IF(SMALL(DB6:DB100,5)&lt;=$A$214*SMALL(DB6:DB100,1),IFERROR(INDEX($A$6:$A$100, MATCH(1,(DB6:DB100=SMALL(DB6:DB100,5))*(COUNTIF(DB209:DB217, $A$6:$A$100)=0),0)), ""),""),"")</f>
        <v/>
      </c>
      <c r="DC218" s="1" t="str" cm="1">
        <f t="array" ref="DC218">IFERROR(IF(SMALL(DC6:DC100,5)&lt;=$A$214*SMALL(DC6:DC100,1),IFERROR(INDEX($A$6:$A$100, MATCH(1,(DC6:DC100=SMALL(DC6:DC100,5))*(COUNTIF(DC209:DC217, $A$6:$A$100)=0),0)), ""),""),"")</f>
        <v/>
      </c>
      <c r="DD218" s="1" t="str" cm="1">
        <f t="array" ref="DD218">IFERROR(IF(SMALL(DD6:DD100,5)&lt;=$A$214*SMALL(DD6:DD100,1),IFERROR(INDEX($A$6:$A$100, MATCH(1,(DD6:DD100=SMALL(DD6:DD100,5))*(COUNTIF(DD209:DD217, $A$6:$A$100)=0),0)), ""),""),"")</f>
        <v/>
      </c>
      <c r="DE218" s="1" t="str" cm="1">
        <f t="array" ref="DE218">IFERROR(IF(SMALL(DE6:DE100,5)&lt;=$A$214*SMALL(DE6:DE100,1),IFERROR(INDEX($A$6:$A$100, MATCH(1,(DE6:DE100=SMALL(DE6:DE100,5))*(COUNTIF(DE209:DE217, $A$6:$A$100)=0),0)), ""),""),"")</f>
        <v/>
      </c>
      <c r="DF218" s="1" t="str" cm="1">
        <f t="array" ref="DF218">IFERROR(IF(SMALL(DF6:DF100,5)&lt;=$A$214*SMALL(DF6:DF100,1),IFERROR(INDEX($A$6:$A$100, MATCH(1,(DF6:DF100=SMALL(DF6:DF100,5))*(COUNTIF(DF209:DF217, $A$6:$A$100)=0),0)), ""),""),"")</f>
        <v/>
      </c>
      <c r="DG218" s="1" t="str" cm="1">
        <f t="array" ref="DG218">IFERROR(IF(SMALL(DG6:DG100,5)&lt;=$A$214*SMALL(DG6:DG100,1),IFERROR(INDEX($A$6:$A$100, MATCH(1,(DG6:DG100=SMALL(DG6:DG100,5))*(COUNTIF(DG209:DG217, $A$6:$A$100)=0),0)), ""),""),"")</f>
        <v/>
      </c>
      <c r="DH218" s="1" t="str" cm="1">
        <f t="array" ref="DH218">IFERROR(IF(SMALL(DH6:DH100,5)&lt;=$A$214*SMALL(DH6:DH100,1),IFERROR(INDEX($A$6:$A$100, MATCH(1,(DH6:DH100=SMALL(DH6:DH100,5))*(COUNTIF(DH209:DH217, $A$6:$A$100)=0),0)), ""),""),"")</f>
        <v/>
      </c>
      <c r="DI218" s="1" t="str" cm="1">
        <f t="array" ref="DI218">IFERROR(IF(SMALL(DI6:DI100,5)&lt;=$A$214*SMALL(DI6:DI100,1),IFERROR(INDEX($A$6:$A$100, MATCH(1,(DI6:DI100=SMALL(DI6:DI100,5))*(COUNTIF(DI209:DI217, $A$6:$A$100)=0),0)), ""),""),"")</f>
        <v/>
      </c>
      <c r="DJ218" s="1" t="str" cm="1">
        <f t="array" ref="DJ218">IFERROR(IF(SMALL(DJ6:DJ100,5)&lt;=$A$214*SMALL(DJ6:DJ100,1),IFERROR(INDEX($A$6:$A$100, MATCH(1,(DJ6:DJ100=SMALL(DJ6:DJ100,5))*(COUNTIF(DJ209:DJ217, $A$6:$A$100)=0),0)), ""),""),"")</f>
        <v/>
      </c>
      <c r="DK218" s="1" t="str" cm="1">
        <f t="array" ref="DK218">IFERROR(IF(SMALL(DK6:DK100,5)&lt;=$A$214*SMALL(DK6:DK100,1),IFERROR(INDEX($A$6:$A$100, MATCH(1,(DK6:DK100=SMALL(DK6:DK100,5))*(COUNTIF(DK209:DK217, $A$6:$A$100)=0),0)), ""),""),"")</f>
        <v/>
      </c>
      <c r="DL218" s="1" t="str" cm="1">
        <f t="array" ref="DL218">IFERROR(IF(SMALL(DL6:DL100,5)&lt;=$A$214*SMALL(DL6:DL100,1),IFERROR(INDEX($A$6:$A$100, MATCH(1,(DL6:DL100=SMALL(DL6:DL100,5))*(COUNTIF(DL209:DL217, $A$6:$A$100)=0),0)), ""),""),"")</f>
        <v/>
      </c>
      <c r="DM218" s="1" t="str" cm="1">
        <f t="array" ref="DM218">IFERROR(IF(SMALL(DM6:DM100,5)&lt;=$A$214*SMALL(DM6:DM100,1),IFERROR(INDEX($A$6:$A$100, MATCH(1,(DM6:DM100=SMALL(DM6:DM100,5))*(COUNTIF(DM209:DM217, $A$6:$A$100)=0),0)), ""),""),"")</f>
        <v/>
      </c>
      <c r="DN218" s="1" t="str" cm="1">
        <f t="array" ref="DN218">IFERROR(IF(SMALL(DN6:DN100,5)&lt;=$A$214*SMALL(DN6:DN100,1),IFERROR(INDEX($A$6:$A$100, MATCH(1,(DN6:DN100=SMALL(DN6:DN100,5))*(COUNTIF(DN209:DN217, $A$6:$A$100)=0),0)), ""),""),"")</f>
        <v/>
      </c>
      <c r="DO218" s="1" t="str" cm="1">
        <f t="array" ref="DO218">IFERROR(IF(SMALL(DO6:DO100,5)&lt;=$A$214*SMALL(DO6:DO100,1),IFERROR(INDEX($A$6:$A$100, MATCH(1,(DO6:DO100=SMALL(DO6:DO100,5))*(COUNTIF(DO209:DO217, $A$6:$A$100)=0),0)), ""),""),"")</f>
        <v/>
      </c>
      <c r="DP218" s="1" t="str" cm="1">
        <f t="array" ref="DP218">IFERROR(IF(SMALL(DP6:DP100,5)&lt;=$A$214*SMALL(DP6:DP100,1),IFERROR(INDEX($A$6:$A$100, MATCH(1,(DP6:DP100=SMALL(DP6:DP100,5))*(COUNTIF(DP209:DP217, $A$6:$A$100)=0),0)), ""),""),"")</f>
        <v/>
      </c>
      <c r="DQ218" s="1" t="str" cm="1">
        <f t="array" ref="DQ218">IFERROR(IF(SMALL(DQ6:DQ100,5)&lt;=$A$214*SMALL(DQ6:DQ100,1),IFERROR(INDEX($A$6:$A$100, MATCH(1,(DQ6:DQ100=SMALL(DQ6:DQ100,5))*(COUNTIF(DQ209:DQ217, $A$6:$A$100)=0),0)), ""),""),"")</f>
        <v/>
      </c>
      <c r="DR218" s="1" t="str" cm="1">
        <f t="array" ref="DR218">IFERROR(IF(SMALL(DR6:DR100,5)&lt;=$A$214*SMALL(DR6:DR100,1),IFERROR(INDEX($A$6:$A$100, MATCH(1,(DR6:DR100=SMALL(DR6:DR100,5))*(COUNTIF(DR209:DR217, $A$6:$A$100)=0),0)), ""),""),"")</f>
        <v/>
      </c>
      <c r="DS218" s="1" t="str" cm="1">
        <f t="array" ref="DS218">IFERROR(IF(SMALL(DS6:DS100,5)&lt;=$A$214*SMALL(DS6:DS100,1),IFERROR(INDEX($A$6:$A$100, MATCH(1,(DS6:DS100=SMALL(DS6:DS100,5))*(COUNTIF(DS209:DS217, $A$6:$A$100)=0),0)), ""),""),"")</f>
        <v/>
      </c>
      <c r="DT218" s="1" t="str" cm="1">
        <f t="array" ref="DT218">IFERROR(IF(SMALL(DT6:DT100,5)&lt;=$A$214*SMALL(DT6:DT100,1),IFERROR(INDEX($A$6:$A$100, MATCH(1,(DT6:DT100=SMALL(DT6:DT100,5))*(COUNTIF(DT209:DT217, $A$6:$A$100)=0),0)), ""),""),"")</f>
        <v/>
      </c>
      <c r="DU218" s="1" t="str" cm="1">
        <f t="array" ref="DU218">IFERROR(IF(SMALL(DU6:DU100,5)&lt;=$A$214*SMALL(DU6:DU100,1),IFERROR(INDEX($A$6:$A$100, MATCH(1,(DU6:DU100=SMALL(DU6:DU100,5))*(COUNTIF(DU209:DU217, $A$6:$A$100)=0),0)), ""),""),"")</f>
        <v/>
      </c>
      <c r="DV218" s="1" t="str" cm="1">
        <f t="array" ref="DV218">IFERROR(IF(SMALL(DV6:DV100,5)&lt;=$A$214*SMALL(DV6:DV100,1),IFERROR(INDEX($A$6:$A$100, MATCH(1,(DV6:DV100=SMALL(DV6:DV100,5))*(COUNTIF(DV209:DV217, $A$6:$A$100)=0),0)), ""),""),"")</f>
        <v/>
      </c>
      <c r="DW218" s="1" t="str" cm="1">
        <f t="array" ref="DW218">IFERROR(IF(SMALL(DW6:DW100,5)&lt;=$A$214*SMALL(DW6:DW100,1),IFERROR(INDEX($A$6:$A$100, MATCH(1,(DW6:DW100=SMALL(DW6:DW100,5))*(COUNTIF(DW209:DW217, $A$6:$A$100)=0),0)), ""),""),"")</f>
        <v/>
      </c>
      <c r="DX218" s="1" t="str" cm="1">
        <f t="array" ref="DX218">IFERROR(IF(SMALL(DX6:DX100,5)&lt;=$A$214*SMALL(DX6:DX100,1),IFERROR(INDEX($A$6:$A$100, MATCH(1,(DX6:DX100=SMALL(DX6:DX100,5))*(COUNTIF(DX209:DX217, $A$6:$A$100)=0),0)), ""),""),"")</f>
        <v/>
      </c>
      <c r="DY218" s="1" t="str" cm="1">
        <f t="array" ref="DY218">IFERROR(IF(SMALL(DY6:DY100,5)&lt;=$A$214*SMALL(DY6:DY100,1),IFERROR(INDEX($A$6:$A$100, MATCH(1,(DY6:DY100=SMALL(DY6:DY100,5))*(COUNTIF(DY209:DY217, $A$6:$A$100)=0),0)), ""),""),"")</f>
        <v/>
      </c>
      <c r="DZ218" s="1" t="str" cm="1">
        <f t="array" ref="DZ218">IFERROR(IF(SMALL(DZ6:DZ100,5)&lt;=$A$214*SMALL(DZ6:DZ100,1),IFERROR(INDEX($A$6:$A$100, MATCH(1,(DZ6:DZ100=SMALL(DZ6:DZ100,5))*(COUNTIF(DZ209:DZ217, $A$6:$A$100)=0),0)), ""),""),"")</f>
        <v/>
      </c>
      <c r="EA218" s="110"/>
      <c r="EB218" s="110"/>
      <c r="EC218" s="1" t="str" cm="1">
        <f t="array" ref="EC218">IFERROR(IF(SMALL(EC6:EC100,5)&lt;=$A$214*SMALL(EC6:EC100,1),IFERROR(INDEX($A$6:$A$100, MATCH(1,(EC6:EC100=SMALL(EC6:EC100,5))*(COUNTIF(EC209:EC217, $A$6:$A$100)=0),0)), ""),""),"")</f>
        <v>LOAM</v>
      </c>
      <c r="ED218" s="110"/>
      <c r="EE218" s="110"/>
      <c r="EF218" s="1" t="str" cm="1">
        <f t="array" ref="EF218">IFERROR(IF(SMALL(EF6:EF100,5)&lt;=$A$214*SMALL(EF6:EF100,1),IFERROR(INDEX($A$6:$A$100, MATCH(1,(EF6:EF100=SMALL(EF6:EF100,5))*(COUNTIF(EF209:EF217, $A$6:$A$100)=0),0)), ""),""),"")</f>
        <v>LOAM</v>
      </c>
      <c r="EG218" s="110"/>
      <c r="EH218" s="1" t="str" cm="1">
        <f t="array" ref="EH218">IFERROR(IF(SMALL(EH6:EH100,5)&lt;=$A$214*SMALL(EH6:EH100,1),IFERROR(INDEX($A$6:$A$100, MATCH(1,(EH6:EH100=SMALL(EH6:EH100,5))*(COUNTIF(EH209:EH217, $A$6:$A$100)=0),0)), ""),""),"")</f>
        <v/>
      </c>
      <c r="EI218" s="1" t="str" cm="1">
        <f t="array" ref="EI218">IFERROR(IF(SMALL(EI6:EI100,5)&lt;=$A$214*SMALL(EI6:EI100,1),IFERROR(INDEX($A$6:$A$100, MATCH(1,(EI6:EI100=SMALL(EI6:EI100,5))*(COUNTIF(EI209:EI217, $A$6:$A$100)=0),0)), ""),""),"")</f>
        <v>RTAB-MAP S2S</v>
      </c>
      <c r="EJ218" s="1" t="str" cm="1">
        <f t="array" ref="EJ218">IFERROR(IF(SMALL(EJ6:EJ100,5)&lt;=$A$214*SMALL(EJ6:EJ100,1),IFERROR(INDEX($A$6:$A$100, MATCH(1,(EJ6:EJ100=SMALL(EJ6:EJ100,5))*(COUNTIF(EJ209:EJ217, $A$6:$A$100)=0),0)), ""),""),"")</f>
        <v/>
      </c>
      <c r="EK218" s="1" t="str" cm="1">
        <f t="array" ref="EK218">IFERROR(IF(SMALL(EK6:EK100,5)&lt;=$A$214*SMALL(EK6:EK100,1),IFERROR(INDEX($A$6:$A$100, MATCH(1,(EK6:EK100=SMALL(EK6:EK100,5))*(COUNTIF(EK209:EK217, $A$6:$A$100)=0),0)), ""),""),"")</f>
        <v/>
      </c>
      <c r="EL218" s="1" t="str" cm="1">
        <f t="array" ref="EL218">IFERROR(IF(SMALL(EL6:EL100,5)&lt;=$A$214*SMALL(EL6:EL100,1),IFERROR(INDEX($A$6:$A$100, MATCH(1,(EL6:EL100=SMALL(EL6:EL100,5))*(COUNTIF(EL209:EL217, $A$6:$A$100)=0),0)), ""),""),"")</f>
        <v/>
      </c>
      <c r="EM218" s="1" t="str" cm="1">
        <f t="array" ref="EM218">IFERROR(IF(SMALL(EM6:EM100,5)&lt;=$A$214*SMALL(EM6:EM100,1),IFERROR(INDEX($A$6:$A$100, MATCH(1,(EM6:EM100=SMALL(EM6:EM100,5))*(COUNTIF(EM209:EM217, $A$6:$A$100)=0),0)), ""),""),"")</f>
        <v/>
      </c>
      <c r="EN218" s="1" t="str" cm="1">
        <f t="array" ref="EN218">IFERROR(IF(SMALL(EN6:EN100,5)&lt;=$A$214*SMALL(EN6:EN100,1),IFERROR(INDEX($A$6:$A$100, MATCH(1,(EN6:EN100=SMALL(EN6:EN100,5))*(COUNTIF(EN209:EN217, $A$6:$A$100)=0),0)), ""),""),"")</f>
        <v/>
      </c>
      <c r="EO218" s="1" t="str" cm="1">
        <f t="array" ref="EO218">IFERROR(IF(SMALL(EO6:EO100,5)&lt;=$A$214*SMALL(EO6:EO100,1),IFERROR(INDEX($A$6:$A$100, MATCH(1,(EO6:EO100=SMALL(EO6:EO100,5))*(COUNTIF(EO209:EO217, $A$6:$A$100)=0),0)), ""),""),"")</f>
        <v/>
      </c>
      <c r="EP218" s="1" t="str" cm="1">
        <f t="array" ref="EP218">IFERROR(IF(SMALL(EP6:EP100,5)&lt;=$A$214*SMALL(EP6:EP100,1),IFERROR(INDEX($A$6:$A$100, MATCH(1,(EP6:EP100=SMALL(EP6:EP100,5))*(COUNTIF(EP209:EP217, $A$6:$A$100)=0),0)), ""),""),"")</f>
        <v/>
      </c>
      <c r="EQ218" s="1" t="str" cm="1">
        <f t="array" ref="EQ218">IFERROR(IF(SMALL(EQ6:EQ100,5)&lt;=$A$214*SMALL(EQ6:EQ100,1),IFERROR(INDEX($A$6:$A$100, MATCH(1,(EQ6:EQ100=SMALL(EQ6:EQ100,5))*(COUNTIF(EQ209:EQ217, $A$6:$A$100)=0),0)), ""),""),"")</f>
        <v/>
      </c>
      <c r="ER218" s="1" t="str" cm="1">
        <f t="array" ref="ER218">IFERROR(IF(SMALL(ER6:ER100,5)&lt;=$A$214*SMALL(ER6:ER100,1),IFERROR(INDEX($A$6:$A$100, MATCH(1,(ER6:ER100=SMALL(ER6:ER100,5))*(COUNTIF(ER209:ER217, $A$6:$A$100)=0),0)), ""),""),"")</f>
        <v/>
      </c>
      <c r="ES218" s="1" t="str" cm="1">
        <f t="array" ref="ES218">IFERROR(IF(SMALL(ES6:ES100,5)&lt;=$A$214*SMALL(ES6:ES100,1),IFERROR(INDEX($A$6:$A$100, MATCH(1,(ES6:ES100=SMALL(ES6:ES100,5))*(COUNTIF(ES209:ES217, $A$6:$A$100)=0),0)), ""),""),"")</f>
        <v/>
      </c>
      <c r="ET218" s="1" t="str" cm="1">
        <f t="array" ref="ET218">IFERROR(IF(SMALL(ET6:ET100,5)&lt;=$A$214*SMALL(ET6:ET100,1),IFERROR(INDEX($A$6:$A$100, MATCH(1,(ET6:ET100=SMALL(ET6:ET100,5))*(COUNTIF(ET209:ET217, $A$6:$A$100)=0),0)), ""),""),"")</f>
        <v/>
      </c>
      <c r="EU218" s="1" t="str" cm="1">
        <f t="array" ref="EU218">IFERROR(IF(SMALL(EU6:EU100,5)&lt;=$A$214*SMALL(EU6:EU100,1),IFERROR(INDEX($A$6:$A$100, MATCH(1,(EU6:EU100=SMALL(EU6:EU100,5))*(COUNTIF(EU209:EU217, $A$6:$A$100)=0),0)), ""),""),"")</f>
        <v/>
      </c>
      <c r="EV218" s="1" t="str" cm="1">
        <f t="array" ref="EV218">IFERROR(IF(SMALL(EV6:EV100,5)&lt;=$A$214*SMALL(EV6:EV100,1),IFERROR(INDEX($A$6:$A$100, MATCH(1,(EV6:EV100=SMALL(EV6:EV100,5))*(COUNTIF(EV209:EV217, $A$6:$A$100)=0),0)), ""),""),"")</f>
        <v/>
      </c>
      <c r="EW218" s="1" t="str" cm="1">
        <f t="array" ref="EW218">IFERROR(IF(SMALL(EW6:EW100,5)&lt;=$A$214*SMALL(EW6:EW100,1),IFERROR(INDEX($A$6:$A$100, MATCH(1,(EW6:EW100=SMALL(EW6:EW100,5))*(COUNTIF(EW209:EW217, $A$6:$A$100)=0),0)), ""),""),"")</f>
        <v/>
      </c>
      <c r="EX218" s="1" t="str" cm="1">
        <f t="array" ref="EX218">IFERROR(IF(SMALL(EX6:EX100,5)&lt;=$A$214*SMALL(EX6:EX100,1),IFERROR(INDEX($A$6:$A$100, MATCH(1,(EX6:EX100=SMALL(EX6:EX100,5))*(COUNTIF(EX209:EX217, $A$6:$A$100)=0),0)), ""),""),"")</f>
        <v/>
      </c>
      <c r="EY218" s="1" t="str" cm="1">
        <f t="array" ref="EY218">IFERROR(IF(SMALL(EY6:EY100,5)&lt;=$A$214*SMALL(EY6:EY100,1),IFERROR(INDEX($A$6:$A$100, MATCH(1,(EY6:EY100=SMALL(EY6:EY100,5))*(COUNTIF(EY209:EY217, $A$6:$A$100)=0),0)), ""),""),"")</f>
        <v/>
      </c>
      <c r="EZ218" s="1" t="str" cm="1">
        <f t="array" ref="EZ218">IFERROR(IF(SMALL(EZ6:EZ100,5)&lt;=$A$214*SMALL(EZ6:EZ100,1),IFERROR(INDEX($A$6:$A$100, MATCH(1,(EZ6:EZ100=SMALL(EZ6:EZ100,5))*(COUNTIF(EZ209:EZ217, $A$6:$A$100)=0),0)), ""),""),"")</f>
        <v/>
      </c>
    </row>
    <row r="219" spans="1:204" s="102" customFormat="1" x14ac:dyDescent="0.25">
      <c r="A219" s="91"/>
      <c r="B219" s="33" t="str" cm="1">
        <f t="array" ref="B219">IFERROR(IF(SMALL(B6:B100,5)&lt;=$A$214*SMALL(B6:B100,1),IFERROR(INDEX($A$6:$A$100, MATCH(1,(B6:B100=SMALL(B6:B100,5))*(COUNTIF(B209:B218, $A$6:$A$100)=0),0)), ""),""),"")</f>
        <v/>
      </c>
      <c r="C219" s="33" t="str" cm="1">
        <f t="array" ref="C219">IFERROR(IF(SMALL(C6:C100,5)&lt;=$A$214*SMALL(C6:C100,1),IFERROR(INDEX($A$6:$A$100, MATCH(1,(C6:C100=SMALL(C6:C100,5))*(COUNTIF(C209:C218, $A$6:$A$100)=0),0)), ""),""),"")</f>
        <v/>
      </c>
      <c r="D219" s="33" t="str" cm="1">
        <f t="array" ref="D219">IFERROR(IF(SMALL(D6:D100,5)&lt;=$A$214*SMALL(D6:D100,1),IFERROR(INDEX($A$6:$A$100, MATCH(1,(D6:D100=SMALL(D6:D100,5))*(COUNTIF(D209:D218, $A$6:$A$100)=0),0)), ""),""),"")</f>
        <v/>
      </c>
      <c r="E219" s="33" t="str" cm="1">
        <f t="array" ref="E219">IFERROR(IF(SMALL(E6:E100,5)&lt;=$A$214*SMALL(E6:E100,1),IFERROR(INDEX($A$6:$A$100, MATCH(1,(E6:E100=SMALL(E6:E100,5))*(COUNTIF(E209:E218, $A$6:$A$100)=0),0)), ""),""),"")</f>
        <v/>
      </c>
      <c r="F219" s="33" t="str" cm="1">
        <f t="array" ref="F219">IFERROR(IF(SMALL(F6:F100,5)&lt;=$A$214*SMALL(F6:F100,1),IFERROR(INDEX($A$6:$A$100, MATCH(1,(F6:F100=SMALL(F6:F100,5))*(COUNTIF(F209:F218, $A$6:$A$100)=0),0)), ""),""),"")</f>
        <v/>
      </c>
      <c r="G219" s="33" t="str" cm="1">
        <f t="array" ref="G219">IFERROR(IF(SMALL(G6:G100,5)&lt;=$A$214*SMALL(G6:G100,1),IFERROR(INDEX($A$6:$A$100, MATCH(1,(G6:G100=SMALL(G6:G100,5))*(COUNTIF(G209:G218, $A$6:$A$100)=0),0)), ""),""),"")</f>
        <v/>
      </c>
      <c r="H219" s="33" t="str" cm="1">
        <f t="array" ref="H219">IFERROR(IF(SMALL(H6:H100,5)&lt;=$A$214*SMALL(H6:H100,1),IFERROR(INDEX($A$6:$A$100, MATCH(1,(H6:H100=SMALL(H6:H100,5))*(COUNTIF(H209:H218, $A$6:$A$100)=0),0)), ""),""),"")</f>
        <v/>
      </c>
      <c r="I219" s="33" t="str" cm="1">
        <f t="array" ref="I219">IFERROR(IF(SMALL(I6:I100,5)&lt;=$A$214*SMALL(I6:I100,1),IFERROR(INDEX($A$6:$A$100, MATCH(1,(I6:I100=SMALL(I6:I100,5))*(COUNTIF(I209:I218, $A$6:$A$100)=0),0)), ""),""),"")</f>
        <v/>
      </c>
      <c r="J219" s="33" t="str" cm="1">
        <f t="array" ref="J219">IFERROR(IF(SMALL(J6:J100,5)&lt;=$A$214*SMALL(J6:J100,1),IFERROR(INDEX($A$6:$A$100, MATCH(1,(J6:J100=SMALL(J6:J100,5))*(COUNTIF(J209:J218, $A$6:$A$100)=0),0)), ""),""),"")</f>
        <v/>
      </c>
      <c r="K219" s="33" t="str" cm="1">
        <f t="array" ref="K219">IFERROR(IF(SMALL(K6:K100,5)&lt;=$A$214*SMALL(K6:K100,1),IFERROR(INDEX($A$6:$A$100, MATCH(1,(K6:K100=SMALL(K6:K100,5))*(COUNTIF(K209:K218, $A$6:$A$100)=0),0)), ""),""),"")</f>
        <v/>
      </c>
      <c r="L219" s="33" t="str" cm="1">
        <f t="array" ref="L219">IFERROR(IF(SMALL(L6:L100,5)&lt;=$A$214*SMALL(L6:L100,1),IFERROR(INDEX($A$6:$A$100, MATCH(1,(L6:L100=SMALL(L6:L100,5))*(COUNTIF(L209:L218, $A$6:$A$100)=0),0)), ""),""),"")</f>
        <v/>
      </c>
      <c r="M219" s="33" t="str" cm="1">
        <f t="array" ref="M219">IFERROR(IF(SMALL(M6:M100,5)&lt;=$A$214*SMALL(M6:M100,1),IFERROR(INDEX($A$6:$A$100, MATCH(1,(M6:M100=SMALL(M6:M100,5))*(COUNTIF(M209:M218, $A$6:$A$100)=0),0)), ""),""),"")</f>
        <v/>
      </c>
      <c r="N219" s="33" t="str" cm="1">
        <f t="array" ref="N219">IFERROR(IF(SMALL(N6:N100,5)&lt;=$A$214*SMALL(N6:N100,1),IFERROR(INDEX($A$6:$A$100, MATCH(1,(N6:N100=SMALL(N6:N100,5))*(COUNTIF(N209:N218, $A$6:$A$100)=0),0)), ""),""),"")</f>
        <v/>
      </c>
      <c r="O219" s="33" t="str" cm="1">
        <f t="array" ref="O219">IFERROR(IF(SMALL(O6:O100,5)&lt;=$A$214*SMALL(O6:O100,1),IFERROR(INDEX($A$6:$A$100, MATCH(1,(O6:O100=SMALL(O6:O100,5))*(COUNTIF(O209:O218, $A$6:$A$100)=0),0)), ""),""),"")</f>
        <v/>
      </c>
      <c r="P219" s="33" t="str" cm="1">
        <f t="array" ref="P219">IFERROR(IF(SMALL(P6:P100,5)&lt;=$A$214*SMALL(P6:P100,1),IFERROR(INDEX($A$6:$A$100, MATCH(1,(P6:P100=SMALL(P6:P100,5))*(COUNTIF(P209:P218, $A$6:$A$100)=0),0)), ""),""),"")</f>
        <v/>
      </c>
      <c r="Q219" s="33" t="str" cm="1">
        <f t="array" ref="Q219">IFERROR(IF(SMALL(Q6:Q100,5)&lt;=$A$214*SMALL(Q6:Q100,1),IFERROR(INDEX($A$6:$A$100, MATCH(1,(Q6:Q100=SMALL(Q6:Q100,5))*(COUNTIF(Q209:Q218, $A$6:$A$100)=0),0)), ""),""),"")</f>
        <v/>
      </c>
      <c r="R219" s="33" t="str" cm="1">
        <f t="array" ref="R219">IFERROR(IF(SMALL(R6:R100,5)&lt;=$A$214*SMALL(R6:R100,1),IFERROR(INDEX($A$6:$A$100, MATCH(1,(R6:R100=SMALL(R6:R100,5))*(COUNTIF(R209:R218, $A$6:$A$100)=0),0)), ""),""),"")</f>
        <v/>
      </c>
      <c r="S219" s="33" t="str" cm="1">
        <f t="array" ref="S219">IFERROR(IF(SMALL(S6:S100,5)&lt;=$A$214*SMALL(S6:S100,1),IFERROR(INDEX($A$6:$A$100, MATCH(1,(S6:S100=SMALL(S6:S100,5))*(COUNTIF(S209:S218, $A$6:$A$100)=0),0)), ""),""),"")</f>
        <v/>
      </c>
      <c r="T219" s="33" t="str" cm="1">
        <f t="array" ref="T219">IFERROR(IF(SMALL(T6:T100,5)&lt;=$A$214*SMALL(T6:T100,1),IFERROR(INDEX($A$6:$A$100, MATCH(1,(T6:T100=SMALL(T6:T100,5))*(COUNTIF(T209:T218, $A$6:$A$100)=0),0)), ""),""),"")</f>
        <v/>
      </c>
      <c r="U219" s="33" t="str" cm="1">
        <f t="array" ref="U219">IFERROR(IF(SMALL(U6:U100,5)&lt;=$A$214*SMALL(U6:U100,1),IFERROR(INDEX($A$6:$A$100, MATCH(1,(U6:U100=SMALL(U6:U100,5))*(COUNTIF(U209:U218, $A$6:$A$100)=0),0)), ""),""),"")</f>
        <v/>
      </c>
      <c r="V219" s="33" t="str" cm="1">
        <f t="array" ref="V219">IFERROR(IF(SMALL(V6:V100,5)&lt;=$A$214*SMALL(V6:V100,1),IFERROR(INDEX($A$6:$A$100, MATCH(1,(V6:V100=SMALL(V6:V100,5))*(COUNTIF(V209:V218, $A$6:$A$100)=0),0)), ""),""),"")</f>
        <v/>
      </c>
      <c r="W219" s="33" t="str" cm="1">
        <f t="array" ref="W219">IFERROR(IF(SMALL(W6:W100,5)&lt;=$A$214*SMALL(W6:W100,1),IFERROR(INDEX($A$6:$A$100, MATCH(1,(W6:W100=SMALL(W6:W100,5))*(COUNTIF(W209:W218, $A$6:$A$100)=0),0)), ""),""),"")</f>
        <v/>
      </c>
      <c r="X219" s="33" t="str" cm="1">
        <f t="array" ref="X219">IFERROR(IF(SMALL(X6:X100,5)&lt;=$A$214*SMALL(X6:X100,1),IFERROR(INDEX($A$6:$A$100, MATCH(1,(X6:X100=SMALL(X6:X100,5))*(COUNTIF(X209:X218, $A$6:$A$100)=0),0)), ""),""),"")</f>
        <v/>
      </c>
      <c r="Y219" s="33" t="str" cm="1">
        <f t="array" ref="Y219">IFERROR(IF(SMALL(Y6:Y100,5)&lt;=$A$214*SMALL(Y6:Y100,1),IFERROR(INDEX($A$6:$A$100, MATCH(1,(Y6:Y100=SMALL(Y6:Y100,5))*(COUNTIF(Y209:Y218, $A$6:$A$100)=0),0)), ""),""),"")</f>
        <v/>
      </c>
      <c r="Z219" s="33" t="str" cm="1">
        <f t="array" ref="Z219">IFERROR(IF(SMALL(Z6:Z100,5)&lt;=$A$214*SMALL(Z6:Z100,1),IFERROR(INDEX($A$6:$A$100, MATCH(1,(Z6:Z100=SMALL(Z6:Z100,5))*(COUNTIF(Z209:Z218, $A$6:$A$100)=0),0)), ""),""),"")</f>
        <v/>
      </c>
      <c r="AA219" s="33" t="str" cm="1">
        <f t="array" ref="AA219">IFERROR(IF(SMALL(AA6:AA100,5)&lt;=$A$214*SMALL(AA6:AA100,1),IFERROR(INDEX($A$6:$A$100, MATCH(1,(AA6:AA100=SMALL(AA6:AA100,5))*(COUNTIF(AA209:AA218, $A$6:$A$100)=0),0)), ""),""),"")</f>
        <v/>
      </c>
      <c r="AB219" s="33" t="str" cm="1">
        <f t="array" ref="AB219">IFERROR(IF(SMALL(AB6:AB100,5)&lt;=$A$214*SMALL(AB6:AB100,1),IFERROR(INDEX($A$6:$A$100, MATCH(1,(AB6:AB100=SMALL(AB6:AB100,5))*(COUNTIF(AB209:AB218, $A$6:$A$100)=0),0)), ""),""),"")</f>
        <v/>
      </c>
      <c r="AC219" s="33" t="str" cm="1">
        <f t="array" ref="AC219">IFERROR(IF(SMALL(AC6:AC100,5)&lt;=$A$214*SMALL(AC6:AC100,1),IFERROR(INDEX($A$6:$A$100, MATCH(1,(AC6:AC100=SMALL(AC6:AC100,5))*(COUNTIF(AC209:AC218, $A$6:$A$100)=0),0)), ""),""),"")</f>
        <v/>
      </c>
      <c r="AD219" s="33" t="str" cm="1">
        <f t="array" ref="AD219">IFERROR(IF(SMALL(AD6:AD100,5)&lt;=$A$214*SMALL(AD6:AD100,1),IFERROR(INDEX($A$6:$A$100, MATCH(1,(AD6:AD100=SMALL(AD6:AD100,5))*(COUNTIF(AD209:AD218, $A$6:$A$100)=0),0)), ""),""),"")</f>
        <v/>
      </c>
      <c r="AE219" s="33" t="str" cm="1">
        <f t="array" ref="AE219">IFERROR(IF(SMALL(AE6:AE100,5)&lt;=$A$214*SMALL(AE6:AE100,1),IFERROR(INDEX($A$6:$A$100, MATCH(1,(AE6:AE100=SMALL(AE6:AE100,5))*(COUNTIF(AE209:AE218, $A$6:$A$100)=0),0)), ""),""),"")</f>
        <v/>
      </c>
      <c r="AF219" s="33" t="str" cm="1">
        <f t="array" ref="AF219">IFERROR(IF(SMALL(AF6:AF100,5)&lt;=$A$214*SMALL(AF6:AF100,1),IFERROR(INDEX($A$6:$A$100, MATCH(1,(AF6:AF100=SMALL(AF6:AF100,5))*(COUNTIF(AF209:AF218, $A$6:$A$100)=0),0)), ""),""),"")</f>
        <v/>
      </c>
      <c r="AG219" s="33" t="str" cm="1">
        <f t="array" ref="AG219">IFERROR(IF(SMALL(AG6:AG100,5)&lt;=$A$214*SMALL(AG6:AG100,1),IFERROR(INDEX($A$6:$A$100, MATCH(1,(AG6:AG100=SMALL(AG6:AG100,5))*(COUNTIF(AG209:AG218, $A$6:$A$100)=0),0)), ""),""),"")</f>
        <v/>
      </c>
      <c r="AH219" s="33" t="str" cm="1">
        <f t="array" ref="AH219">IFERROR(IF(SMALL(AH6:AH100,5)&lt;=$A$214*SMALL(AH6:AH100,1),IFERROR(INDEX($A$6:$A$100, MATCH(1,(AH6:AH100=SMALL(AH6:AH100,5))*(COUNTIF(AH209:AH218, $A$6:$A$100)=0),0)), ""),""),"")</f>
        <v/>
      </c>
      <c r="AI219" s="33" t="str" cm="1">
        <f t="array" ref="AI219">IFERROR(IF(SMALL(AI6:AI100,5)&lt;=$A$214*SMALL(AI6:AI100,1),IFERROR(INDEX($A$6:$A$100, MATCH(1,(AI6:AI100=SMALL(AI6:AI100,5))*(COUNTIF(AI209:AI218, $A$6:$A$100)=0),0)), ""),""),"")</f>
        <v/>
      </c>
      <c r="AJ219" s="33" t="str" cm="1">
        <f t="array" ref="AJ219">IFERROR(IF(SMALL(AJ6:AJ100,5)&lt;=$A$214*SMALL(AJ6:AJ100,1),IFERROR(INDEX($A$6:$A$100, MATCH(1,(AJ6:AJ100=SMALL(AJ6:AJ100,5))*(COUNTIF(AJ209:AJ218, $A$6:$A$100)=0),0)), ""),""),"")</f>
        <v/>
      </c>
      <c r="AK219" s="33" t="str" cm="1">
        <f t="array" ref="AK219">IFERROR(IF(SMALL(AK6:AK100,5)&lt;=$A$214*SMALL(AK6:AK100,1),IFERROR(INDEX($A$6:$A$100, MATCH(1,(AK6:AK100=SMALL(AK6:AK100,5))*(COUNTIF(AK209:AK218, $A$6:$A$100)=0),0)), ""),""),"")</f>
        <v/>
      </c>
      <c r="AL219" s="33" t="str" cm="1">
        <f t="array" ref="AL219">IFERROR(IF(SMALL(AL6:AL100,5)&lt;=$A$214*SMALL(AL6:AL100,1),IFERROR(INDEX($A$6:$A$100, MATCH(1,(AL6:AL100=SMALL(AL6:AL100,5))*(COUNTIF(AL209:AL218, $A$6:$A$100)=0),0)), ""),""),"")</f>
        <v/>
      </c>
      <c r="AM219" s="33" t="str" cm="1">
        <f t="array" ref="AM219">IFERROR(IF(SMALL(AM6:AM100,5)&lt;=$A$214*SMALL(AM6:AM100,1),IFERROR(INDEX($A$6:$A$100, MATCH(1,(AM6:AM100=SMALL(AM6:AM100,5))*(COUNTIF(AM209:AM218, $A$6:$A$100)=0),0)), ""),""),"")</f>
        <v/>
      </c>
      <c r="AN219" s="33" t="str" cm="1">
        <f t="array" ref="AN219">IFERROR(IF(SMALL(AN6:AN100,5)&lt;=$A$214*SMALL(AN6:AN100,1),IFERROR(INDEX($A$6:$A$100, MATCH(1,(AN6:AN100=SMALL(AN6:AN100,5))*(COUNTIF(AN209:AN218, $A$6:$A$100)=0),0)), ""),""),"")</f>
        <v/>
      </c>
      <c r="AO219" s="33" t="str" cm="1">
        <f t="array" ref="AO219">IFERROR(IF(SMALL(AO6:AO100,5)&lt;=$A$214*SMALL(AO6:AO100,1),IFERROR(INDEX($A$6:$A$100, MATCH(1,(AO6:AO100=SMALL(AO6:AO100,5))*(COUNTIF(AO209:AO218, $A$6:$A$100)=0),0)), ""),""),"")</f>
        <v/>
      </c>
      <c r="AP219" s="33" t="str" cm="1">
        <f t="array" ref="AP219">IFERROR(IF(SMALL(AP6:AP100,5)&lt;=$A$214*SMALL(AP6:AP100,1),IFERROR(INDEX($A$6:$A$100, MATCH(1,(AP6:AP100=SMALL(AP6:AP100,5))*(COUNTIF(AP209:AP218, $A$6:$A$100)=0),0)), ""),""),"")</f>
        <v/>
      </c>
      <c r="AQ219" s="33" t="str" cm="1">
        <f t="array" ref="AQ219">IFERROR(IF(SMALL(AQ6:AQ100,5)&lt;=$A$214*SMALL(AQ6:AQ100,1),IFERROR(INDEX($A$6:$A$100, MATCH(1,(AQ6:AQ100=SMALL(AQ6:AQ100,5))*(COUNTIF(AQ209:AQ218, $A$6:$A$100)=0),0)), ""),""),"")</f>
        <v/>
      </c>
      <c r="AR219" s="33" t="str" cm="1">
        <f t="array" ref="AR219">IFERROR(IF(SMALL(AR6:AR100,5)&lt;=$A$214*SMALL(AR6:AR100,1),IFERROR(INDEX($A$6:$A$100, MATCH(1,(AR6:AR100=SMALL(AR6:AR100,5))*(COUNTIF(AR209:AR218, $A$6:$A$100)=0),0)), ""),""),"")</f>
        <v/>
      </c>
      <c r="AS219" s="33" t="str" cm="1">
        <f t="array" ref="AS219">IFERROR(IF(SMALL(AS6:AS100,5)&lt;=$A$214*SMALL(AS6:AS100,1),IFERROR(INDEX($A$6:$A$100, MATCH(1,(AS6:AS100=SMALL(AS6:AS100,5))*(COUNTIF(AS209:AS218, $A$6:$A$100)=0),0)), ""),""),"")</f>
        <v/>
      </c>
      <c r="AT219" s="33" t="str" cm="1">
        <f t="array" ref="AT219">IFERROR(IF(SMALL(AT6:AT100,5)&lt;=$A$214*SMALL(AT6:AT100,1),IFERROR(INDEX($A$6:$A$100, MATCH(1,(AT6:AT100=SMALL(AT6:AT100,5))*(COUNTIF(AT209:AT218, $A$6:$A$100)=0),0)), ""),""),"")</f>
        <v/>
      </c>
      <c r="AU219" s="33" t="str" cm="1">
        <f t="array" ref="AU219">IFERROR(IF(SMALL(AU6:AU100,5)&lt;=$A$214*SMALL(AU6:AU100,1),IFERROR(INDEX($A$6:$A$100, MATCH(1,(AU6:AU100=SMALL(AU6:AU100,5))*(COUNTIF(AU209:AU218, $A$6:$A$100)=0),0)), ""),""),"")</f>
        <v/>
      </c>
      <c r="AV219" s="33" t="str" cm="1">
        <f t="array" ref="AV219">IFERROR(IF(SMALL(AV6:AV100,5)&lt;=$A$214*SMALL(AV6:AV100,1),IFERROR(INDEX($A$6:$A$100, MATCH(1,(AV6:AV100=SMALL(AV6:AV100,5))*(COUNTIF(AV209:AV218, $A$6:$A$100)=0),0)), ""),""),"")</f>
        <v/>
      </c>
      <c r="AW219" s="33" t="str" cm="1">
        <f t="array" ref="AW219">IFERROR(IF(SMALL(AW6:AW100,5)&lt;=$A$214*SMALL(AW6:AW100,1),IFERROR(INDEX($A$6:$A$100, MATCH(1,(AW6:AW100=SMALL(AW6:AW100,5))*(COUNTIF(AW209:AW218, $A$6:$A$100)=0),0)), ""),""),"")</f>
        <v/>
      </c>
      <c r="AX219" s="33" t="str" cm="1">
        <f t="array" ref="AX219">IFERROR(IF(SMALL(AX6:AX100,5)&lt;=$A$214*SMALL(AX6:AX100,1),IFERROR(INDEX($A$6:$A$100, MATCH(1,(AX6:AX100=SMALL(AX6:AX100,5))*(COUNTIF(AX209:AX218, $A$6:$A$100)=0),0)), ""),""),"")</f>
        <v/>
      </c>
      <c r="AY219" s="33" t="str" cm="1">
        <f t="array" ref="AY219">IFERROR(IF(SMALL(AY6:AY100,5)&lt;=$A$214*SMALL(AY6:AY100,1),IFERROR(INDEX($A$6:$A$100, MATCH(1,(AY6:AY100=SMALL(AY6:AY100,5))*(COUNTIF(AY209:AY218, $A$6:$A$100)=0),0)), ""),""),"")</f>
        <v/>
      </c>
      <c r="AZ219" s="33" t="str" cm="1">
        <f t="array" ref="AZ219">IFERROR(IF(SMALL(AZ6:AZ100,5)&lt;=$A$214*SMALL(AZ6:AZ100,1),IFERROR(INDEX($A$6:$A$100, MATCH(1,(AZ6:AZ100=SMALL(AZ6:AZ100,5))*(COUNTIF(AZ209:AZ218, $A$6:$A$100)=0),0)), ""),""),"")</f>
        <v/>
      </c>
      <c r="BA219" s="33" t="str" cm="1">
        <f t="array" ref="BA219">IFERROR(IF(SMALL(BA6:BA100,5)&lt;=$A$214*SMALL(BA6:BA100,1),IFERROR(INDEX($A$6:$A$100, MATCH(1,(BA6:BA100=SMALL(BA6:BA100,5))*(COUNTIF(BA209:BA218, $A$6:$A$100)=0),0)), ""),""),"")</f>
        <v/>
      </c>
      <c r="BB219" s="33" t="str" cm="1">
        <f t="array" ref="BB219">IFERROR(IF(SMALL(BB6:BB100,5)&lt;=$A$214*SMALL(BB6:BB100,1),IFERROR(INDEX($A$6:$A$100, MATCH(1,(BB6:BB100=SMALL(BB6:BB100,5))*(COUNTIF(BB209:BB218, $A$6:$A$100)=0),0)), ""),""),"")</f>
        <v/>
      </c>
      <c r="BC219" s="33" t="str" cm="1">
        <f t="array" ref="BC219">IFERROR(IF(SMALL(BC6:BC100,5)&lt;=$A$214*SMALL(BC6:BC100,1),IFERROR(INDEX($A$6:$A$100, MATCH(1,(BC6:BC100=SMALL(BC6:BC100,5))*(COUNTIF(BC209:BC218, $A$6:$A$100)=0),0)), ""),""),"")</f>
        <v/>
      </c>
      <c r="BD219" s="33" t="str" cm="1">
        <f t="array" ref="BD219">IFERROR(IF(SMALL(BD6:BD100,5)&lt;=$A$214*SMALL(BD6:BD100,1),IFERROR(INDEX($A$6:$A$100, MATCH(1,(BD6:BD100=SMALL(BD6:BD100,5))*(COUNTIF(BD209:BD218, $A$6:$A$100)=0),0)), ""),""),"")</f>
        <v/>
      </c>
      <c r="BE219" s="33" t="str" cm="1">
        <f t="array" ref="BE219">IFERROR(IF(SMALL(BE6:BE100,5)&lt;=$A$214*SMALL(BE6:BE100,1),IFERROR(INDEX($A$6:$A$100, MATCH(1,(BE6:BE100=SMALL(BE6:BE100,5))*(COUNTIF(BE209:BE218, $A$6:$A$100)=0),0)), ""),""),"")</f>
        <v/>
      </c>
      <c r="BF219" s="33" t="str" cm="1">
        <f t="array" ref="BF219">IFERROR(IF(SMALL(BF6:BF100,5)&lt;=$A$214*SMALL(BF6:BF100,1),IFERROR(INDEX($A$6:$A$100, MATCH(1,(BF6:BF100=SMALL(BF6:BF100,5))*(COUNTIF(BF209:BF218, $A$6:$A$100)=0),0)), ""),""),"")</f>
        <v/>
      </c>
      <c r="BG219" s="33" t="str" cm="1">
        <f t="array" ref="BG219">IFERROR(IF(SMALL(BG6:BG100,5)&lt;=$A$214*SMALL(BG6:BG100,1),IFERROR(INDEX($A$6:$A$100, MATCH(1,(BG6:BG100=SMALL(BG6:BG100,5))*(COUNTIF(BG209:BG218, $A$6:$A$100)=0),0)), ""),""),"")</f>
        <v/>
      </c>
      <c r="BH219" s="33" t="str" cm="1">
        <f t="array" ref="BH219">IFERROR(IF(SMALL(BH6:BH100,5)&lt;=$A$214*SMALL(BH6:BH100,1),IFERROR(INDEX($A$6:$A$100, MATCH(1,(BH6:BH100=SMALL(BH6:BH100,5))*(COUNTIF(BH209:BH218, $A$6:$A$100)=0),0)), ""),""),"")</f>
        <v/>
      </c>
      <c r="BI219" s="33" t="str" cm="1">
        <f t="array" ref="BI219">IFERROR(IF(SMALL(BI6:BI100,5)&lt;=$A$214*SMALL(BI6:BI100,1),IFERROR(INDEX($A$6:$A$100, MATCH(1,(BI6:BI100=SMALL(BI6:BI100,5))*(COUNTIF(BI209:BI218, $A$6:$A$100)=0),0)), ""),""),"")</f>
        <v/>
      </c>
      <c r="BJ219" s="33" t="str" cm="1">
        <f t="array" ref="BJ219">IFERROR(IF(SMALL(BJ6:BJ100,5)&lt;=$A$214*SMALL(BJ6:BJ100,1),IFERROR(INDEX($A$6:$A$100, MATCH(1,(BJ6:BJ100=SMALL(BJ6:BJ100,5))*(COUNTIF(BJ209:BJ218, $A$6:$A$100)=0),0)), ""),""),"")</f>
        <v/>
      </c>
      <c r="BK219" s="33" t="str" cm="1">
        <f t="array" ref="BK219">IFERROR(IF(SMALL(BK6:BK100,5)&lt;=$A$214*SMALL(BK6:BK100,1),IFERROR(INDEX($A$6:$A$100, MATCH(1,(BK6:BK100=SMALL(BK6:BK100,5))*(COUNTIF(BK209:BK218, $A$6:$A$100)=0),0)), ""),""),"")</f>
        <v/>
      </c>
      <c r="BL219" s="33" t="str" cm="1">
        <f t="array" ref="BL219">IFERROR(IF(SMALL(BL6:BL100,5)&lt;=$A$214*SMALL(BL6:BL100,1),IFERROR(INDEX($A$6:$A$100, MATCH(1,(BL6:BL100=SMALL(BL6:BL100,5))*(COUNTIF(BL209:BL218, $A$6:$A$100)=0),0)), ""),""),"")</f>
        <v/>
      </c>
      <c r="BM219" s="33" t="str" cm="1">
        <f t="array" ref="BM219">IFERROR(IF(SMALL(BM6:BM100,5)&lt;=$A$214*SMALL(BM6:BM100,1),IFERROR(INDEX($A$6:$A$100, MATCH(1,(BM6:BM100=SMALL(BM6:BM100,5))*(COUNTIF(BM209:BM218, $A$6:$A$100)=0),0)), ""),""),"")</f>
        <v/>
      </c>
      <c r="BN219" s="33" t="str" cm="1">
        <f t="array" ref="BN219">IFERROR(IF(SMALL(BN6:BN100,5)&lt;=$A$214*SMALL(BN6:BN100,1),IFERROR(INDEX($A$6:$A$100, MATCH(1,(BN6:BN100=SMALL(BN6:BN100,5))*(COUNTIF(BN209:BN218, $A$6:$A$100)=0),0)), ""),""),"")</f>
        <v/>
      </c>
      <c r="BO219" s="33" t="str" cm="1">
        <f t="array" ref="BO219">IFERROR(IF(SMALL(BO6:BO100,5)&lt;=$A$214*SMALL(BO6:BO100,1),IFERROR(INDEX($A$6:$A$100, MATCH(1,(BO6:BO100=SMALL(BO6:BO100,5))*(COUNTIF(BO209:BO218, $A$6:$A$100)=0),0)), ""),""),"")</f>
        <v/>
      </c>
      <c r="BP219" s="33" t="str" cm="1">
        <f t="array" ref="BP219">IFERROR(IF(SMALL(BP6:BP100,5)&lt;=$A$214*SMALL(BP6:BP100,1),IFERROR(INDEX($A$6:$A$100, MATCH(1,(BP6:BP100=SMALL(BP6:BP100,5))*(COUNTIF(BP209:BP218, $A$6:$A$100)=0),0)), ""),""),"")</f>
        <v/>
      </c>
      <c r="BQ219" s="33" t="str" cm="1">
        <f t="array" ref="BQ219">IFERROR(IF(SMALL(BQ6:BQ100,5)&lt;=$A$214*SMALL(BQ6:BQ100,1),IFERROR(INDEX($A$6:$A$100, MATCH(1,(BQ6:BQ100=SMALL(BQ6:BQ100,5))*(COUNTIF(BQ209:BQ218, $A$6:$A$100)=0),0)), ""),""),"")</f>
        <v/>
      </c>
      <c r="BR219" s="33" t="str" cm="1">
        <f t="array" ref="BR219">IFERROR(IF(SMALL(BR6:BR100,5)&lt;=$A$214*SMALL(BR6:BR100,1),IFERROR(INDEX($A$6:$A$100, MATCH(1,(BR6:BR100=SMALL(BR6:BR100,5))*(COUNTIF(BR209:BR218, $A$6:$A$100)=0),0)), ""),""),"")</f>
        <v/>
      </c>
      <c r="BS219" s="33" t="str" cm="1">
        <f t="array" ref="BS219">IFERROR(IF(SMALL(BS6:BS100,5)&lt;=$A$214*SMALL(BS6:BS100,1),IFERROR(INDEX($A$6:$A$100, MATCH(1,(BS6:BS100=SMALL(BS6:BS100,5))*(COUNTIF(BS209:BS218, $A$6:$A$100)=0),0)), ""),""),"")</f>
        <v/>
      </c>
      <c r="BT219" s="33" t="str" cm="1">
        <f t="array" ref="BT219">IFERROR(IF(SMALL(BT6:BT100,5)&lt;=$A$214*SMALL(BT6:BT100,1),IFERROR(INDEX($A$6:$A$100, MATCH(1,(BT6:BT100=SMALL(BT6:BT100,5))*(COUNTIF(BT209:BT218, $A$6:$A$100)=0),0)), ""),""),"")</f>
        <v/>
      </c>
      <c r="BU219" s="33" t="str" cm="1">
        <f t="array" ref="BU219">IFERROR(IF(SMALL(BU6:BU100,5)&lt;=$A$214*SMALL(BU6:BU100,1),IFERROR(INDEX($A$6:$A$100, MATCH(1,(BU6:BU100=SMALL(BU6:BU100,5))*(COUNTIF(BU209:BU218, $A$6:$A$100)=0),0)), ""),""),"")</f>
        <v/>
      </c>
      <c r="BV219" s="33" t="str" cm="1">
        <f t="array" ref="BV219">IFERROR(IF(SMALL(BV6:BV100,5)&lt;=$A$214*SMALL(BV6:BV100,1),IFERROR(INDEX($A$6:$A$100, MATCH(1,(BV6:BV100=SMALL(BV6:BV100,5))*(COUNTIF(BV209:BV218, $A$6:$A$100)=0),0)), ""),""),"")</f>
        <v/>
      </c>
      <c r="BW219" s="33" t="str" cm="1">
        <f t="array" ref="BW219">IFERROR(IF(SMALL(BW6:BW100,5)&lt;=$A$214*SMALL(BW6:BW100,1),IFERROR(INDEX($A$6:$A$100, MATCH(1,(BW6:BW100=SMALL(BW6:BW100,5))*(COUNTIF(BW209:BW218, $A$6:$A$100)=0),0)), ""),""),"")</f>
        <v/>
      </c>
      <c r="BX219" s="33" t="str" cm="1">
        <f t="array" ref="BX219">IFERROR(IF(SMALL(BX6:BX100,5)&lt;=$A$214*SMALL(BX6:BX100,1),IFERROR(INDEX($A$6:$A$100, MATCH(1,(BX6:BX100=SMALL(BX6:BX100,5))*(COUNTIF(BX209:BX218, $A$6:$A$100)=0),0)), ""),""),"")</f>
        <v/>
      </c>
      <c r="BY219" s="33" t="str" cm="1">
        <f t="array" ref="BY219">IFERROR(IF(SMALL(BY6:BY100,5)&lt;=$A$214*SMALL(BY6:BY100,1),IFERROR(INDEX($A$6:$A$100, MATCH(1,(BY6:BY100=SMALL(BY6:BY100,5))*(COUNTIF(BY209:BY218, $A$6:$A$100)=0),0)), ""),""),"")</f>
        <v/>
      </c>
      <c r="BZ219" s="33" t="str" cm="1">
        <f t="array" ref="BZ219">IFERROR(IF(SMALL(BZ6:BZ100,5)&lt;=$A$214*SMALL(BZ6:BZ100,1),IFERROR(INDEX($A$6:$A$100, MATCH(1,(BZ6:BZ100=SMALL(BZ6:BZ100,5))*(COUNTIF(BZ209:BZ218, $A$6:$A$100)=0),0)), ""),""),"")</f>
        <v/>
      </c>
      <c r="CA219" s="33" t="str" cm="1">
        <f t="array" ref="CA219">IFERROR(IF(SMALL(CA6:CA100,5)&lt;=$A$214*SMALL(CA6:CA100,1),IFERROR(INDEX($A$6:$A$100, MATCH(1,(CA6:CA100=SMALL(CA6:CA100,5))*(COUNTIF(CA209:CA218, $A$6:$A$100)=0),0)), ""),""),"")</f>
        <v/>
      </c>
      <c r="CB219" s="33" t="str" cm="1">
        <f t="array" ref="CB219">IFERROR(IF(SMALL(CB6:CB100,5)&lt;=$A$214*SMALL(CB6:CB100,1),IFERROR(INDEX($A$6:$A$100, MATCH(1,(CB6:CB100=SMALL(CB6:CB100,5))*(COUNTIF(CB209:CB218, $A$6:$A$100)=0),0)), ""),""),"")</f>
        <v/>
      </c>
      <c r="CC219" s="33" t="str" cm="1">
        <f t="array" ref="CC219">IFERROR(IF(SMALL(CC6:CC100,5)&lt;=$A$214*SMALL(CC6:CC100,1),IFERROR(INDEX($A$6:$A$100, MATCH(1,(CC6:CC100=SMALL(CC6:CC100,5))*(COUNTIF(CC209:CC218, $A$6:$A$100)=0),0)), ""),""),"")</f>
        <v/>
      </c>
      <c r="CD219" s="33" t="str" cm="1">
        <f t="array" ref="CD219">IFERROR(IF(SMALL(CD6:CD100,5)&lt;=$A$214*SMALL(CD6:CD100,1),IFERROR(INDEX($A$6:$A$100, MATCH(1,(CD6:CD100=SMALL(CD6:CD100,5))*(COUNTIF(CD209:CD218, $A$6:$A$100)=0),0)), ""),""),"")</f>
        <v/>
      </c>
      <c r="CE219" s="33" t="str" cm="1">
        <f t="array" ref="CE219">IFERROR(IF(SMALL(CE6:CE100,5)&lt;=$A$214*SMALL(CE6:CE100,1),IFERROR(INDEX($A$6:$A$100, MATCH(1,(CE6:CE100=SMALL(CE6:CE100,5))*(COUNTIF(CE209:CE218, $A$6:$A$100)=0),0)), ""),""),"")</f>
        <v/>
      </c>
      <c r="CF219" s="33" t="str" cm="1">
        <f t="array" ref="CF219">IFERROR(IF(SMALL(CF6:CF100,5)&lt;=$A$214*SMALL(CF6:CF100,1),IFERROR(INDEX($A$6:$A$100, MATCH(1,(CF6:CF100=SMALL(CF6:CF100,5))*(COUNTIF(CF209:CF218, $A$6:$A$100)=0),0)), ""),""),"")</f>
        <v/>
      </c>
      <c r="CG219" s="33" t="str" cm="1">
        <f t="array" ref="CG219">IFERROR(IF(SMALL(CG6:CG100,5)&lt;=$A$214*SMALL(CG6:CG100,1),IFERROR(INDEX($A$6:$A$100, MATCH(1,(CG6:CG100=SMALL(CG6:CG100,5))*(COUNTIF(CG209:CG218, $A$6:$A$100)=0),0)), ""),""),"")</f>
        <v/>
      </c>
      <c r="CH219" s="33" t="str" cm="1">
        <f t="array" ref="CH219">IFERROR(IF(SMALL(CH6:CH100,5)&lt;=$A$214*SMALL(CH6:CH100,1),IFERROR(INDEX($A$6:$A$100, MATCH(1,(CH6:CH100=SMALL(CH6:CH100,5))*(COUNTIF(CH209:CH218, $A$6:$A$100)=0),0)), ""),""),"")</f>
        <v/>
      </c>
      <c r="CI219" s="33" t="str" cm="1">
        <f t="array" ref="CI219">IFERROR(IF(SMALL(CI6:CI100,5)&lt;=$A$214*SMALL(CI6:CI100,1),IFERROR(INDEX($A$6:$A$100, MATCH(1,(CI6:CI100=SMALL(CI6:CI100,5))*(COUNTIF(CI209:CI218, $A$6:$A$100)=0),0)), ""),""),"")</f>
        <v/>
      </c>
      <c r="CJ219" s="33" t="str" cm="1">
        <f t="array" ref="CJ219">IFERROR(IF(SMALL(CJ6:CJ100,5)&lt;=$A$214*SMALL(CJ6:CJ100,1),IFERROR(INDEX($A$6:$A$100, MATCH(1,(CJ6:CJ100=SMALL(CJ6:CJ100,5))*(COUNTIF(CJ209:CJ218, $A$6:$A$100)=0),0)), ""),""),"")</f>
        <v/>
      </c>
      <c r="CK219" s="33" t="str" cm="1">
        <f t="array" ref="CK219">IFERROR(IF(SMALL(CK6:CK100,5)&lt;=$A$214*SMALL(CK6:CK100,1),IFERROR(INDEX($A$6:$A$100, MATCH(1,(CK6:CK100=SMALL(CK6:CK100,5))*(COUNTIF(CK209:CK218, $A$6:$A$100)=0),0)), ""),""),"")</f>
        <v/>
      </c>
      <c r="CL219" s="33" t="str" cm="1">
        <f t="array" ref="CL219">IFERROR(IF(SMALL(CL6:CL100,5)&lt;=$A$214*SMALL(CL6:CL100,1),IFERROR(INDEX($A$6:$A$100, MATCH(1,(CL6:CL100=SMALL(CL6:CL100,5))*(COUNTIF(CL209:CL218, $A$6:$A$100)=0),0)), ""),""),"")</f>
        <v/>
      </c>
      <c r="CM219" s="33" t="str" cm="1">
        <f t="array" ref="CM219">IFERROR(IF(SMALL(CM6:CM100,5)&lt;=$A$214*SMALL(CM6:CM100,1),IFERROR(INDEX($A$6:$A$100, MATCH(1,(CM6:CM100=SMALL(CM6:CM100,5))*(COUNTIF(CM209:CM218, $A$6:$A$100)=0),0)), ""),""),"")</f>
        <v/>
      </c>
      <c r="CN219" s="33" t="str" cm="1">
        <f t="array" ref="CN219">IFERROR(IF(SMALL(CN6:CN100,5)&lt;=$A$214*SMALL(CN6:CN100,1),IFERROR(INDEX($A$6:$A$100, MATCH(1,(CN6:CN100=SMALL(CN6:CN100,5))*(COUNTIF(CN209:CN218, $A$6:$A$100)=0),0)), ""),""),"")</f>
        <v/>
      </c>
      <c r="CO219" s="33" t="str" cm="1">
        <f t="array" ref="CO219">IFERROR(IF(SMALL(CO6:CO100,5)&lt;=$A$214*SMALL(CO6:CO100,1),IFERROR(INDEX($A$6:$A$100, MATCH(1,(CO6:CO100=SMALL(CO6:CO100,5))*(COUNTIF(CO209:CO218, $A$6:$A$100)=0),0)), ""),""),"")</f>
        <v/>
      </c>
      <c r="CP219" s="33" t="str" cm="1">
        <f t="array" ref="CP219">IFERROR(IF(SMALL(CP6:CP100,5)&lt;=$A$214*SMALL(CP6:CP100,1),IFERROR(INDEX($A$6:$A$100, MATCH(1,(CP6:CP100=SMALL(CP6:CP100,5))*(COUNTIF(CP209:CP218, $A$6:$A$100)=0),0)), ""),""),"")</f>
        <v/>
      </c>
      <c r="CQ219" s="33" t="str" cm="1">
        <f t="array" ref="CQ219">IFERROR(IF(SMALL(CQ6:CQ100,5)&lt;=$A$214*SMALL(CQ6:CQ100,1),IFERROR(INDEX($A$6:$A$100, MATCH(1,(CQ6:CQ100=SMALL(CQ6:CQ100,5))*(COUNTIF(CQ209:CQ218, $A$6:$A$100)=0),0)), ""),""),"")</f>
        <v/>
      </c>
      <c r="CR219" s="33" t="str" cm="1">
        <f t="array" ref="CR219">IFERROR(IF(SMALL(CR6:CR100,5)&lt;=$A$214*SMALL(CR6:CR100,1),IFERROR(INDEX($A$6:$A$100, MATCH(1,(CR6:CR100=SMALL(CR6:CR100,5))*(COUNTIF(CR209:CR218, $A$6:$A$100)=0),0)), ""),""),"")</f>
        <v/>
      </c>
      <c r="CS219" s="33" t="str" cm="1">
        <f t="array" ref="CS219">IFERROR(IF(SMALL(CS6:CS100,5)&lt;=$A$214*SMALL(CS6:CS100,1),IFERROR(INDEX($A$6:$A$100, MATCH(1,(CS6:CS100=SMALL(CS6:CS100,5))*(COUNTIF(CS209:CS218, $A$6:$A$100)=0),0)), ""),""),"")</f>
        <v/>
      </c>
      <c r="CT219" s="33" t="str" cm="1">
        <f t="array" ref="CT219">IFERROR(IF(SMALL(CT6:CT100,5)&lt;=$A$214*SMALL(CT6:CT100,1),IFERROR(INDEX($A$6:$A$100, MATCH(1,(CT6:CT100=SMALL(CT6:CT100,5))*(COUNTIF(CT209:CT218, $A$6:$A$100)=0),0)), ""),""),"")</f>
        <v/>
      </c>
      <c r="CU219" s="33" t="str" cm="1">
        <f t="array" ref="CU219">IFERROR(IF(SMALL(CU6:CU100,5)&lt;=$A$214*SMALL(CU6:CU100,1),IFERROR(INDEX($A$6:$A$100, MATCH(1,(CU6:CU100=SMALL(CU6:CU100,5))*(COUNTIF(CU209:CU218, $A$6:$A$100)=0),0)), ""),""),"")</f>
        <v/>
      </c>
      <c r="CV219" s="33" t="str" cm="1">
        <f t="array" ref="CV219">IFERROR(IF(SMALL(CV6:CV100,5)&lt;=$A$214*SMALL(CV6:CV100,1),IFERROR(INDEX($A$6:$A$100, MATCH(1,(CV6:CV100=SMALL(CV6:CV100,5))*(COUNTIF(CV209:CV218, $A$6:$A$100)=0),0)), ""),""),"")</f>
        <v/>
      </c>
      <c r="CW219" s="33" t="str" cm="1">
        <f t="array" ref="CW219">IFERROR(IF(SMALL(CW6:CW100,5)&lt;=$A$214*SMALL(CW6:CW100,1),IFERROR(INDEX($A$6:$A$100, MATCH(1,(CW6:CW100=SMALL(CW6:CW100,5))*(COUNTIF(CW209:CW218, $A$6:$A$100)=0),0)), ""),""),"")</f>
        <v/>
      </c>
      <c r="CX219" s="33" t="str" cm="1">
        <f t="array" ref="CX219">IFERROR(IF(SMALL(CX6:CX100,5)&lt;=$A$214*SMALL(CX6:CX100,1),IFERROR(INDEX($A$6:$A$100, MATCH(1,(CX6:CX100=SMALL(CX6:CX100,5))*(COUNTIF(CX209:CX218, $A$6:$A$100)=0),0)), ""),""),"")</f>
        <v/>
      </c>
      <c r="CY219" s="33" t="str" cm="1">
        <f t="array" ref="CY219">IFERROR(IF(SMALL(CY6:CY100,5)&lt;=$A$214*SMALL(CY6:CY100,1),IFERROR(INDEX($A$6:$A$100, MATCH(1,(CY6:CY100=SMALL(CY6:CY100,5))*(COUNTIF(CY209:CY218, $A$6:$A$100)=0),0)), ""),""),"")</f>
        <v/>
      </c>
      <c r="CZ219" s="33" t="str" cm="1">
        <f t="array" ref="CZ219">IFERROR(IF(SMALL(CZ6:CZ100,5)&lt;=$A$214*SMALL(CZ6:CZ100,1),IFERROR(INDEX($A$6:$A$100, MATCH(1,(CZ6:CZ100=SMALL(CZ6:CZ100,5))*(COUNTIF(CZ209:CZ218, $A$6:$A$100)=0),0)), ""),""),"")</f>
        <v/>
      </c>
      <c r="DA219" s="33" t="str" cm="1">
        <f t="array" ref="DA219">IFERROR(IF(SMALL(DA6:DA100,5)&lt;=$A$214*SMALL(DA6:DA100,1),IFERROR(INDEX($A$6:$A$100, MATCH(1,(DA6:DA100=SMALL(DA6:DA100,5))*(COUNTIF(DA209:DA218, $A$6:$A$100)=0),0)), ""),""),"")</f>
        <v/>
      </c>
      <c r="DB219" s="33" t="str" cm="1">
        <f t="array" ref="DB219">IFERROR(IF(SMALL(DB6:DB100,5)&lt;=$A$214*SMALL(DB6:DB100,1),IFERROR(INDEX($A$6:$A$100, MATCH(1,(DB6:DB100=SMALL(DB6:DB100,5))*(COUNTIF(DB209:DB218, $A$6:$A$100)=0),0)), ""),""),"")</f>
        <v/>
      </c>
      <c r="DC219" s="33" t="str" cm="1">
        <f t="array" ref="DC219">IFERROR(IF(SMALL(DC6:DC100,5)&lt;=$A$214*SMALL(DC6:DC100,1),IFERROR(INDEX($A$6:$A$100, MATCH(1,(DC6:DC100=SMALL(DC6:DC100,5))*(COUNTIF(DC209:DC218, $A$6:$A$100)=0),0)), ""),""),"")</f>
        <v/>
      </c>
      <c r="DD219" s="33" t="str" cm="1">
        <f t="array" ref="DD219">IFERROR(IF(SMALL(DD6:DD100,5)&lt;=$A$214*SMALL(DD6:DD100,1),IFERROR(INDEX($A$6:$A$100, MATCH(1,(DD6:DD100=SMALL(DD6:DD100,5))*(COUNTIF(DD209:DD218, $A$6:$A$100)=0),0)), ""),""),"")</f>
        <v/>
      </c>
      <c r="DE219" s="33" t="str" cm="1">
        <f t="array" ref="DE219">IFERROR(IF(SMALL(DE6:DE100,5)&lt;=$A$214*SMALL(DE6:DE100,1),IFERROR(INDEX($A$6:$A$100, MATCH(1,(DE6:DE100=SMALL(DE6:DE100,5))*(COUNTIF(DE209:DE218, $A$6:$A$100)=0),0)), ""),""),"")</f>
        <v/>
      </c>
      <c r="DF219" s="33" t="str" cm="1">
        <f t="array" ref="DF219">IFERROR(IF(SMALL(DF6:DF100,5)&lt;=$A$214*SMALL(DF6:DF100,1),IFERROR(INDEX($A$6:$A$100, MATCH(1,(DF6:DF100=SMALL(DF6:DF100,5))*(COUNTIF(DF209:DF218, $A$6:$A$100)=0),0)), ""),""),"")</f>
        <v/>
      </c>
      <c r="DG219" s="33" t="str" cm="1">
        <f t="array" ref="DG219">IFERROR(IF(SMALL(DG6:DG100,5)&lt;=$A$214*SMALL(DG6:DG100,1),IFERROR(INDEX($A$6:$A$100, MATCH(1,(DG6:DG100=SMALL(DG6:DG100,5))*(COUNTIF(DG209:DG218, $A$6:$A$100)=0),0)), ""),""),"")</f>
        <v/>
      </c>
      <c r="DH219" s="33" t="str" cm="1">
        <f t="array" ref="DH219">IFERROR(IF(SMALL(DH6:DH100,5)&lt;=$A$214*SMALL(DH6:DH100,1),IFERROR(INDEX($A$6:$A$100, MATCH(1,(DH6:DH100=SMALL(DH6:DH100,5))*(COUNTIF(DH209:DH218, $A$6:$A$100)=0),0)), ""),""),"")</f>
        <v/>
      </c>
      <c r="DI219" s="33" t="str" cm="1">
        <f t="array" ref="DI219">IFERROR(IF(SMALL(DI6:DI100,5)&lt;=$A$214*SMALL(DI6:DI100,1),IFERROR(INDEX($A$6:$A$100, MATCH(1,(DI6:DI100=SMALL(DI6:DI100,5))*(COUNTIF(DI209:DI218, $A$6:$A$100)=0),0)), ""),""),"")</f>
        <v/>
      </c>
      <c r="DJ219" s="33" t="str" cm="1">
        <f t="array" ref="DJ219">IFERROR(IF(SMALL(DJ6:DJ100,5)&lt;=$A$214*SMALL(DJ6:DJ100,1),IFERROR(INDEX($A$6:$A$100, MATCH(1,(DJ6:DJ100=SMALL(DJ6:DJ100,5))*(COUNTIF(DJ209:DJ218, $A$6:$A$100)=0),0)), ""),""),"")</f>
        <v/>
      </c>
      <c r="DK219" s="33" t="str" cm="1">
        <f t="array" ref="DK219">IFERROR(IF(SMALL(DK6:DK100,5)&lt;=$A$214*SMALL(DK6:DK100,1),IFERROR(INDEX($A$6:$A$100, MATCH(1,(DK6:DK100=SMALL(DK6:DK100,5))*(COUNTIF(DK209:DK218, $A$6:$A$100)=0),0)), ""),""),"")</f>
        <v/>
      </c>
      <c r="DL219" s="33" t="str" cm="1">
        <f t="array" ref="DL219">IFERROR(IF(SMALL(DL6:DL100,5)&lt;=$A$214*SMALL(DL6:DL100,1),IFERROR(INDEX($A$6:$A$100, MATCH(1,(DL6:DL100=SMALL(DL6:DL100,5))*(COUNTIF(DL209:DL218, $A$6:$A$100)=0),0)), ""),""),"")</f>
        <v/>
      </c>
      <c r="DM219" s="33" t="str" cm="1">
        <f t="array" ref="DM219">IFERROR(IF(SMALL(DM6:DM100,5)&lt;=$A$214*SMALL(DM6:DM100,1),IFERROR(INDEX($A$6:$A$100, MATCH(1,(DM6:DM100=SMALL(DM6:DM100,5))*(COUNTIF(DM209:DM218, $A$6:$A$100)=0),0)), ""),""),"")</f>
        <v/>
      </c>
      <c r="DN219" s="33" t="str" cm="1">
        <f t="array" ref="DN219">IFERROR(IF(SMALL(DN6:DN100,5)&lt;=$A$214*SMALL(DN6:DN100,1),IFERROR(INDEX($A$6:$A$100, MATCH(1,(DN6:DN100=SMALL(DN6:DN100,5))*(COUNTIF(DN209:DN218, $A$6:$A$100)=0),0)), ""),""),"")</f>
        <v/>
      </c>
      <c r="DO219" s="33" t="str" cm="1">
        <f t="array" ref="DO219">IFERROR(IF(SMALL(DO6:DO100,5)&lt;=$A$214*SMALL(DO6:DO100,1),IFERROR(INDEX($A$6:$A$100, MATCH(1,(DO6:DO100=SMALL(DO6:DO100,5))*(COUNTIF(DO209:DO218, $A$6:$A$100)=0),0)), ""),""),"")</f>
        <v/>
      </c>
      <c r="DP219" s="33" t="str" cm="1">
        <f t="array" ref="DP219">IFERROR(IF(SMALL(DP6:DP100,5)&lt;=$A$214*SMALL(DP6:DP100,1),IFERROR(INDEX($A$6:$A$100, MATCH(1,(DP6:DP100=SMALL(DP6:DP100,5))*(COUNTIF(DP209:DP218, $A$6:$A$100)=0),0)), ""),""),"")</f>
        <v/>
      </c>
      <c r="DQ219" s="33" t="str" cm="1">
        <f t="array" ref="DQ219">IFERROR(IF(SMALL(DQ6:DQ100,5)&lt;=$A$214*SMALL(DQ6:DQ100,1),IFERROR(INDEX($A$6:$A$100, MATCH(1,(DQ6:DQ100=SMALL(DQ6:DQ100,5))*(COUNTIF(DQ209:DQ218, $A$6:$A$100)=0),0)), ""),""),"")</f>
        <v/>
      </c>
      <c r="DR219" s="33" t="str" cm="1">
        <f t="array" ref="DR219">IFERROR(IF(SMALL(DR6:DR100,5)&lt;=$A$214*SMALL(DR6:DR100,1),IFERROR(INDEX($A$6:$A$100, MATCH(1,(DR6:DR100=SMALL(DR6:DR100,5))*(COUNTIF(DR209:DR218, $A$6:$A$100)=0),0)), ""),""),"")</f>
        <v/>
      </c>
      <c r="DS219" s="33" t="str" cm="1">
        <f t="array" ref="DS219">IFERROR(IF(SMALL(DS6:DS100,5)&lt;=$A$214*SMALL(DS6:DS100,1),IFERROR(INDEX($A$6:$A$100, MATCH(1,(DS6:DS100=SMALL(DS6:DS100,5))*(COUNTIF(DS209:DS218, $A$6:$A$100)=0),0)), ""),""),"")</f>
        <v/>
      </c>
      <c r="DT219" s="33" t="str" cm="1">
        <f t="array" ref="DT219">IFERROR(IF(SMALL(DT6:DT100,5)&lt;=$A$214*SMALL(DT6:DT100,1),IFERROR(INDEX($A$6:$A$100, MATCH(1,(DT6:DT100=SMALL(DT6:DT100,5))*(COUNTIF(DT209:DT218, $A$6:$A$100)=0),0)), ""),""),"")</f>
        <v/>
      </c>
      <c r="DU219" s="33" t="str" cm="1">
        <f t="array" ref="DU219">IFERROR(IF(SMALL(DU6:DU100,5)&lt;=$A$214*SMALL(DU6:DU100,1),IFERROR(INDEX($A$6:$A$100, MATCH(1,(DU6:DU100=SMALL(DU6:DU100,5))*(COUNTIF(DU209:DU218, $A$6:$A$100)=0),0)), ""),""),"")</f>
        <v/>
      </c>
      <c r="DV219" s="33" t="str" cm="1">
        <f t="array" ref="DV219">IFERROR(IF(SMALL(DV6:DV100,5)&lt;=$A$214*SMALL(DV6:DV100,1),IFERROR(INDEX($A$6:$A$100, MATCH(1,(DV6:DV100=SMALL(DV6:DV100,5))*(COUNTIF(DV209:DV218, $A$6:$A$100)=0),0)), ""),""),"")</f>
        <v/>
      </c>
      <c r="DW219" s="33" t="str" cm="1">
        <f t="array" ref="DW219">IFERROR(IF(SMALL(DW6:DW100,5)&lt;=$A$214*SMALL(DW6:DW100,1),IFERROR(INDEX($A$6:$A$100, MATCH(1,(DW6:DW100=SMALL(DW6:DW100,5))*(COUNTIF(DW209:DW218, $A$6:$A$100)=0),0)), ""),""),"")</f>
        <v/>
      </c>
      <c r="DX219" s="33" t="str" cm="1">
        <f t="array" ref="DX219">IFERROR(IF(SMALL(DX6:DX100,5)&lt;=$A$214*SMALL(DX6:DX100,1),IFERROR(INDEX($A$6:$A$100, MATCH(1,(DX6:DX100=SMALL(DX6:DX100,5))*(COUNTIF(DX209:DX218, $A$6:$A$100)=0),0)), ""),""),"")</f>
        <v/>
      </c>
      <c r="DY219" s="33" t="str" cm="1">
        <f t="array" ref="DY219">IFERROR(IF(SMALL(DY6:DY100,5)&lt;=$A$214*SMALL(DY6:DY100,1),IFERROR(INDEX($A$6:$A$100, MATCH(1,(DY6:DY100=SMALL(DY6:DY100,5))*(COUNTIF(DY209:DY218, $A$6:$A$100)=0),0)), ""),""),"")</f>
        <v/>
      </c>
      <c r="DZ219" s="33" t="str" cm="1">
        <f t="array" ref="DZ219">IFERROR(IF(SMALL(DZ6:DZ100,5)&lt;=$A$214*SMALL(DZ6:DZ100,1),IFERROR(INDEX($A$6:$A$100, MATCH(1,(DZ6:DZ100=SMALL(DZ6:DZ100,5))*(COUNTIF(DZ209:DZ218, $A$6:$A$100)=0),0)), ""),""),"")</f>
        <v/>
      </c>
      <c r="EA219" s="112"/>
      <c r="EB219" s="112"/>
      <c r="EC219" s="33" t="str" cm="1">
        <f t="array" ref="EC219">IFERROR(IF(SMALL(EC6:EC100,5)&lt;=$A$214*SMALL(EC6:EC100,1),IFERROR(INDEX($A$6:$A$100, MATCH(1,(EC6:EC100=SMALL(EC6:EC100,5))*(COUNTIF(EC209:EC218, $A$6:$A$100)=0),0)), ""),""),"")</f>
        <v/>
      </c>
      <c r="ED219" s="112"/>
      <c r="EE219" s="112"/>
      <c r="EF219" s="33" t="str" cm="1">
        <f t="array" ref="EF219">IFERROR(IF(SMALL(EF6:EF100,5)&lt;=$A$214*SMALL(EF6:EF100,1),IFERROR(INDEX($A$6:$A$100, MATCH(1,(EF6:EF100=SMALL(EF6:EF100,5))*(COUNTIF(EF209:EF218, $A$6:$A$100)=0),0)), ""),""),"")</f>
        <v/>
      </c>
      <c r="EG219" s="112"/>
      <c r="EH219" s="33" t="str" cm="1">
        <f t="array" ref="EH219">IFERROR(IF(SMALL(EH6:EH100,5)&lt;=$A$214*SMALL(EH6:EH100,1),IFERROR(INDEX($A$6:$A$100, MATCH(1,(EH6:EH100=SMALL(EH6:EH100,5))*(COUNTIF(EH209:EH218, $A$6:$A$100)=0),0)), ""),""),"")</f>
        <v/>
      </c>
      <c r="EI219" s="33" t="str" cm="1">
        <f t="array" ref="EI219">IFERROR(IF(SMALL(EI6:EI100,5)&lt;=$A$214*SMALL(EI6:EI100,1),IFERROR(INDEX($A$6:$A$100, MATCH(1,(EI6:EI100=SMALL(EI6:EI100,5))*(COUNTIF(EI209:EI218, $A$6:$A$100)=0),0)), ""),""),"")</f>
        <v/>
      </c>
      <c r="EJ219" s="33" t="str" cm="1">
        <f t="array" ref="EJ219">IFERROR(IF(SMALL(EJ6:EJ100,5)&lt;=$A$214*SMALL(EJ6:EJ100,1),IFERROR(INDEX($A$6:$A$100, MATCH(1,(EJ6:EJ100=SMALL(EJ6:EJ100,5))*(COUNTIF(EJ209:EJ218, $A$6:$A$100)=0),0)), ""),""),"")</f>
        <v/>
      </c>
      <c r="EK219" s="33" t="str" cm="1">
        <f t="array" ref="EK219">IFERROR(IF(SMALL(EK6:EK100,5)&lt;=$A$214*SMALL(EK6:EK100,1),IFERROR(INDEX($A$6:$A$100, MATCH(1,(EK6:EK100=SMALL(EK6:EK100,5))*(COUNTIF(EK209:EK218, $A$6:$A$100)=0),0)), ""),""),"")</f>
        <v/>
      </c>
      <c r="EL219" s="33" t="str" cm="1">
        <f t="array" ref="EL219">IFERROR(IF(SMALL(EL6:EL100,5)&lt;=$A$214*SMALL(EL6:EL100,1),IFERROR(INDEX($A$6:$A$100, MATCH(1,(EL6:EL100=SMALL(EL6:EL100,5))*(COUNTIF(EL209:EL218, $A$6:$A$100)=0),0)), ""),""),"")</f>
        <v/>
      </c>
      <c r="EM219" s="33" t="str" cm="1">
        <f t="array" ref="EM219">IFERROR(IF(SMALL(EM6:EM100,5)&lt;=$A$214*SMALL(EM6:EM100,1),IFERROR(INDEX($A$6:$A$100, MATCH(1,(EM6:EM100=SMALL(EM6:EM100,5))*(COUNTIF(EM209:EM218, $A$6:$A$100)=0),0)), ""),""),"")</f>
        <v/>
      </c>
      <c r="EN219" s="33" t="str" cm="1">
        <f t="array" ref="EN219">IFERROR(IF(SMALL(EN6:EN100,5)&lt;=$A$214*SMALL(EN6:EN100,1),IFERROR(INDEX($A$6:$A$100, MATCH(1,(EN6:EN100=SMALL(EN6:EN100,5))*(COUNTIF(EN209:EN218, $A$6:$A$100)=0),0)), ""),""),"")</f>
        <v/>
      </c>
      <c r="EO219" s="33" t="str" cm="1">
        <f t="array" ref="EO219">IFERROR(IF(SMALL(EO6:EO100,5)&lt;=$A$214*SMALL(EO6:EO100,1),IFERROR(INDEX($A$6:$A$100, MATCH(1,(EO6:EO100=SMALL(EO6:EO100,5))*(COUNTIF(EO209:EO218, $A$6:$A$100)=0),0)), ""),""),"")</f>
        <v/>
      </c>
      <c r="EP219" s="33" t="str" cm="1">
        <f t="array" ref="EP219">IFERROR(IF(SMALL(EP6:EP100,5)&lt;=$A$214*SMALL(EP6:EP100,1),IFERROR(INDEX($A$6:$A$100, MATCH(1,(EP6:EP100=SMALL(EP6:EP100,5))*(COUNTIF(EP209:EP218, $A$6:$A$100)=0),0)), ""),""),"")</f>
        <v/>
      </c>
      <c r="EQ219" s="33" t="str" cm="1">
        <f t="array" ref="EQ219">IFERROR(IF(SMALL(EQ6:EQ100,5)&lt;=$A$214*SMALL(EQ6:EQ100,1),IFERROR(INDEX($A$6:$A$100, MATCH(1,(EQ6:EQ100=SMALL(EQ6:EQ100,5))*(COUNTIF(EQ209:EQ218, $A$6:$A$100)=0),0)), ""),""),"")</f>
        <v/>
      </c>
      <c r="ER219" s="33" t="str" cm="1">
        <f t="array" ref="ER219">IFERROR(IF(SMALL(ER6:ER100,5)&lt;=$A$214*SMALL(ER6:ER100,1),IFERROR(INDEX($A$6:$A$100, MATCH(1,(ER6:ER100=SMALL(ER6:ER100,5))*(COUNTIF(ER209:ER218, $A$6:$A$100)=0),0)), ""),""),"")</f>
        <v/>
      </c>
      <c r="ES219" s="33" t="str" cm="1">
        <f t="array" ref="ES219">IFERROR(IF(SMALL(ES6:ES100,5)&lt;=$A$214*SMALL(ES6:ES100,1),IFERROR(INDEX($A$6:$A$100, MATCH(1,(ES6:ES100=SMALL(ES6:ES100,5))*(COUNTIF(ES209:ES218, $A$6:$A$100)=0),0)), ""),""),"")</f>
        <v/>
      </c>
      <c r="ET219" s="33" t="str" cm="1">
        <f t="array" ref="ET219">IFERROR(IF(SMALL(ET6:ET100,5)&lt;=$A$214*SMALL(ET6:ET100,1),IFERROR(INDEX($A$6:$A$100, MATCH(1,(ET6:ET100=SMALL(ET6:ET100,5))*(COUNTIF(ET209:ET218, $A$6:$A$100)=0),0)), ""),""),"")</f>
        <v/>
      </c>
      <c r="EU219" s="33" t="str" cm="1">
        <f t="array" ref="EU219">IFERROR(IF(SMALL(EU6:EU100,5)&lt;=$A$214*SMALL(EU6:EU100,1),IFERROR(INDEX($A$6:$A$100, MATCH(1,(EU6:EU100=SMALL(EU6:EU100,5))*(COUNTIF(EU209:EU218, $A$6:$A$100)=0),0)), ""),""),"")</f>
        <v/>
      </c>
      <c r="EV219" s="33" t="str" cm="1">
        <f t="array" ref="EV219">IFERROR(IF(SMALL(EV6:EV100,5)&lt;=$A$214*SMALL(EV6:EV100,1),IFERROR(INDEX($A$6:$A$100, MATCH(1,(EV6:EV100=SMALL(EV6:EV100,5))*(COUNTIF(EV209:EV218, $A$6:$A$100)=0),0)), ""),""),"")</f>
        <v/>
      </c>
      <c r="EW219" s="33" t="str" cm="1">
        <f t="array" ref="EW219">IFERROR(IF(SMALL(EW6:EW100,5)&lt;=$A$214*SMALL(EW6:EW100,1),IFERROR(INDEX($A$6:$A$100, MATCH(1,(EW6:EW100=SMALL(EW6:EW100,5))*(COUNTIF(EW209:EW218, $A$6:$A$100)=0),0)), ""),""),"")</f>
        <v/>
      </c>
      <c r="EX219" s="33" t="str" cm="1">
        <f t="array" ref="EX219">IFERROR(IF(SMALL(EX6:EX100,5)&lt;=$A$214*SMALL(EX6:EX100,1),IFERROR(INDEX($A$6:$A$100, MATCH(1,(EX6:EX100=SMALL(EX6:EX100,5))*(COUNTIF(EX209:EX218, $A$6:$A$100)=0),0)), ""),""),"")</f>
        <v/>
      </c>
      <c r="EY219" s="33" t="str" cm="1">
        <f t="array" ref="EY219">IFERROR(IF(SMALL(EY6:EY100,5)&lt;=$A$214*SMALL(EY6:EY100,1),IFERROR(INDEX($A$6:$A$100, MATCH(1,(EY6:EY100=SMALL(EY6:EY100,5))*(COUNTIF(EY209:EY218, $A$6:$A$100)=0),0)), ""),""),"")</f>
        <v/>
      </c>
      <c r="EZ219" s="33" t="str" cm="1">
        <f t="array" ref="EZ219">IFERROR(IF(SMALL(EZ6:EZ100,5)&lt;=$A$214*SMALL(EZ6:EZ100,1),IFERROR(INDEX($A$6:$A$100, MATCH(1,(EZ6:EZ100=SMALL(EZ6:EZ100,5))*(COUNTIF(EZ209:EZ218, $A$6:$A$100)=0),0)), ""),""),"")</f>
        <v/>
      </c>
    </row>
    <row r="220" spans="1:204" x14ac:dyDescent="0.25">
      <c r="A220" s="101"/>
    </row>
    <row r="221" spans="1:204" x14ac:dyDescent="0.25">
      <c r="A221" s="2"/>
    </row>
    <row r="222" spans="1:204" x14ac:dyDescent="0.25">
      <c r="A222" s="88"/>
    </row>
    <row r="223" spans="1:204" s="141" customFormat="1" x14ac:dyDescent="0.25">
      <c r="A223" s="2" t="s">
        <v>276</v>
      </c>
      <c r="B223" s="56">
        <f t="shared" ref="B223:BM223" si="31">COUNTA(B6:B100)</f>
        <v>10</v>
      </c>
      <c r="C223" s="56">
        <f t="shared" si="31"/>
        <v>10</v>
      </c>
      <c r="D223" s="56">
        <f t="shared" si="31"/>
        <v>10</v>
      </c>
      <c r="E223" s="56">
        <f t="shared" si="31"/>
        <v>10</v>
      </c>
      <c r="F223" s="56">
        <f t="shared" si="31"/>
        <v>10</v>
      </c>
      <c r="G223" s="56">
        <f t="shared" si="31"/>
        <v>10</v>
      </c>
      <c r="H223" s="56">
        <f t="shared" si="31"/>
        <v>10</v>
      </c>
      <c r="I223" s="56">
        <f t="shared" si="31"/>
        <v>10</v>
      </c>
      <c r="J223" s="56">
        <f t="shared" si="31"/>
        <v>4</v>
      </c>
      <c r="K223" s="56">
        <f t="shared" si="31"/>
        <v>4</v>
      </c>
      <c r="L223" s="56">
        <f t="shared" si="31"/>
        <v>4</v>
      </c>
      <c r="M223" s="56">
        <f t="shared" si="31"/>
        <v>4</v>
      </c>
      <c r="N223" s="56">
        <f t="shared" si="31"/>
        <v>4</v>
      </c>
      <c r="O223" s="56">
        <f t="shared" si="31"/>
        <v>4</v>
      </c>
      <c r="P223" s="56">
        <f t="shared" si="31"/>
        <v>4</v>
      </c>
      <c r="Q223" s="56">
        <f t="shared" si="31"/>
        <v>4</v>
      </c>
      <c r="R223" s="56">
        <f t="shared" si="31"/>
        <v>4</v>
      </c>
      <c r="S223" s="56">
        <f t="shared" si="31"/>
        <v>4</v>
      </c>
      <c r="T223" s="56">
        <f t="shared" si="31"/>
        <v>4</v>
      </c>
      <c r="U223" s="56">
        <f t="shared" si="31"/>
        <v>9</v>
      </c>
      <c r="V223" s="56">
        <f t="shared" si="31"/>
        <v>9</v>
      </c>
      <c r="W223" s="56">
        <f t="shared" si="31"/>
        <v>9</v>
      </c>
      <c r="X223" s="56">
        <f t="shared" si="31"/>
        <v>9</v>
      </c>
      <c r="Y223" s="56">
        <f t="shared" si="31"/>
        <v>9</v>
      </c>
      <c r="Z223" s="56">
        <f t="shared" si="31"/>
        <v>9</v>
      </c>
      <c r="AA223" s="56">
        <f t="shared" si="31"/>
        <v>9</v>
      </c>
      <c r="AB223" s="56">
        <f t="shared" si="31"/>
        <v>9</v>
      </c>
      <c r="AC223" s="56">
        <f t="shared" si="31"/>
        <v>9</v>
      </c>
      <c r="AD223" s="56">
        <f t="shared" si="31"/>
        <v>9</v>
      </c>
      <c r="AE223" s="56">
        <f t="shared" si="31"/>
        <v>9</v>
      </c>
      <c r="AF223" s="56">
        <f t="shared" si="31"/>
        <v>2</v>
      </c>
      <c r="AG223" s="56">
        <f t="shared" si="31"/>
        <v>2</v>
      </c>
      <c r="AH223" s="56">
        <f t="shared" si="31"/>
        <v>2</v>
      </c>
      <c r="AI223" s="56">
        <f t="shared" si="31"/>
        <v>2</v>
      </c>
      <c r="AJ223" s="56">
        <f t="shared" si="31"/>
        <v>2</v>
      </c>
      <c r="AK223" s="56">
        <f t="shared" si="31"/>
        <v>2</v>
      </c>
      <c r="AL223" s="56">
        <f t="shared" si="31"/>
        <v>2</v>
      </c>
      <c r="AM223" s="56">
        <f t="shared" si="31"/>
        <v>2</v>
      </c>
      <c r="AN223" s="56">
        <f t="shared" si="31"/>
        <v>2</v>
      </c>
      <c r="AO223" s="56">
        <f t="shared" si="31"/>
        <v>2</v>
      </c>
      <c r="AP223" s="56">
        <f t="shared" si="31"/>
        <v>2</v>
      </c>
      <c r="AQ223" s="56">
        <f t="shared" si="31"/>
        <v>7</v>
      </c>
      <c r="AR223" s="56">
        <f t="shared" si="31"/>
        <v>7</v>
      </c>
      <c r="AS223" s="56">
        <f t="shared" si="31"/>
        <v>7</v>
      </c>
      <c r="AT223" s="56">
        <f t="shared" si="31"/>
        <v>7</v>
      </c>
      <c r="AU223" s="56">
        <f t="shared" si="31"/>
        <v>7</v>
      </c>
      <c r="AV223" s="56">
        <f t="shared" si="31"/>
        <v>7</v>
      </c>
      <c r="AW223" s="56">
        <f t="shared" si="31"/>
        <v>7</v>
      </c>
      <c r="AX223" s="56">
        <f t="shared" si="31"/>
        <v>7</v>
      </c>
      <c r="AY223" s="56">
        <f t="shared" si="31"/>
        <v>7</v>
      </c>
      <c r="AZ223" s="56">
        <f t="shared" si="31"/>
        <v>7</v>
      </c>
      <c r="BA223" s="56">
        <f t="shared" si="31"/>
        <v>7</v>
      </c>
      <c r="BB223" s="56">
        <f t="shared" si="31"/>
        <v>6</v>
      </c>
      <c r="BC223" s="56">
        <f t="shared" si="31"/>
        <v>6</v>
      </c>
      <c r="BD223" s="56">
        <f t="shared" si="31"/>
        <v>6</v>
      </c>
      <c r="BE223" s="56">
        <f t="shared" si="31"/>
        <v>6</v>
      </c>
      <c r="BF223" s="56">
        <f t="shared" si="31"/>
        <v>6</v>
      </c>
      <c r="BG223" s="56">
        <f t="shared" si="31"/>
        <v>6</v>
      </c>
      <c r="BH223" s="56">
        <f t="shared" si="31"/>
        <v>6</v>
      </c>
      <c r="BI223" s="56">
        <f t="shared" si="31"/>
        <v>6</v>
      </c>
      <c r="BJ223" s="56">
        <f t="shared" si="31"/>
        <v>6</v>
      </c>
      <c r="BK223" s="56">
        <f t="shared" si="31"/>
        <v>6</v>
      </c>
      <c r="BL223" s="56">
        <f t="shared" si="31"/>
        <v>6</v>
      </c>
      <c r="BM223" s="56">
        <f t="shared" si="31"/>
        <v>6</v>
      </c>
      <c r="BN223" s="56">
        <f t="shared" ref="BN223:DY223" si="32">COUNTA(BN6:BN100)</f>
        <v>6</v>
      </c>
      <c r="BO223" s="56">
        <f t="shared" si="32"/>
        <v>6</v>
      </c>
      <c r="BP223" s="56">
        <f t="shared" si="32"/>
        <v>6</v>
      </c>
      <c r="BQ223" s="56">
        <f t="shared" si="32"/>
        <v>6</v>
      </c>
      <c r="BR223" s="56">
        <f t="shared" si="32"/>
        <v>6</v>
      </c>
      <c r="BS223" s="56">
        <f t="shared" si="32"/>
        <v>6</v>
      </c>
      <c r="BT223" s="56">
        <f t="shared" si="32"/>
        <v>6</v>
      </c>
      <c r="BU223" s="56">
        <f t="shared" si="32"/>
        <v>6</v>
      </c>
      <c r="BV223" s="56">
        <f t="shared" si="32"/>
        <v>6</v>
      </c>
      <c r="BW223" s="56">
        <f t="shared" si="32"/>
        <v>6</v>
      </c>
      <c r="BX223" s="56">
        <f t="shared" si="32"/>
        <v>6</v>
      </c>
      <c r="BY223" s="56">
        <f t="shared" si="32"/>
        <v>6</v>
      </c>
      <c r="BZ223" s="56">
        <f t="shared" si="32"/>
        <v>6</v>
      </c>
      <c r="CA223" s="56">
        <f t="shared" si="32"/>
        <v>6</v>
      </c>
      <c r="CB223" s="56">
        <f t="shared" si="32"/>
        <v>6</v>
      </c>
      <c r="CC223" s="56">
        <f t="shared" si="32"/>
        <v>6</v>
      </c>
      <c r="CD223" s="56">
        <f t="shared" si="32"/>
        <v>3</v>
      </c>
      <c r="CE223" s="56">
        <f t="shared" si="32"/>
        <v>3</v>
      </c>
      <c r="CF223" s="56">
        <f t="shared" si="32"/>
        <v>3</v>
      </c>
      <c r="CG223" s="56">
        <f t="shared" si="32"/>
        <v>3</v>
      </c>
      <c r="CH223" s="56">
        <f t="shared" si="32"/>
        <v>3</v>
      </c>
      <c r="CI223" s="56">
        <f t="shared" si="32"/>
        <v>3</v>
      </c>
      <c r="CJ223" s="56">
        <f t="shared" si="32"/>
        <v>3</v>
      </c>
      <c r="CK223" s="56">
        <f t="shared" si="32"/>
        <v>3</v>
      </c>
      <c r="CL223" s="56">
        <f t="shared" si="32"/>
        <v>3</v>
      </c>
      <c r="CM223" s="56">
        <f t="shared" si="32"/>
        <v>3</v>
      </c>
      <c r="CN223" s="56">
        <f t="shared" si="32"/>
        <v>3</v>
      </c>
      <c r="CO223" s="56">
        <f t="shared" si="32"/>
        <v>3</v>
      </c>
      <c r="CP223" s="56">
        <f t="shared" si="32"/>
        <v>2</v>
      </c>
      <c r="CQ223" s="56">
        <f t="shared" si="32"/>
        <v>2</v>
      </c>
      <c r="CR223" s="56">
        <f t="shared" si="32"/>
        <v>2</v>
      </c>
      <c r="CS223" s="56">
        <f t="shared" si="32"/>
        <v>2</v>
      </c>
      <c r="CT223" s="56">
        <f t="shared" si="32"/>
        <v>2</v>
      </c>
      <c r="CU223" s="56">
        <f t="shared" si="32"/>
        <v>2</v>
      </c>
      <c r="CV223" s="56">
        <f t="shared" si="32"/>
        <v>2</v>
      </c>
      <c r="CW223" s="56">
        <f t="shared" si="32"/>
        <v>2</v>
      </c>
      <c r="CX223" s="56">
        <f t="shared" si="32"/>
        <v>4</v>
      </c>
      <c r="CY223" s="56">
        <f t="shared" si="32"/>
        <v>4</v>
      </c>
      <c r="CZ223" s="56">
        <f t="shared" si="32"/>
        <v>4</v>
      </c>
      <c r="DA223" s="56">
        <f t="shared" si="32"/>
        <v>4</v>
      </c>
      <c r="DB223" s="56">
        <f t="shared" si="32"/>
        <v>4</v>
      </c>
      <c r="DC223" s="56">
        <f t="shared" si="32"/>
        <v>4</v>
      </c>
      <c r="DD223" s="56">
        <f t="shared" si="32"/>
        <v>4</v>
      </c>
      <c r="DE223" s="56">
        <f t="shared" si="32"/>
        <v>4</v>
      </c>
      <c r="DF223" s="56">
        <f t="shared" si="32"/>
        <v>4</v>
      </c>
      <c r="DG223" s="56">
        <f t="shared" si="32"/>
        <v>4</v>
      </c>
      <c r="DH223" s="56">
        <f t="shared" si="32"/>
        <v>4</v>
      </c>
      <c r="DI223" s="56">
        <f t="shared" si="32"/>
        <v>4</v>
      </c>
      <c r="DJ223" s="56">
        <f t="shared" si="32"/>
        <v>4</v>
      </c>
      <c r="DK223" s="56">
        <f t="shared" si="32"/>
        <v>4</v>
      </c>
      <c r="DL223" s="56">
        <f t="shared" si="32"/>
        <v>4</v>
      </c>
      <c r="DM223" s="56">
        <f t="shared" si="32"/>
        <v>4</v>
      </c>
      <c r="DN223" s="56">
        <f t="shared" si="32"/>
        <v>4</v>
      </c>
      <c r="DO223" s="56">
        <f t="shared" si="32"/>
        <v>4</v>
      </c>
      <c r="DP223" s="56">
        <f t="shared" si="32"/>
        <v>4</v>
      </c>
      <c r="DQ223" s="56">
        <f t="shared" si="32"/>
        <v>4</v>
      </c>
      <c r="DR223" s="56">
        <f t="shared" si="32"/>
        <v>4</v>
      </c>
      <c r="DS223" s="56">
        <f t="shared" si="32"/>
        <v>4</v>
      </c>
      <c r="DT223" s="56">
        <f t="shared" si="32"/>
        <v>4</v>
      </c>
      <c r="DU223" s="56">
        <f t="shared" si="32"/>
        <v>4</v>
      </c>
      <c r="DV223" s="56">
        <f t="shared" si="32"/>
        <v>7</v>
      </c>
      <c r="DW223" s="56">
        <f t="shared" si="32"/>
        <v>7</v>
      </c>
      <c r="DX223" s="56">
        <f t="shared" si="32"/>
        <v>7</v>
      </c>
      <c r="DY223" s="56">
        <f t="shared" si="32"/>
        <v>7</v>
      </c>
      <c r="DZ223" s="56">
        <f t="shared" ref="DZ223:GK223" si="33">COUNTA(DZ6:DZ100)</f>
        <v>7</v>
      </c>
      <c r="EA223" s="56">
        <f t="shared" si="33"/>
        <v>8</v>
      </c>
      <c r="EB223" s="56">
        <f t="shared" si="33"/>
        <v>8</v>
      </c>
      <c r="EC223" s="56">
        <f t="shared" si="33"/>
        <v>8</v>
      </c>
      <c r="ED223" s="56">
        <f t="shared" si="33"/>
        <v>8</v>
      </c>
      <c r="EE223" s="56">
        <f t="shared" si="33"/>
        <v>8</v>
      </c>
      <c r="EF223" s="56">
        <f t="shared" si="33"/>
        <v>8</v>
      </c>
      <c r="EG223" s="56">
        <f t="shared" si="33"/>
        <v>8</v>
      </c>
      <c r="EH223" s="56">
        <f t="shared" si="33"/>
        <v>8</v>
      </c>
      <c r="EI223" s="56">
        <f t="shared" si="33"/>
        <v>13</v>
      </c>
      <c r="EJ223" s="56">
        <f t="shared" si="33"/>
        <v>13</v>
      </c>
      <c r="EK223" s="56">
        <f t="shared" si="33"/>
        <v>13</v>
      </c>
      <c r="EL223" s="56">
        <f t="shared" si="33"/>
        <v>13</v>
      </c>
      <c r="EM223" s="56">
        <f t="shared" si="33"/>
        <v>13</v>
      </c>
      <c r="EN223" s="56">
        <f t="shared" si="33"/>
        <v>13</v>
      </c>
      <c r="EO223" s="56">
        <f t="shared" si="33"/>
        <v>13</v>
      </c>
      <c r="EP223" s="56">
        <f t="shared" si="33"/>
        <v>13</v>
      </c>
      <c r="EQ223" s="56">
        <f t="shared" si="33"/>
        <v>13</v>
      </c>
      <c r="ER223" s="56">
        <f t="shared" si="33"/>
        <v>13</v>
      </c>
      <c r="ES223" s="56">
        <f t="shared" si="33"/>
        <v>13</v>
      </c>
      <c r="ET223" s="56">
        <f t="shared" si="33"/>
        <v>0</v>
      </c>
      <c r="EU223" s="56">
        <f t="shared" si="33"/>
        <v>0</v>
      </c>
      <c r="EV223" s="56">
        <f t="shared" si="33"/>
        <v>0</v>
      </c>
      <c r="EW223" s="56">
        <f t="shared" si="33"/>
        <v>0</v>
      </c>
      <c r="EX223" s="56">
        <f t="shared" si="33"/>
        <v>0</v>
      </c>
      <c r="EY223" s="56">
        <f t="shared" si="33"/>
        <v>0</v>
      </c>
      <c r="EZ223" s="56">
        <f t="shared" si="33"/>
        <v>0</v>
      </c>
      <c r="FA223" s="56">
        <f t="shared" si="33"/>
        <v>0</v>
      </c>
      <c r="FB223" s="56">
        <f t="shared" si="33"/>
        <v>0</v>
      </c>
      <c r="FC223" s="56">
        <f t="shared" si="33"/>
        <v>0</v>
      </c>
      <c r="FD223" s="56">
        <f t="shared" si="33"/>
        <v>0</v>
      </c>
      <c r="FE223" s="56">
        <f t="shared" si="33"/>
        <v>0</v>
      </c>
      <c r="FF223" s="56">
        <f t="shared" si="33"/>
        <v>0</v>
      </c>
      <c r="FG223" s="56">
        <f t="shared" si="33"/>
        <v>0</v>
      </c>
      <c r="FH223" s="56">
        <f t="shared" si="33"/>
        <v>0</v>
      </c>
      <c r="FI223" s="56">
        <f t="shared" si="33"/>
        <v>0</v>
      </c>
      <c r="FJ223" s="56">
        <f t="shared" si="33"/>
        <v>0</v>
      </c>
      <c r="FK223" s="56">
        <f t="shared" si="33"/>
        <v>0</v>
      </c>
      <c r="FL223" s="56">
        <f t="shared" si="33"/>
        <v>0</v>
      </c>
      <c r="FM223" s="56">
        <f t="shared" si="33"/>
        <v>0</v>
      </c>
      <c r="FN223" s="56">
        <f t="shared" si="33"/>
        <v>0</v>
      </c>
      <c r="FO223" s="56">
        <f t="shared" si="33"/>
        <v>0</v>
      </c>
      <c r="FP223" s="56">
        <f t="shared" si="33"/>
        <v>0</v>
      </c>
      <c r="FQ223" s="56">
        <f t="shared" si="33"/>
        <v>0</v>
      </c>
      <c r="FR223" s="56">
        <f t="shared" si="33"/>
        <v>0</v>
      </c>
      <c r="FS223" s="56">
        <f t="shared" si="33"/>
        <v>0</v>
      </c>
      <c r="FT223" s="56">
        <f t="shared" si="33"/>
        <v>0</v>
      </c>
      <c r="FU223" s="56">
        <f t="shared" si="33"/>
        <v>0</v>
      </c>
      <c r="FV223" s="56">
        <f t="shared" si="33"/>
        <v>0</v>
      </c>
      <c r="FW223" s="56">
        <f t="shared" si="33"/>
        <v>0</v>
      </c>
      <c r="FX223" s="56">
        <f t="shared" si="33"/>
        <v>0</v>
      </c>
      <c r="FY223" s="56">
        <f t="shared" si="33"/>
        <v>0</v>
      </c>
      <c r="FZ223" s="56">
        <f t="shared" si="33"/>
        <v>0</v>
      </c>
      <c r="GA223" s="56">
        <f t="shared" si="33"/>
        <v>0</v>
      </c>
      <c r="GB223" s="56">
        <f t="shared" si="33"/>
        <v>0</v>
      </c>
      <c r="GC223" s="56">
        <f t="shared" si="33"/>
        <v>0</v>
      </c>
      <c r="GD223" s="56">
        <f t="shared" si="33"/>
        <v>0</v>
      </c>
      <c r="GE223" s="56">
        <f t="shared" si="33"/>
        <v>0</v>
      </c>
      <c r="GF223" s="56">
        <f t="shared" si="33"/>
        <v>0</v>
      </c>
      <c r="GG223" s="56">
        <f t="shared" si="33"/>
        <v>0</v>
      </c>
      <c r="GH223" s="56">
        <f t="shared" si="33"/>
        <v>0</v>
      </c>
      <c r="GI223" s="56">
        <f t="shared" si="33"/>
        <v>0</v>
      </c>
      <c r="GJ223" s="56">
        <f t="shared" si="33"/>
        <v>0</v>
      </c>
      <c r="GK223" s="56">
        <f t="shared" si="33"/>
        <v>0</v>
      </c>
      <c r="GL223" s="56">
        <f t="shared" ref="GL223:GV223" si="34">COUNTA(GL6:GL100)</f>
        <v>0</v>
      </c>
      <c r="GM223" s="56">
        <f t="shared" si="34"/>
        <v>0</v>
      </c>
      <c r="GN223" s="56">
        <f t="shared" si="34"/>
        <v>0</v>
      </c>
      <c r="GO223" s="56">
        <f t="shared" si="34"/>
        <v>0</v>
      </c>
      <c r="GP223" s="56">
        <f t="shared" si="34"/>
        <v>0</v>
      </c>
      <c r="GQ223" s="56">
        <f t="shared" si="34"/>
        <v>0</v>
      </c>
      <c r="GR223" s="56">
        <f t="shared" si="34"/>
        <v>0</v>
      </c>
      <c r="GS223" s="56">
        <f t="shared" si="34"/>
        <v>0</v>
      </c>
      <c r="GT223" s="56">
        <f t="shared" si="34"/>
        <v>0</v>
      </c>
      <c r="GU223" s="56">
        <f t="shared" si="34"/>
        <v>0</v>
      </c>
      <c r="GV223" s="56">
        <f t="shared" si="34"/>
        <v>0</v>
      </c>
    </row>
    <row r="224" spans="1:204" x14ac:dyDescent="0.25">
      <c r="A224" s="101"/>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07" s="87" customFormat="1" x14ac:dyDescent="0.25">
      <c r="A241" s="85"/>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CX241" s="86"/>
      <c r="CY241" s="86"/>
      <c r="CZ241" s="86"/>
      <c r="DA241" s="86"/>
      <c r="DB241" s="86"/>
      <c r="DC241" s="86"/>
    </row>
    <row r="242" spans="1:107" x14ac:dyDescent="0.25">
      <c r="A242" s="2"/>
    </row>
    <row r="244" spans="1:107" x14ac:dyDescent="0.25">
      <c r="A244" s="2"/>
    </row>
    <row r="245" spans="1:107" x14ac:dyDescent="0.25">
      <c r="A245" s="2"/>
    </row>
    <row r="246" spans="1:107" x14ac:dyDescent="0.25">
      <c r="A246" s="2"/>
    </row>
    <row r="247" spans="1:107" x14ac:dyDescent="0.25">
      <c r="A247" s="2"/>
    </row>
    <row r="248" spans="1:107" x14ac:dyDescent="0.25">
      <c r="A248" s="2"/>
    </row>
    <row r="249" spans="1:107" x14ac:dyDescent="0.25">
      <c r="A249" s="2"/>
    </row>
    <row r="250" spans="1:107" x14ac:dyDescent="0.25">
      <c r="A250" s="2"/>
    </row>
    <row r="251" spans="1:107" x14ac:dyDescent="0.25">
      <c r="A251" s="2"/>
    </row>
    <row r="252" spans="1:107" x14ac:dyDescent="0.25">
      <c r="A252" s="2"/>
    </row>
    <row r="253" spans="1:107" x14ac:dyDescent="0.25">
      <c r="A253" s="2"/>
    </row>
    <row r="254" spans="1:107" x14ac:dyDescent="0.25">
      <c r="A254" s="2"/>
    </row>
    <row r="255" spans="1:107" x14ac:dyDescent="0.25">
      <c r="A255" s="2"/>
    </row>
    <row r="256" spans="1:107"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sheetData>
  <mergeCells count="225">
    <mergeCell ref="DV1:EH1"/>
    <mergeCell ref="CR4:CS4"/>
    <mergeCell ref="CT3:CW3"/>
    <mergeCell ref="CT4:CU4"/>
    <mergeCell ref="CV4:CW4"/>
    <mergeCell ref="CD2:CW2"/>
    <mergeCell ref="CH3:CK3"/>
    <mergeCell ref="CL3:CO3"/>
    <mergeCell ref="CP3:CS3"/>
    <mergeCell ref="CH4:CI4"/>
    <mergeCell ref="CJ4:CK4"/>
    <mergeCell ref="CL4:CM4"/>
    <mergeCell ref="CN4:CO4"/>
    <mergeCell ref="CP4:CQ4"/>
    <mergeCell ref="EA4:EC4"/>
    <mergeCell ref="DV3:EH3"/>
    <mergeCell ref="DR4:DS4"/>
    <mergeCell ref="DT4:DU4"/>
    <mergeCell ref="DJ3:DU3"/>
    <mergeCell ref="CX3:DI3"/>
    <mergeCell ref="CX2:DU2"/>
    <mergeCell ref="DH4:DI4"/>
    <mergeCell ref="DJ4:DK4"/>
    <mergeCell ref="DL4:DM4"/>
    <mergeCell ref="BZ3:CC3"/>
    <mergeCell ref="BZ4:CA4"/>
    <mergeCell ref="CB4:CC4"/>
    <mergeCell ref="BN2:CC2"/>
    <mergeCell ref="CD3:CG3"/>
    <mergeCell ref="CD4:CE4"/>
    <mergeCell ref="CF4:CG4"/>
    <mergeCell ref="BR3:BU3"/>
    <mergeCell ref="BV3:BY3"/>
    <mergeCell ref="BR4:BS4"/>
    <mergeCell ref="BT4:BU4"/>
    <mergeCell ref="BV4:BW4"/>
    <mergeCell ref="BX4:BY4"/>
    <mergeCell ref="BN3:BQ3"/>
    <mergeCell ref="BN4:BO4"/>
    <mergeCell ref="BP4:BQ4"/>
    <mergeCell ref="BJ3:BM3"/>
    <mergeCell ref="BJ4:BK4"/>
    <mergeCell ref="BL4:BM4"/>
    <mergeCell ref="BB2:BM2"/>
    <mergeCell ref="BB3:BE3"/>
    <mergeCell ref="BF3:BI3"/>
    <mergeCell ref="BB4:BC4"/>
    <mergeCell ref="BD4:BE4"/>
    <mergeCell ref="BF4:BG4"/>
    <mergeCell ref="BH4:BI4"/>
    <mergeCell ref="U114:W114"/>
    <mergeCell ref="A209:A211"/>
    <mergeCell ref="A212:A213"/>
    <mergeCell ref="F3:I3"/>
    <mergeCell ref="F4:G4"/>
    <mergeCell ref="H4:I4"/>
    <mergeCell ref="B2:I2"/>
    <mergeCell ref="B4:C4"/>
    <mergeCell ref="D4:E4"/>
    <mergeCell ref="B3:E3"/>
    <mergeCell ref="H104:K104"/>
    <mergeCell ref="I105:K105"/>
    <mergeCell ref="J2:T2"/>
    <mergeCell ref="J3:T3"/>
    <mergeCell ref="L104:L105"/>
    <mergeCell ref="K103:O103"/>
    <mergeCell ref="G103:H103"/>
    <mergeCell ref="M104:N105"/>
    <mergeCell ref="E105:G105"/>
    <mergeCell ref="D104:G104"/>
    <mergeCell ref="A4:A5"/>
    <mergeCell ref="B104:C105"/>
    <mergeCell ref="R124:T124"/>
    <mergeCell ref="R125:T125"/>
    <mergeCell ref="U125:W125"/>
    <mergeCell ref="U126:W126"/>
    <mergeCell ref="U119:W119"/>
    <mergeCell ref="U120:W120"/>
    <mergeCell ref="U122:W122"/>
    <mergeCell ref="U123:W123"/>
    <mergeCell ref="R120:T120"/>
    <mergeCell ref="R121:T121"/>
    <mergeCell ref="R122:T122"/>
    <mergeCell ref="R123:T123"/>
    <mergeCell ref="R119:T119"/>
    <mergeCell ref="R126:T126"/>
    <mergeCell ref="DN4:DO4"/>
    <mergeCell ref="DP4:DQ4"/>
    <mergeCell ref="CX4:CY4"/>
    <mergeCell ref="CZ4:DA4"/>
    <mergeCell ref="DB4:DC4"/>
    <mergeCell ref="DD4:DE4"/>
    <mergeCell ref="DF4:DG4"/>
    <mergeCell ref="DV2:EH2"/>
    <mergeCell ref="R130:T130"/>
    <mergeCell ref="R106:T106"/>
    <mergeCell ref="R107:T107"/>
    <mergeCell ref="R108:T108"/>
    <mergeCell ref="R109:T109"/>
    <mergeCell ref="AJ115:AL115"/>
    <mergeCell ref="AJ116:AL116"/>
    <mergeCell ref="AM116:AO116"/>
    <mergeCell ref="AJ117:AL117"/>
    <mergeCell ref="AM117:AO117"/>
    <mergeCell ref="AJ112:AL112"/>
    <mergeCell ref="AJ113:AL113"/>
    <mergeCell ref="AM113:AO113"/>
    <mergeCell ref="AJ114:AL114"/>
    <mergeCell ref="AM114:AO114"/>
    <mergeCell ref="AJ122:AL122"/>
    <mergeCell ref="R131:T131"/>
    <mergeCell ref="U131:W131"/>
    <mergeCell ref="R132:T132"/>
    <mergeCell ref="U132:W132"/>
    <mergeCell ref="EI3:EO3"/>
    <mergeCell ref="R127:T127"/>
    <mergeCell ref="R128:T128"/>
    <mergeCell ref="U128:W128"/>
    <mergeCell ref="R129:T129"/>
    <mergeCell ref="U129:W129"/>
    <mergeCell ref="AJ106:AL106"/>
    <mergeCell ref="AJ107:AL107"/>
    <mergeCell ref="AM107:AO107"/>
    <mergeCell ref="AJ108:AL108"/>
    <mergeCell ref="AM108:AO108"/>
    <mergeCell ref="AJ109:AL109"/>
    <mergeCell ref="AJ110:AL110"/>
    <mergeCell ref="AM110:AO110"/>
    <mergeCell ref="AJ111:AL111"/>
    <mergeCell ref="AM111:AO111"/>
    <mergeCell ref="EG4:EH4"/>
    <mergeCell ref="DV4:DZ4"/>
    <mergeCell ref="ED4:EF4"/>
    <mergeCell ref="R104:T105"/>
    <mergeCell ref="R136:T136"/>
    <mergeCell ref="R137:T137"/>
    <mergeCell ref="U137:W137"/>
    <mergeCell ref="R138:T138"/>
    <mergeCell ref="U138:W138"/>
    <mergeCell ref="R133:T133"/>
    <mergeCell ref="R134:T134"/>
    <mergeCell ref="U134:W134"/>
    <mergeCell ref="R135:T135"/>
    <mergeCell ref="U135:W135"/>
    <mergeCell ref="R142:T142"/>
    <mergeCell ref="R143:T143"/>
    <mergeCell ref="U143:W143"/>
    <mergeCell ref="R144:T144"/>
    <mergeCell ref="U144:W144"/>
    <mergeCell ref="R139:T139"/>
    <mergeCell ref="R140:T140"/>
    <mergeCell ref="U140:W140"/>
    <mergeCell ref="R141:T141"/>
    <mergeCell ref="U141:W141"/>
    <mergeCell ref="R148:T148"/>
    <mergeCell ref="R149:T149"/>
    <mergeCell ref="U149:W149"/>
    <mergeCell ref="R150:T150"/>
    <mergeCell ref="U150:W150"/>
    <mergeCell ref="R145:T145"/>
    <mergeCell ref="R146:T146"/>
    <mergeCell ref="U146:W146"/>
    <mergeCell ref="R147:T147"/>
    <mergeCell ref="U147:W147"/>
    <mergeCell ref="AQ1:BA1"/>
    <mergeCell ref="AA102:AD105"/>
    <mergeCell ref="AE103:AG105"/>
    <mergeCell ref="AI104:AI105"/>
    <mergeCell ref="AJ104:AL105"/>
    <mergeCell ref="U107:W107"/>
    <mergeCell ref="U108:W108"/>
    <mergeCell ref="AF2:AP2"/>
    <mergeCell ref="AF3:AP3"/>
    <mergeCell ref="AQ2:BA2"/>
    <mergeCell ref="AQ3:BA3"/>
    <mergeCell ref="U2:AE2"/>
    <mergeCell ref="U3:AE3"/>
    <mergeCell ref="AJ123:AL123"/>
    <mergeCell ref="AM123:AO123"/>
    <mergeCell ref="AJ118:AL118"/>
    <mergeCell ref="AJ119:AL119"/>
    <mergeCell ref="AM119:AO119"/>
    <mergeCell ref="AJ120:AL120"/>
    <mergeCell ref="AM120:AO120"/>
    <mergeCell ref="B1:I1"/>
    <mergeCell ref="Q104:Q105"/>
    <mergeCell ref="U1:AE1"/>
    <mergeCell ref="U116:W116"/>
    <mergeCell ref="U117:W117"/>
    <mergeCell ref="R115:T115"/>
    <mergeCell ref="R116:T116"/>
    <mergeCell ref="R117:T117"/>
    <mergeCell ref="R118:T118"/>
    <mergeCell ref="R110:T110"/>
    <mergeCell ref="R111:T111"/>
    <mergeCell ref="R112:T112"/>
    <mergeCell ref="R113:T113"/>
    <mergeCell ref="R114:T114"/>
    <mergeCell ref="U110:W110"/>
    <mergeCell ref="U111:W111"/>
    <mergeCell ref="U113:W113"/>
    <mergeCell ref="EI1:ES1"/>
    <mergeCell ref="EI4:ES4"/>
    <mergeCell ref="AJ133:AL133"/>
    <mergeCell ref="AJ134:AL134"/>
    <mergeCell ref="AM134:AO134"/>
    <mergeCell ref="AJ135:AL135"/>
    <mergeCell ref="AM135:AO135"/>
    <mergeCell ref="AJ130:AL130"/>
    <mergeCell ref="AJ131:AL131"/>
    <mergeCell ref="AM131:AO131"/>
    <mergeCell ref="AJ132:AL132"/>
    <mergeCell ref="AM132:AO132"/>
    <mergeCell ref="AJ127:AL127"/>
    <mergeCell ref="AJ128:AL128"/>
    <mergeCell ref="AM128:AO128"/>
    <mergeCell ref="AJ129:AL129"/>
    <mergeCell ref="AM129:AO129"/>
    <mergeCell ref="AJ124:AL124"/>
    <mergeCell ref="AJ125:AL125"/>
    <mergeCell ref="AM125:AO125"/>
    <mergeCell ref="AJ126:AL126"/>
    <mergeCell ref="AM126:AO126"/>
    <mergeCell ref="AJ121:AL121"/>
    <mergeCell ref="AM122:AO122"/>
  </mergeCells>
  <phoneticPr fontId="11" type="noConversion"/>
  <conditionalFormatting sqref="B6:B32">
    <cfRule type="cellIs" dxfId="151" priority="198" operator="lessThanOrEqual">
      <formula>SMALL($B$6:$B$30,1)</formula>
    </cfRule>
  </conditionalFormatting>
  <conditionalFormatting sqref="C6:C31">
    <cfRule type="cellIs" dxfId="150" priority="196" operator="lessThanOrEqual">
      <formula>SMALL($C$6:$C$31,1)</formula>
    </cfRule>
  </conditionalFormatting>
  <conditionalFormatting sqref="D6:D31">
    <cfRule type="cellIs" dxfId="149" priority="194" operator="lessThanOrEqual">
      <formula>SMALL($D$6:$D$31,1)</formula>
    </cfRule>
  </conditionalFormatting>
  <conditionalFormatting sqref="E6:E31">
    <cfRule type="cellIs" dxfId="148" priority="192" operator="lessThanOrEqual">
      <formula>SMALL($E$6:$E$31,1)</formula>
    </cfRule>
  </conditionalFormatting>
  <conditionalFormatting sqref="F6:F31 M7">
    <cfRule type="cellIs" dxfId="147" priority="191" operator="lessThanOrEqual">
      <formula>SMALL($F$6:$F$31,1)</formula>
    </cfRule>
  </conditionalFormatting>
  <conditionalFormatting sqref="G6:G31">
    <cfRule type="cellIs" dxfId="146" priority="190" operator="lessThanOrEqual">
      <formula>SMALL($G$6:$G$31,1)</formula>
    </cfRule>
  </conditionalFormatting>
  <conditionalFormatting sqref="H6:H31">
    <cfRule type="cellIs" dxfId="145" priority="189" operator="lessThanOrEqual">
      <formula>SMALL($H$6:$H$31,1)</formula>
    </cfRule>
  </conditionalFormatting>
  <conditionalFormatting sqref="I6:I31">
    <cfRule type="cellIs" dxfId="144" priority="188" operator="lessThanOrEqual">
      <formula>SMALL($I$6:$I$31,1)</formula>
    </cfRule>
  </conditionalFormatting>
  <conditionalFormatting sqref="J6:J19 J21:J31">
    <cfRule type="cellIs" dxfId="143" priority="187" operator="lessThanOrEqual">
      <formula>SMALL($J$6:$J$31,1)</formula>
    </cfRule>
  </conditionalFormatting>
  <conditionalFormatting sqref="K6:K19 K21:K31">
    <cfRule type="cellIs" dxfId="142" priority="186" operator="lessThanOrEqual">
      <formula>SMALL($K$6:$K$31,1)</formula>
    </cfRule>
  </conditionalFormatting>
  <conditionalFormatting sqref="L6:L19 L21:L31">
    <cfRule type="cellIs" dxfId="141" priority="185" operator="lessThanOrEqual">
      <formula>SMALL($L$6:$L$31,1)</formula>
    </cfRule>
  </conditionalFormatting>
  <conditionalFormatting sqref="M6:M19 M21:M31">
    <cfRule type="cellIs" dxfId="140" priority="184" operator="lessThanOrEqual">
      <formula>SMALL($M$6:$M$31,1)</formula>
    </cfRule>
  </conditionalFormatting>
  <conditionalFormatting sqref="N6:N19 N21:N31">
    <cfRule type="cellIs" dxfId="139" priority="183" operator="lessThanOrEqual">
      <formula>SMALL($N$6:$N$31,1)</formula>
    </cfRule>
  </conditionalFormatting>
  <conditionalFormatting sqref="O6:O19 O21:O31">
    <cfRule type="cellIs" dxfId="138" priority="182" operator="lessThanOrEqual">
      <formula>SMALL($O$6:$O$31,1)</formula>
    </cfRule>
  </conditionalFormatting>
  <conditionalFormatting sqref="P6:P19 P21:P31">
    <cfRule type="cellIs" dxfId="137" priority="181" operator="lessThanOrEqual">
      <formula>SMALL($P$6:$P$31,1)</formula>
    </cfRule>
  </conditionalFormatting>
  <conditionalFormatting sqref="Q6:Q19 Q21:Q31">
    <cfRule type="cellIs" dxfId="136" priority="180" operator="lessThanOrEqual">
      <formula>SMALL($Q$6:$Q$31,1)</formula>
    </cfRule>
  </conditionalFormatting>
  <conditionalFormatting sqref="R6:R19 R21:R31">
    <cfRule type="cellIs" dxfId="135" priority="179" operator="lessThanOrEqual">
      <formula>SMALL($R$6:$R$31,1)</formula>
    </cfRule>
  </conditionalFormatting>
  <conditionalFormatting sqref="S6:S19 S21:S31">
    <cfRule type="cellIs" dxfId="134" priority="178" operator="lessThanOrEqual">
      <formula>SMALL($S$6:$S$31,1)</formula>
    </cfRule>
  </conditionalFormatting>
  <conditionalFormatting sqref="T6:T19 T21:T31">
    <cfRule type="cellIs" dxfId="133" priority="177" operator="lessThanOrEqual">
      <formula>SMALL($T$6:$T$31,1)</formula>
    </cfRule>
  </conditionalFormatting>
  <conditionalFormatting sqref="U6:U31">
    <cfRule type="cellIs" dxfId="132" priority="176" operator="lessThanOrEqual">
      <formula>SMALL($U$6:$U$31,1)</formula>
    </cfRule>
  </conditionalFormatting>
  <conditionalFormatting sqref="V6:V31">
    <cfRule type="cellIs" dxfId="131" priority="175" operator="lessThanOrEqual">
      <formula>SMALL($V$6:$V$31,1)</formula>
    </cfRule>
  </conditionalFormatting>
  <conditionalFormatting sqref="W6:W31">
    <cfRule type="cellIs" dxfId="130" priority="174" operator="lessThanOrEqual">
      <formula>SMALL($W$6:$W$31,1)</formula>
    </cfRule>
  </conditionalFormatting>
  <conditionalFormatting sqref="X6:X21 X23:X31">
    <cfRule type="cellIs" dxfId="129" priority="173" operator="lessThanOrEqual">
      <formula>SMALL($X$6:$X$31,1)</formula>
    </cfRule>
  </conditionalFormatting>
  <conditionalFormatting sqref="Y6:Y31">
    <cfRule type="cellIs" dxfId="128" priority="172" operator="lessThanOrEqual">
      <formula>SMALL($Y$6:$Y$31,1)</formula>
    </cfRule>
  </conditionalFormatting>
  <conditionalFormatting sqref="Z6:Z21 Z23:Z31">
    <cfRule type="cellIs" dxfId="127" priority="171" operator="lessThanOrEqual">
      <formula>SMALL($Z$6:$Z$31,1)</formula>
    </cfRule>
  </conditionalFormatting>
  <conditionalFormatting sqref="AA6:AA31">
    <cfRule type="cellIs" dxfId="126" priority="170" operator="lessThanOrEqual">
      <formula>SMALL($AA$6:$AA$31,1)</formula>
    </cfRule>
  </conditionalFormatting>
  <conditionalFormatting sqref="AB6:AB21 AB23:AB31">
    <cfRule type="cellIs" dxfId="125" priority="169" operator="lessThanOrEqual">
      <formula>SMALL($AB$6:$AB$31,1)</formula>
    </cfRule>
  </conditionalFormatting>
  <conditionalFormatting sqref="AC6:AC31">
    <cfRule type="cellIs" dxfId="124" priority="168" operator="lessThanOrEqual">
      <formula>SMALL($AC$6:$AC$31,1)</formula>
    </cfRule>
  </conditionalFormatting>
  <conditionalFormatting sqref="AD6:AD31">
    <cfRule type="cellIs" dxfId="123" priority="167" operator="lessThanOrEqual">
      <formula>SMALL($AD$6:$AD$31,1)</formula>
    </cfRule>
  </conditionalFormatting>
  <conditionalFormatting sqref="AE6:AE21 AE23:AE31">
    <cfRule type="cellIs" priority="166" operator="lessThanOrEqual">
      <formula>SMALL($AE$6:$AE$31,1)</formula>
    </cfRule>
  </conditionalFormatting>
  <conditionalFormatting sqref="AF6:AF31">
    <cfRule type="cellIs" dxfId="122" priority="165" operator="lessThanOrEqual">
      <formula>SMALL($AF$6:$AF$31,1)</formula>
    </cfRule>
  </conditionalFormatting>
  <conditionalFormatting sqref="AG6:AG31">
    <cfRule type="cellIs" dxfId="121" priority="164" operator="lessThanOrEqual">
      <formula>SMALL($AG$6:$AG$31,1)</formula>
    </cfRule>
  </conditionalFormatting>
  <conditionalFormatting sqref="AH6:AH31">
    <cfRule type="cellIs" dxfId="120" priority="163" operator="lessThanOrEqual">
      <formula>SMALL($AH$6:$AH$31,1)</formula>
    </cfRule>
  </conditionalFormatting>
  <conditionalFormatting sqref="AI6:AI31">
    <cfRule type="cellIs" dxfId="119" priority="162" operator="lessThanOrEqual">
      <formula>SMALL($AI$6:$AI$31,1)</formula>
    </cfRule>
  </conditionalFormatting>
  <conditionalFormatting sqref="AJ6:AJ31">
    <cfRule type="cellIs" dxfId="118" priority="161" operator="lessThanOrEqual">
      <formula>SMALL($AJ$6:$AJ$31,1)</formula>
    </cfRule>
  </conditionalFormatting>
  <conditionalFormatting sqref="AK6:AK31">
    <cfRule type="cellIs" dxfId="117" priority="160" operator="lessThanOrEqual">
      <formula>SMALL($AK$6:$AK$31,1)</formula>
    </cfRule>
  </conditionalFormatting>
  <conditionalFormatting sqref="AL6:AL31">
    <cfRule type="cellIs" dxfId="116" priority="159" operator="lessThanOrEqual">
      <formula>SMALL($AL$6:$AL$31,1)</formula>
    </cfRule>
  </conditionalFormatting>
  <conditionalFormatting sqref="AM6:AM31">
    <cfRule type="cellIs" dxfId="115" priority="158" operator="lessThanOrEqual">
      <formula>SMALL($AM$6:$AM$31,1)</formula>
    </cfRule>
  </conditionalFormatting>
  <conditionalFormatting sqref="AN6:AN31">
    <cfRule type="cellIs" dxfId="114" priority="157" operator="lessThanOrEqual">
      <formula>SMALL($AN$6:$AN$31,1)</formula>
    </cfRule>
  </conditionalFormatting>
  <conditionalFormatting sqref="AO6:AO31">
    <cfRule type="cellIs" dxfId="113" priority="156" operator="lessThanOrEqual">
      <formula>SMALL($AO$6:$AO$31,1)</formula>
    </cfRule>
  </conditionalFormatting>
  <conditionalFormatting sqref="AP6:AP31">
    <cfRule type="cellIs" dxfId="112" priority="155" operator="lessThanOrEqual">
      <formula>SMALL($AP$6:$AP$31,1)</formula>
    </cfRule>
  </conditionalFormatting>
  <conditionalFormatting sqref="AQ6:AQ52">
    <cfRule type="cellIs" dxfId="111" priority="13" operator="lessThanOrEqual">
      <formula>SMALL($AQ$12:$AQ$58,1)</formula>
    </cfRule>
  </conditionalFormatting>
  <conditionalFormatting sqref="AR6:AR52">
    <cfRule type="cellIs" dxfId="110" priority="12" operator="lessThanOrEqual">
      <formula>SMALL($AR$12:$AR$58,1)</formula>
    </cfRule>
  </conditionalFormatting>
  <conditionalFormatting sqref="AS6:AS52">
    <cfRule type="cellIs" dxfId="109" priority="5" operator="lessThanOrEqual">
      <formula>SMALL($AS$12:$AS$58,1)</formula>
    </cfRule>
  </conditionalFormatting>
  <conditionalFormatting sqref="AT6:AT52">
    <cfRule type="cellIs" dxfId="108" priority="11" operator="lessThanOrEqual">
      <formula>SMALL($AT$12:$AT$58,1)</formula>
    </cfRule>
  </conditionalFormatting>
  <conditionalFormatting sqref="AU6:AU52">
    <cfRule type="cellIs" dxfId="107" priority="4" operator="lessThanOrEqual">
      <formula>SMALL($AU$12:$AU$58,1)</formula>
    </cfRule>
  </conditionalFormatting>
  <conditionalFormatting sqref="AV6:AV52">
    <cfRule type="cellIs" dxfId="106" priority="10" operator="lessThanOrEqual">
      <formula>SMALL($AV$12:$AV$58,1)</formula>
    </cfRule>
  </conditionalFormatting>
  <conditionalFormatting sqref="AW6:AW52">
    <cfRule type="cellIs" dxfId="105" priority="3" operator="lessThanOrEqual">
      <formula>SMALL($AW$12:$AW$58,1)</formula>
    </cfRule>
  </conditionalFormatting>
  <conditionalFormatting sqref="AX6:AX52">
    <cfRule type="cellIs" dxfId="104" priority="9" operator="lessThanOrEqual">
      <formula>SMALL($AX$12:$AX$58,1)</formula>
    </cfRule>
  </conditionalFormatting>
  <conditionalFormatting sqref="AY6:AY52">
    <cfRule type="cellIs" dxfId="103" priority="2" operator="lessThanOrEqual">
      <formula>SMALL($AY$12:$AY$58,1)</formula>
    </cfRule>
  </conditionalFormatting>
  <conditionalFormatting sqref="AZ6:AZ52">
    <cfRule type="cellIs" dxfId="102" priority="8" operator="lessThanOrEqual">
      <formula>SMALL($AZ$12:$AZ$58,1)</formula>
    </cfRule>
  </conditionalFormatting>
  <conditionalFormatting sqref="BA6:BA52">
    <cfRule type="cellIs" dxfId="101" priority="1" operator="lessThanOrEqual">
      <formula>SMALL($BA$12:$BA$58,1)</formula>
    </cfRule>
  </conditionalFormatting>
  <conditionalFormatting sqref="BB6:BB31">
    <cfRule type="cellIs" dxfId="100" priority="143" operator="lessThanOrEqual">
      <formula>SMALL($BB$6:$BB$31,1)</formula>
    </cfRule>
  </conditionalFormatting>
  <conditionalFormatting sqref="BB6:BB52">
    <cfRule type="cellIs" dxfId="99" priority="7" operator="lessThanOrEqual">
      <formula>SMALL($BB$12:$BB$58,1)</formula>
    </cfRule>
  </conditionalFormatting>
  <conditionalFormatting sqref="BC6:BC31 BH21">
    <cfRule type="cellIs" dxfId="98" priority="95" operator="lessThanOrEqual">
      <formula>SMALL($BC$6:$BC$31,1)</formula>
    </cfRule>
  </conditionalFormatting>
  <conditionalFormatting sqref="BD6:BD31">
    <cfRule type="cellIs" dxfId="97" priority="141" operator="lessThanOrEqual">
      <formula>SMALL($BD$6:$BD$31,1)</formula>
    </cfRule>
  </conditionalFormatting>
  <conditionalFormatting sqref="BD6:BD52">
    <cfRule type="cellIs" dxfId="96" priority="6" operator="lessThanOrEqual">
      <formula>SMALL($BD$12:$BD$58,1)</formula>
    </cfRule>
  </conditionalFormatting>
  <conditionalFormatting sqref="BE6:BE31">
    <cfRule type="cellIs" dxfId="95" priority="140" operator="lessThanOrEqual">
      <formula>SMALL($BE$6:$BE$31,1)</formula>
    </cfRule>
  </conditionalFormatting>
  <conditionalFormatting sqref="BF6:BF31">
    <cfRule type="cellIs" dxfId="94" priority="139" operator="lessThanOrEqual">
      <formula>SMALL($BF$6:$BF$31,1)</formula>
    </cfRule>
  </conditionalFormatting>
  <conditionalFormatting sqref="BG6:BG31">
    <cfRule type="cellIs" dxfId="93" priority="138" operator="lessThanOrEqual">
      <formula>SMALL($BG$6:$BG$31,1)</formula>
    </cfRule>
  </conditionalFormatting>
  <conditionalFormatting sqref="BH6:BH31">
    <cfRule type="cellIs" dxfId="92" priority="137" operator="lessThanOrEqual">
      <formula>SMALL($BH$6:$BH$31,1)</formula>
    </cfRule>
  </conditionalFormatting>
  <conditionalFormatting sqref="BI6:BI31">
    <cfRule type="cellIs" dxfId="91" priority="136" operator="lessThanOrEqual">
      <formula>SMALL($BI$6:$BI$31,1)</formula>
    </cfRule>
  </conditionalFormatting>
  <conditionalFormatting sqref="BJ6:BJ31">
    <cfRule type="cellIs" dxfId="90" priority="135" operator="lessThanOrEqual">
      <formula>SMALL($BJ$6:$BJ$31,1)</formula>
    </cfRule>
  </conditionalFormatting>
  <conditionalFormatting sqref="BK6:BK31">
    <cfRule type="cellIs" dxfId="89" priority="134" operator="lessThanOrEqual">
      <formula>SMALL($BK$6:$BK$31,1)</formula>
    </cfRule>
  </conditionalFormatting>
  <conditionalFormatting sqref="BL6:BL31 CB26">
    <cfRule type="cellIs" dxfId="88" priority="94" operator="lessThanOrEqual">
      <formula>SMALL($BL$6:$BL$31,1)</formula>
    </cfRule>
  </conditionalFormatting>
  <conditionalFormatting sqref="BL6:BL31">
    <cfRule type="cellIs" priority="133" operator="lessThanOrEqual">
      <formula>SMALL($BL$6:$BL$31,1)</formula>
    </cfRule>
  </conditionalFormatting>
  <conditionalFormatting sqref="BM6:BM31">
    <cfRule type="cellIs" dxfId="87" priority="132" operator="lessThanOrEqual">
      <formula>SMALL($BM$6:$BM$31,1)</formula>
    </cfRule>
  </conditionalFormatting>
  <conditionalFormatting sqref="BN6:BN31">
    <cfRule type="cellIs" dxfId="86" priority="131" operator="lessThanOrEqual">
      <formula>SMALL($BN$6:$BN$31,1)</formula>
    </cfRule>
  </conditionalFormatting>
  <conditionalFormatting sqref="BO6:BO31">
    <cfRule type="cellIs" dxfId="85" priority="130" operator="lessThanOrEqual">
      <formula>SMALL($BO$6:$BO$31,1)</formula>
    </cfRule>
  </conditionalFormatting>
  <conditionalFormatting sqref="BP6:BP31">
    <cfRule type="cellIs" dxfId="84" priority="129" operator="lessThanOrEqual">
      <formula>SMALL($BP$6:$BP$31,1)</formula>
    </cfRule>
  </conditionalFormatting>
  <conditionalFormatting sqref="BQ6:BQ31">
    <cfRule type="cellIs" dxfId="83" priority="128" operator="lessThanOrEqual">
      <formula>SMALL($BQ$6:$BQ$31,1)</formula>
    </cfRule>
  </conditionalFormatting>
  <conditionalFormatting sqref="BR6:BR31">
    <cfRule type="cellIs" dxfId="82" priority="127" operator="lessThanOrEqual">
      <formula>SMALL($BR$6:$BR$31,1)</formula>
    </cfRule>
  </conditionalFormatting>
  <conditionalFormatting sqref="BS6:BS31">
    <cfRule type="cellIs" dxfId="81" priority="93" operator="lessThanOrEqual">
      <formula>SMALL($BS$6:$BS$31,1)</formula>
    </cfRule>
    <cfRule type="cellIs" priority="126" operator="lessThanOrEqual">
      <formula>SMALL($BS$6:$BS$31,1)</formula>
    </cfRule>
  </conditionalFormatting>
  <conditionalFormatting sqref="BT6:BT31">
    <cfRule type="cellIs" dxfId="80" priority="125" operator="lessThanOrEqual">
      <formula>SMALL($BT$6:$BT$31,1)</formula>
    </cfRule>
  </conditionalFormatting>
  <conditionalFormatting sqref="BU6:BU31">
    <cfRule type="cellIs" dxfId="79" priority="124" operator="lessThanOrEqual">
      <formula>SMALL($BU$6:$BU$31,1)</formula>
    </cfRule>
  </conditionalFormatting>
  <conditionalFormatting sqref="BV6:BV31">
    <cfRule type="cellIs" dxfId="78" priority="123" operator="lessThanOrEqual">
      <formula>SMALL($BV$6:$BV$31,1)</formula>
    </cfRule>
  </conditionalFormatting>
  <conditionalFormatting sqref="BW6:BW31">
    <cfRule type="cellIs" dxfId="77" priority="122" operator="lessThanOrEqual">
      <formula>SMALL($BW$6:$BW$31,1)</formula>
    </cfRule>
  </conditionalFormatting>
  <conditionalFormatting sqref="BX6:BX31">
    <cfRule type="cellIs" dxfId="76" priority="121" operator="lessThanOrEqual">
      <formula>SMALL($BX$6:$BX$31,1)</formula>
    </cfRule>
  </conditionalFormatting>
  <conditionalFormatting sqref="BY6:BY31">
    <cfRule type="cellIs" dxfId="75" priority="120" operator="lessThanOrEqual">
      <formula>SMALL($BY$6:$BY$31,1)</formula>
    </cfRule>
  </conditionalFormatting>
  <conditionalFormatting sqref="BZ6:BZ31">
    <cfRule type="cellIs" dxfId="74" priority="119" operator="lessThanOrEqual">
      <formula>SMALL($BZ$6:$BZ$31,1)</formula>
    </cfRule>
  </conditionalFormatting>
  <conditionalFormatting sqref="CA6:CA31">
    <cfRule type="cellIs" dxfId="73" priority="118" operator="lessThanOrEqual">
      <formula>SMALL($CA$6:$CA$31,1)</formula>
    </cfRule>
  </conditionalFormatting>
  <conditionalFormatting sqref="CB6:CB31">
    <cfRule type="cellIs" dxfId="72" priority="117" operator="lessThanOrEqual">
      <formula>SMALL($CB$6:$CB$31,1)</formula>
    </cfRule>
  </conditionalFormatting>
  <conditionalFormatting sqref="CC6:CC31">
    <cfRule type="cellIs" dxfId="71" priority="116" operator="lessThanOrEqual">
      <formula>SMALL($CC$6:$CC$31,1)</formula>
    </cfRule>
  </conditionalFormatting>
  <conditionalFormatting sqref="CD6:CD30">
    <cfRule type="cellIs" dxfId="70" priority="204" operator="lessThanOrEqual">
      <formula>SMALL($CD$6:$CD$30,1)</formula>
    </cfRule>
  </conditionalFormatting>
  <conditionalFormatting sqref="CD6:CD31">
    <cfRule type="cellIs" priority="115" operator="lessThanOrEqual">
      <formula>SMALL($CD$6:$CD$31,1)</formula>
    </cfRule>
  </conditionalFormatting>
  <conditionalFormatting sqref="CE6:CE30">
    <cfRule type="cellIs" dxfId="69" priority="207" operator="lessThanOrEqual">
      <formula>$CE$50</formula>
    </cfRule>
  </conditionalFormatting>
  <conditionalFormatting sqref="CE6:CE31">
    <cfRule type="cellIs" dxfId="68" priority="114" operator="lessThanOrEqual">
      <formula>SMALL($CE$6:$CE$31,1)</formula>
    </cfRule>
  </conditionalFormatting>
  <conditionalFormatting sqref="CF6:CF16">
    <cfRule type="cellIs" dxfId="67" priority="202" operator="lessThanOrEqual">
      <formula>SMALL(CF6:CF16,1)</formula>
    </cfRule>
  </conditionalFormatting>
  <conditionalFormatting sqref="CF6:CF31">
    <cfRule type="cellIs" dxfId="66" priority="113" operator="lessThanOrEqual">
      <formula>SMALL($CF$6:$CF$31,1)</formula>
    </cfRule>
  </conditionalFormatting>
  <conditionalFormatting sqref="CG6:CG30">
    <cfRule type="cellIs" dxfId="65" priority="201" operator="lessThanOrEqual">
      <formula>SMALL(CG6:CG16,1)</formula>
    </cfRule>
  </conditionalFormatting>
  <conditionalFormatting sqref="CG6:CG31">
    <cfRule type="cellIs" dxfId="64" priority="112" operator="lessThanOrEqual">
      <formula>SMALL($CG$6:$CG$31,1)</formula>
    </cfRule>
  </conditionalFormatting>
  <conditionalFormatting sqref="CH6:CH31">
    <cfRule type="cellIs" dxfId="63" priority="111" operator="lessThanOrEqual">
      <formula>SMALL($CH$6:$CH$31,1)</formula>
    </cfRule>
  </conditionalFormatting>
  <conditionalFormatting sqref="CI6:CI31">
    <cfRule type="cellIs" dxfId="62" priority="110" operator="lessThanOrEqual">
      <formula>SMALL($CI$6:$CI$31,1)</formula>
    </cfRule>
  </conditionalFormatting>
  <conditionalFormatting sqref="CJ6:CJ31">
    <cfRule type="cellIs" dxfId="61" priority="109" operator="lessThanOrEqual">
      <formula>SMALL($CJ$6:$CJ$31,1)</formula>
    </cfRule>
  </conditionalFormatting>
  <conditionalFormatting sqref="CK6:CK31">
    <cfRule type="cellIs" dxfId="60" priority="108" operator="lessThanOrEqual">
      <formula>SMALL($CK$6:$CK$31,1)</formula>
    </cfRule>
  </conditionalFormatting>
  <conditionalFormatting sqref="CL6:CL31">
    <cfRule type="cellIs" dxfId="59" priority="107" operator="lessThanOrEqual">
      <formula>SMALL($CL$6:$CL$31,1)</formula>
    </cfRule>
  </conditionalFormatting>
  <conditionalFormatting sqref="CM6:CM31">
    <cfRule type="cellIs" dxfId="58" priority="106" operator="lessThanOrEqual">
      <formula>SMALL($CM$6:$CM$31,1)</formula>
    </cfRule>
  </conditionalFormatting>
  <conditionalFormatting sqref="CN6:CN31">
    <cfRule type="cellIs" dxfId="57" priority="105" operator="lessThanOrEqual">
      <formula>SMALL($CN$6:$CN$31,1)</formula>
    </cfRule>
  </conditionalFormatting>
  <conditionalFormatting sqref="CO6:CO31">
    <cfRule type="cellIs" dxfId="56" priority="104" operator="lessThanOrEqual">
      <formula>SMALL($CO$6:$CO$31,1)</formula>
    </cfRule>
  </conditionalFormatting>
  <conditionalFormatting sqref="CP6:CP31">
    <cfRule type="cellIs" dxfId="55" priority="103" operator="lessThanOrEqual">
      <formula>SMALL($CP$6:$CP$31,1)</formula>
    </cfRule>
  </conditionalFormatting>
  <conditionalFormatting sqref="CQ6:CQ31">
    <cfRule type="cellIs" dxfId="54" priority="102" operator="lessThanOrEqual">
      <formula>SMALL($CQ$6:$CQ$31,1)</formula>
    </cfRule>
  </conditionalFormatting>
  <conditionalFormatting sqref="CR6:CR31">
    <cfRule type="cellIs" dxfId="53" priority="101" operator="lessThanOrEqual">
      <formula>SMALL($CR$6:$CR$31,1)</formula>
    </cfRule>
  </conditionalFormatting>
  <conditionalFormatting sqref="CS6:CS31">
    <cfRule type="cellIs" dxfId="52" priority="100" operator="lessThanOrEqual">
      <formula>SMALL($CS$6:$CS$31,1)</formula>
    </cfRule>
  </conditionalFormatting>
  <conditionalFormatting sqref="CT6:CT31">
    <cfRule type="cellIs" dxfId="51" priority="99" operator="lessThanOrEqual">
      <formula>SMALL($CT$6:$CT$31,1)</formula>
    </cfRule>
  </conditionalFormatting>
  <conditionalFormatting sqref="CU6:CU31">
    <cfRule type="cellIs" dxfId="50" priority="98" operator="lessThanOrEqual">
      <formula>SMALL($CU$6:$CU$31,1)</formula>
    </cfRule>
  </conditionalFormatting>
  <conditionalFormatting sqref="CV6:CV31">
    <cfRule type="cellIs" dxfId="49" priority="97" operator="lessThanOrEqual">
      <formula>SMALL($CV$6:$CV$31,1)</formula>
    </cfRule>
  </conditionalFormatting>
  <conditionalFormatting sqref="CW6:CW31">
    <cfRule type="cellIs" dxfId="48" priority="96" operator="lessThanOrEqual">
      <formula>SMALL($CW$6:$CW$31,1)</formula>
    </cfRule>
  </conditionalFormatting>
  <conditionalFormatting sqref="CX6:CX36">
    <cfRule type="cellIs" dxfId="47" priority="87" operator="lessThanOrEqual">
      <formula>SMALL($CX$6:$CX$36,1)</formula>
    </cfRule>
  </conditionalFormatting>
  <conditionalFormatting sqref="CY6:CY36">
    <cfRule type="cellIs" dxfId="46" priority="86" operator="lessThanOrEqual">
      <formula>SMALL($CY$6:$CY$36,1)</formula>
    </cfRule>
  </conditionalFormatting>
  <conditionalFormatting sqref="DA6:DA36">
    <cfRule type="cellIs" dxfId="45" priority="85" operator="lessThanOrEqual">
      <formula>SMALL($DA$6:$DA$36,1)</formula>
    </cfRule>
  </conditionalFormatting>
  <conditionalFormatting sqref="DB6:DB36">
    <cfRule type="cellIs" dxfId="44" priority="84" operator="lessThanOrEqual">
      <formula>SMALL($DB$6:$DB$36,1)</formula>
    </cfRule>
  </conditionalFormatting>
  <conditionalFormatting sqref="DC6:DC36 DK16">
    <cfRule type="cellIs" dxfId="43" priority="72" operator="lessThanOrEqual">
      <formula>SMALL($DC$6:$DC$36,1)</formula>
    </cfRule>
  </conditionalFormatting>
  <conditionalFormatting sqref="DD6:DD36">
    <cfRule type="cellIs" dxfId="42" priority="71" operator="lessThanOrEqual">
      <formula>SMALL($DD$6:$DD$36,1)</formula>
    </cfRule>
  </conditionalFormatting>
  <conditionalFormatting sqref="DE6:DE36">
    <cfRule type="cellIs" dxfId="41" priority="70" operator="lessThanOrEqual">
      <formula>SMALL($DE$6:$DE$36,1)</formula>
    </cfRule>
  </conditionalFormatting>
  <conditionalFormatting sqref="DF6:DF36">
    <cfRule type="cellIs" dxfId="40" priority="69" operator="lessThanOrEqual">
      <formula>SMALL($DF$6:$DF$36,1)</formula>
    </cfRule>
  </conditionalFormatting>
  <conditionalFormatting sqref="DG6:DG36">
    <cfRule type="cellIs" dxfId="39" priority="68" operator="lessThanOrEqual">
      <formula>SMALL($DG$6:$DG$36,1)</formula>
    </cfRule>
  </conditionalFormatting>
  <conditionalFormatting sqref="DH6:DH36">
    <cfRule type="cellIs" dxfId="38" priority="67" operator="lessThanOrEqual">
      <formula>SMALL($DH$6:$DH$36,1)</formula>
    </cfRule>
  </conditionalFormatting>
  <conditionalFormatting sqref="DI6:DI36">
    <cfRule type="cellIs" dxfId="37" priority="66" operator="lessThanOrEqual">
      <formula>SMALL($DI$6:$DI$36,1)</formula>
    </cfRule>
  </conditionalFormatting>
  <conditionalFormatting sqref="DJ6:DJ36">
    <cfRule type="cellIs" dxfId="36" priority="65" operator="lessThanOrEqual">
      <formula>SMALL($DJ$6:$DJ$36,1)</formula>
    </cfRule>
  </conditionalFormatting>
  <conditionalFormatting sqref="DK6:DK36">
    <cfRule type="cellIs" dxfId="35" priority="64" operator="lessThanOrEqual">
      <formula>SMALL($DK$6:$DK$36,1)</formula>
    </cfRule>
  </conditionalFormatting>
  <conditionalFormatting sqref="DL6:DL36">
    <cfRule type="cellIs" dxfId="34" priority="63" operator="lessThanOrEqual">
      <formula>SMALL($DL$6:$DL$36,1)</formula>
    </cfRule>
  </conditionalFormatting>
  <conditionalFormatting sqref="DM6:DM36">
    <cfRule type="cellIs" dxfId="33" priority="62" operator="lessThanOrEqual">
      <formula>SMALL($DM$6:$DM$36,1)</formula>
    </cfRule>
  </conditionalFormatting>
  <conditionalFormatting sqref="DN6:DN36">
    <cfRule type="cellIs" dxfId="32" priority="61" operator="lessThanOrEqual">
      <formula>SMALL($DN$6:$DN$36,1)</formula>
    </cfRule>
  </conditionalFormatting>
  <conditionalFormatting sqref="DO6:DO36">
    <cfRule type="cellIs" dxfId="31" priority="60" operator="lessThanOrEqual">
      <formula>SMALL($DO$6:$DO$36,1)</formula>
    </cfRule>
  </conditionalFormatting>
  <conditionalFormatting sqref="DP6:DP36">
    <cfRule type="cellIs" dxfId="30" priority="59" operator="lessThanOrEqual">
      <formula>SMALL($DP$6:$DP$36,1)</formula>
    </cfRule>
  </conditionalFormatting>
  <conditionalFormatting sqref="DQ6:DQ36">
    <cfRule type="cellIs" dxfId="29" priority="58" operator="lessThanOrEqual">
      <formula>SMALL($DQ$6:$DQ$36,1)</formula>
    </cfRule>
  </conditionalFormatting>
  <conditionalFormatting sqref="DR6:DR36">
    <cfRule type="cellIs" dxfId="28" priority="57" operator="lessThanOrEqual">
      <formula>SMALL($DR$6:$DR$36,1)</formula>
    </cfRule>
  </conditionalFormatting>
  <conditionalFormatting sqref="DS6:DS36">
    <cfRule type="cellIs" dxfId="27" priority="56" operator="lessThanOrEqual">
      <formula>SMALL($DS$6:$DS$36,1)</formula>
    </cfRule>
  </conditionalFormatting>
  <conditionalFormatting sqref="DT6:DT36">
    <cfRule type="cellIs" dxfId="26" priority="55" operator="lessThanOrEqual">
      <formula>SMALL($DT$6:$DT$36,1)</formula>
    </cfRule>
  </conditionalFormatting>
  <conditionalFormatting sqref="DU6:DU36">
    <cfRule type="cellIs" dxfId="25" priority="54" operator="lessThanOrEqual">
      <formula>SMALL($DU$6:$DU$36,1)</formula>
    </cfRule>
  </conditionalFormatting>
  <conditionalFormatting sqref="DV6:DV46">
    <cfRule type="cellIs" dxfId="24" priority="39" operator="lessThanOrEqual">
      <formula>SMALL($DV$6:$DV$46,1)</formula>
    </cfRule>
  </conditionalFormatting>
  <conditionalFormatting sqref="DW6:DW46 EE10">
    <cfRule type="cellIs" dxfId="23" priority="52" operator="lessThanOrEqual">
      <formula>SMALL($DW$5:$DW$45,1)</formula>
    </cfRule>
  </conditionalFormatting>
  <conditionalFormatting sqref="DX6:DX46">
    <cfRule type="cellIs" dxfId="22" priority="38" operator="lessThanOrEqual">
      <formula>SMALL($DX$6:$DX$46,1)</formula>
    </cfRule>
  </conditionalFormatting>
  <conditionalFormatting sqref="DY6:DY46">
    <cfRule type="cellIs" dxfId="21" priority="37" operator="lessThanOrEqual">
      <formula>SMALL($DY$6:$DY$46,1)</formula>
    </cfRule>
  </conditionalFormatting>
  <conditionalFormatting sqref="DZ6:DZ46">
    <cfRule type="cellIs" dxfId="20" priority="36" operator="lessThanOrEqual">
      <formula>SMALL($DZ$6:$DZ$46,1)</formula>
    </cfRule>
  </conditionalFormatting>
  <conditionalFormatting sqref="EA6:EA46">
    <cfRule type="cellIs" dxfId="19" priority="35" operator="lessThanOrEqual">
      <formula>SMALL($EA$6:$EA$46,1)</formula>
    </cfRule>
  </conditionalFormatting>
  <conditionalFormatting sqref="EB6:EB46">
    <cfRule type="cellIs" dxfId="18" priority="34" operator="lessThanOrEqual">
      <formula>SMALL($EB$6:$EB$46,1)</formula>
    </cfRule>
  </conditionalFormatting>
  <conditionalFormatting sqref="EC6:EC46">
    <cfRule type="cellIs" dxfId="17" priority="33" operator="lessThanOrEqual">
      <formula>SMALL($EC$6:$EC$46,1)</formula>
    </cfRule>
  </conditionalFormatting>
  <conditionalFormatting sqref="EC11">
    <cfRule type="cellIs" dxfId="16" priority="53" operator="lessThanOrEqual">
      <formula>SMALL($DV$6:$DV$46,1)</formula>
    </cfRule>
  </conditionalFormatting>
  <conditionalFormatting sqref="ED6:ED46">
    <cfRule type="cellIs" dxfId="15" priority="32" operator="lessThanOrEqual">
      <formula>SMALL($ED$6:$ED$46,1)</formula>
    </cfRule>
  </conditionalFormatting>
  <conditionalFormatting sqref="EE6:EE46">
    <cfRule type="cellIs" dxfId="14" priority="31" operator="lessThanOrEqual">
      <formula>SMALL($EE$6:$EE$46,1)</formula>
    </cfRule>
  </conditionalFormatting>
  <conditionalFormatting sqref="EF6:EF46">
    <cfRule type="cellIs" dxfId="13" priority="30" operator="lessThanOrEqual">
      <formula>SMALL($EF$6:$EF$46,1)</formula>
    </cfRule>
  </conditionalFormatting>
  <conditionalFormatting sqref="EG6:EG42">
    <cfRule type="cellIs" dxfId="12" priority="29" operator="lessThanOrEqual">
      <formula>SMALL($EG$6:$EG$46,1)</formula>
    </cfRule>
  </conditionalFormatting>
  <conditionalFormatting sqref="EH6:EH42">
    <cfRule type="cellIs" dxfId="11" priority="28" operator="lessThanOrEqual">
      <formula>SMALL($EH$6:$EH$46,1)</formula>
    </cfRule>
  </conditionalFormatting>
  <conditionalFormatting sqref="EI6:EI52">
    <cfRule type="cellIs" dxfId="10" priority="24" operator="lessThanOrEqual">
      <formula>SMALL($EI$11:$EI$57,1)</formula>
    </cfRule>
  </conditionalFormatting>
  <conditionalFormatting sqref="EJ6:EJ52">
    <cfRule type="cellIs" dxfId="9" priority="23" operator="lessThanOrEqual">
      <formula>SMALL($EJ$11:$EJ$57,1)</formula>
    </cfRule>
  </conditionalFormatting>
  <conditionalFormatting sqref="EK6:EK52">
    <cfRule type="cellIs" dxfId="8" priority="22" operator="lessThanOrEqual">
      <formula>SMALL($EK$11:$EK$57,1)</formula>
    </cfRule>
  </conditionalFormatting>
  <conditionalFormatting sqref="EL6:EL52">
    <cfRule type="cellIs" dxfId="7" priority="21" operator="lessThanOrEqual">
      <formula>SMALL($EL$11:$EL$57,1)</formula>
    </cfRule>
  </conditionalFormatting>
  <conditionalFormatting sqref="EM6:EM52">
    <cfRule type="cellIs" dxfId="6" priority="20" operator="lessThanOrEqual">
      <formula>SMALL($EM$11:$EM$57,1)</formula>
    </cfRule>
  </conditionalFormatting>
  <conditionalFormatting sqref="EN6:EN52">
    <cfRule type="cellIs" dxfId="5" priority="19" operator="lessThanOrEqual">
      <formula>SMALL($EN$11:$EN$57,1)</formula>
    </cfRule>
  </conditionalFormatting>
  <conditionalFormatting sqref="EO6:EO52">
    <cfRule type="cellIs" dxfId="4" priority="18" operator="lessThanOrEqual">
      <formula>SMALL($EO$11:$EO$57,1)</formula>
    </cfRule>
  </conditionalFormatting>
  <conditionalFormatting sqref="EP6:EP52">
    <cfRule type="cellIs" dxfId="3" priority="17" operator="lessThanOrEqual">
      <formula>SMALL($EP$11:$EP$57,1)</formula>
    </cfRule>
  </conditionalFormatting>
  <conditionalFormatting sqref="EQ6:EQ52">
    <cfRule type="cellIs" dxfId="2" priority="16" operator="lessThanOrEqual">
      <formula>SMALL($EQ$11:$EQ$57,1)</formula>
    </cfRule>
  </conditionalFormatting>
  <conditionalFormatting sqref="ER6:ER52">
    <cfRule type="cellIs" dxfId="1" priority="15" operator="lessThanOrEqual">
      <formula>SMALL($ER$11:$ER$57,1)</formula>
    </cfRule>
  </conditionalFormatting>
  <conditionalFormatting sqref="ES6:ES52">
    <cfRule type="cellIs" dxfId="0" priority="14" operator="lessThanOrEqual">
      <formula>SMALL($ES$11:$ES$57,1)</formula>
    </cfRule>
  </conditionalFormatting>
  <hyperlinks>
    <hyperlink ref="DV2" r:id="rId1" xr:uid="{9F80D1C7-253C-46E4-98C1-7E6FD591F2DD}"/>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16DD-5DE5-42C6-A3F9-E3F83B747A6A}">
  <dimension ref="A2:U52"/>
  <sheetViews>
    <sheetView tabSelected="1" workbookViewId="0">
      <selection activeCell="O5" sqref="O5"/>
    </sheetView>
  </sheetViews>
  <sheetFormatPr defaultRowHeight="15" x14ac:dyDescent="0.25"/>
  <cols>
    <col min="1" max="1" width="14.7109375" customWidth="1"/>
    <col min="13" max="13" width="13" customWidth="1"/>
    <col min="18" max="18" width="18.42578125" bestFit="1" customWidth="1"/>
    <col min="19" max="19" width="3.5703125" customWidth="1"/>
    <col min="20" max="20" width="2.5703125" customWidth="1"/>
  </cols>
  <sheetData>
    <row r="2" spans="1:21" x14ac:dyDescent="0.25">
      <c r="G2" t="s">
        <v>374</v>
      </c>
      <c r="I2">
        <v>1</v>
      </c>
      <c r="K2" t="s">
        <v>375</v>
      </c>
      <c r="P2">
        <v>0.3</v>
      </c>
    </row>
    <row r="3" spans="1:21" x14ac:dyDescent="0.25">
      <c r="B3" t="s">
        <v>365</v>
      </c>
      <c r="D3" t="s">
        <v>366</v>
      </c>
      <c r="H3" t="s">
        <v>368</v>
      </c>
      <c r="L3" t="s">
        <v>369</v>
      </c>
      <c r="M3" t="s">
        <v>370</v>
      </c>
      <c r="Q3" t="s">
        <v>371</v>
      </c>
      <c r="R3" t="s">
        <v>237</v>
      </c>
    </row>
    <row r="4" spans="1:21" x14ac:dyDescent="0.25">
      <c r="D4" t="s">
        <v>367</v>
      </c>
      <c r="E4" t="s">
        <v>373</v>
      </c>
      <c r="H4" t="s">
        <v>367</v>
      </c>
      <c r="I4" t="s">
        <v>373</v>
      </c>
    </row>
    <row r="5" spans="1:21" x14ac:dyDescent="0.25">
      <c r="A5" t="s">
        <v>94</v>
      </c>
      <c r="B5">
        <f>Comparison!B106</f>
        <v>11</v>
      </c>
      <c r="D5">
        <f>Comparison!D106</f>
        <v>5</v>
      </c>
      <c r="F5">
        <f>Comparison!F106</f>
        <v>0</v>
      </c>
      <c r="H5">
        <f>Comparison!H106</f>
        <v>5</v>
      </c>
      <c r="J5">
        <f>Comparison!J106</f>
        <v>0</v>
      </c>
      <c r="L5">
        <f>Comparison!L106</f>
        <v>5</v>
      </c>
      <c r="M5">
        <f>Comparison!M106</f>
        <v>0.45454545454545453</v>
      </c>
      <c r="Q5">
        <f>Comparison!Q106</f>
        <v>0.58333333333333337</v>
      </c>
      <c r="R5" t="str">
        <f>Comparison!R106</f>
        <v>R3LIVE</v>
      </c>
      <c r="U5" t="s">
        <v>238</v>
      </c>
    </row>
    <row r="6" spans="1:21" x14ac:dyDescent="0.25">
      <c r="A6" t="s">
        <v>8</v>
      </c>
      <c r="B6">
        <f>Comparison!B107</f>
        <v>58</v>
      </c>
      <c r="D6">
        <f>Comparison!D107</f>
        <v>11</v>
      </c>
      <c r="F6">
        <f>Comparison!F107</f>
        <v>19</v>
      </c>
      <c r="H6">
        <f>Comparison!H107</f>
        <v>11</v>
      </c>
      <c r="J6">
        <f>Comparison!J107</f>
        <v>5.7</v>
      </c>
      <c r="L6">
        <f>Comparison!L107</f>
        <v>16.7</v>
      </c>
      <c r="M6">
        <f>Comparison!M107</f>
        <v>0.28793103448275859</v>
      </c>
      <c r="Q6">
        <f>Comparison!Q107</f>
        <v>0</v>
      </c>
      <c r="R6" t="str">
        <f>Comparison!R107</f>
        <v/>
      </c>
      <c r="U6" t="s">
        <v>372</v>
      </c>
    </row>
    <row r="7" spans="1:21" x14ac:dyDescent="0.25">
      <c r="A7" t="s">
        <v>141</v>
      </c>
      <c r="B7">
        <f>Comparison!B108</f>
        <v>20</v>
      </c>
      <c r="D7">
        <f>Comparison!D108</f>
        <v>0</v>
      </c>
      <c r="F7">
        <f>Comparison!F108</f>
        <v>0</v>
      </c>
      <c r="H7">
        <f>Comparison!H108</f>
        <v>0</v>
      </c>
      <c r="J7">
        <f>Comparison!J108</f>
        <v>0</v>
      </c>
      <c r="L7">
        <f>Comparison!L108</f>
        <v>0</v>
      </c>
      <c r="M7">
        <f>Comparison!M108</f>
        <v>0</v>
      </c>
      <c r="Q7">
        <f>Comparison!Q108</f>
        <v>0</v>
      </c>
      <c r="R7" t="str">
        <f>Comparison!R108</f>
        <v/>
      </c>
      <c r="U7" t="s">
        <v>372</v>
      </c>
    </row>
    <row r="8" spans="1:21" x14ac:dyDescent="0.25">
      <c r="A8" t="s">
        <v>9</v>
      </c>
      <c r="B8">
        <f>Comparison!B109</f>
        <v>24</v>
      </c>
      <c r="D8">
        <f>Comparison!D109</f>
        <v>1</v>
      </c>
      <c r="F8">
        <f>Comparison!F109</f>
        <v>2</v>
      </c>
      <c r="H8">
        <f>Comparison!H109</f>
        <v>1</v>
      </c>
      <c r="J8">
        <f>Comparison!J109</f>
        <v>0.6</v>
      </c>
      <c r="L8">
        <f>Comparison!L109</f>
        <v>1.6</v>
      </c>
      <c r="M8">
        <f>Comparison!M109</f>
        <v>6.6666666666666666E-2</v>
      </c>
      <c r="Q8">
        <f>Comparison!Q109</f>
        <v>0.57311827956989247</v>
      </c>
      <c r="R8" t="str">
        <f>Comparison!R109</f>
        <v>ORB-SLAM3</v>
      </c>
      <c r="U8" t="s">
        <v>240</v>
      </c>
    </row>
    <row r="9" spans="1:21" x14ac:dyDescent="0.25">
      <c r="A9" t="s">
        <v>10</v>
      </c>
      <c r="B9">
        <f>Comparison!B110</f>
        <v>75</v>
      </c>
      <c r="D9">
        <f>Comparison!D110</f>
        <v>10</v>
      </c>
      <c r="F9">
        <f>Comparison!F110</f>
        <v>6</v>
      </c>
      <c r="H9">
        <f>Comparison!H110</f>
        <v>10</v>
      </c>
      <c r="J9">
        <f>Comparison!J110</f>
        <v>1.7999999999999998</v>
      </c>
      <c r="L9">
        <f>Comparison!L110</f>
        <v>11.8</v>
      </c>
      <c r="M9">
        <f>Comparison!M110</f>
        <v>0.15733333333333335</v>
      </c>
      <c r="Q9">
        <f>Comparison!Q110</f>
        <v>0</v>
      </c>
      <c r="R9" t="str">
        <f>Comparison!R110</f>
        <v/>
      </c>
      <c r="U9" t="s">
        <v>372</v>
      </c>
    </row>
    <row r="10" spans="1:21" x14ac:dyDescent="0.25">
      <c r="A10" t="s">
        <v>11</v>
      </c>
      <c r="B10">
        <f>Comparison!B111</f>
        <v>46</v>
      </c>
      <c r="D10">
        <f>Comparison!D111</f>
        <v>0</v>
      </c>
      <c r="F10">
        <f>Comparison!F111</f>
        <v>1</v>
      </c>
      <c r="H10">
        <f>Comparison!H111</f>
        <v>0</v>
      </c>
      <c r="J10">
        <f>Comparison!J111</f>
        <v>0.3</v>
      </c>
      <c r="L10">
        <f>Comparison!L111</f>
        <v>0.3</v>
      </c>
      <c r="M10">
        <f>Comparison!M111</f>
        <v>6.5217391304347823E-3</v>
      </c>
      <c r="Q10">
        <f>Comparison!Q111</f>
        <v>0</v>
      </c>
      <c r="R10" t="str">
        <f>Comparison!R111</f>
        <v/>
      </c>
      <c r="U10" t="s">
        <v>372</v>
      </c>
    </row>
    <row r="11" spans="1:21" x14ac:dyDescent="0.25">
      <c r="A11" t="s">
        <v>12</v>
      </c>
      <c r="B11">
        <f>Comparison!B112</f>
        <v>56</v>
      </c>
      <c r="D11">
        <f>Comparison!D112</f>
        <v>21</v>
      </c>
      <c r="F11">
        <f>Comparison!F112</f>
        <v>8</v>
      </c>
      <c r="H11">
        <f>Comparison!H112</f>
        <v>21</v>
      </c>
      <c r="J11">
        <f>Comparison!J112</f>
        <v>2.4</v>
      </c>
      <c r="L11">
        <f>Comparison!L112</f>
        <v>23.4</v>
      </c>
      <c r="M11">
        <f>Comparison!M112</f>
        <v>0.41785714285714282</v>
      </c>
      <c r="Q11">
        <f>Comparison!Q112</f>
        <v>0.5541666666666667</v>
      </c>
      <c r="R11" t="str">
        <f>Comparison!R112</f>
        <v>FAST-LIO2</v>
      </c>
      <c r="U11" t="s">
        <v>241</v>
      </c>
    </row>
    <row r="12" spans="1:21" x14ac:dyDescent="0.25">
      <c r="A12" t="s">
        <v>13</v>
      </c>
      <c r="B12">
        <f>Comparison!B113</f>
        <v>60</v>
      </c>
      <c r="D12">
        <f>Comparison!D113</f>
        <v>8</v>
      </c>
      <c r="F12">
        <f>Comparison!F113</f>
        <v>8</v>
      </c>
      <c r="H12">
        <f>Comparison!H113</f>
        <v>8</v>
      </c>
      <c r="J12">
        <f>Comparison!J113</f>
        <v>2.4</v>
      </c>
      <c r="L12">
        <f>Comparison!L113</f>
        <v>10.4</v>
      </c>
      <c r="M12">
        <f>Comparison!M113</f>
        <v>0.17333333333333334</v>
      </c>
      <c r="Q12">
        <f>Comparison!Q113</f>
        <v>0</v>
      </c>
      <c r="R12" t="str">
        <f>Comparison!R113</f>
        <v/>
      </c>
      <c r="U12" t="s">
        <v>372</v>
      </c>
    </row>
    <row r="13" spans="1:21" x14ac:dyDescent="0.25">
      <c r="A13" t="s">
        <v>14</v>
      </c>
      <c r="B13">
        <f>Comparison!B114</f>
        <v>27</v>
      </c>
      <c r="D13">
        <f>Comparison!D114</f>
        <v>1</v>
      </c>
      <c r="F13">
        <f>Comparison!F114</f>
        <v>1</v>
      </c>
      <c r="H13">
        <f>Comparison!H114</f>
        <v>1</v>
      </c>
      <c r="J13">
        <f>Comparison!J114</f>
        <v>0.3</v>
      </c>
      <c r="L13">
        <f>Comparison!L114</f>
        <v>1.3</v>
      </c>
      <c r="M13">
        <f>Comparison!M114</f>
        <v>4.8148148148148148E-2</v>
      </c>
      <c r="Q13">
        <f>Comparison!Q114</f>
        <v>0</v>
      </c>
      <c r="R13" t="str">
        <f>Comparison!R114</f>
        <v/>
      </c>
      <c r="U13" t="s">
        <v>372</v>
      </c>
    </row>
    <row r="14" spans="1:21" x14ac:dyDescent="0.25">
      <c r="A14" t="s">
        <v>15</v>
      </c>
      <c r="B14">
        <f>Comparison!B115</f>
        <v>20</v>
      </c>
      <c r="D14">
        <f>Comparison!D115</f>
        <v>0</v>
      </c>
      <c r="F14">
        <f>Comparison!F115</f>
        <v>2</v>
      </c>
      <c r="H14">
        <f>Comparison!H115</f>
        <v>0</v>
      </c>
      <c r="J14">
        <f>Comparison!J115</f>
        <v>0.6</v>
      </c>
      <c r="L14">
        <f>Comparison!L115</f>
        <v>0.6</v>
      </c>
      <c r="M14">
        <f>Comparison!M115</f>
        <v>0.03</v>
      </c>
      <c r="Q14">
        <f>Comparison!Q115</f>
        <v>0.53749999999999998</v>
      </c>
      <c r="R14" t="str">
        <f>Comparison!R115</f>
        <v>R2LIVE</v>
      </c>
      <c r="U14" t="s">
        <v>242</v>
      </c>
    </row>
    <row r="15" spans="1:21" x14ac:dyDescent="0.25">
      <c r="A15" t="s">
        <v>16</v>
      </c>
      <c r="B15">
        <f>Comparison!B116</f>
        <v>93</v>
      </c>
      <c r="D15">
        <f>Comparison!D116</f>
        <v>47</v>
      </c>
      <c r="F15">
        <f>Comparison!F116</f>
        <v>21</v>
      </c>
      <c r="H15">
        <f>Comparison!H116</f>
        <v>47</v>
      </c>
      <c r="J15">
        <f>Comparison!J116</f>
        <v>6.3</v>
      </c>
      <c r="L15">
        <f>Comparison!L116</f>
        <v>53.3</v>
      </c>
      <c r="M15">
        <f>Comparison!M116</f>
        <v>0.57311827956989247</v>
      </c>
      <c r="Q15">
        <f>Comparison!Q116</f>
        <v>0</v>
      </c>
      <c r="R15" t="str">
        <f>Comparison!R116</f>
        <v/>
      </c>
      <c r="U15" t="s">
        <v>372</v>
      </c>
    </row>
    <row r="16" spans="1:21" x14ac:dyDescent="0.25">
      <c r="A16" t="s">
        <v>17</v>
      </c>
      <c r="B16">
        <f>Comparison!B117</f>
        <v>0</v>
      </c>
      <c r="D16">
        <f>Comparison!D117</f>
        <v>0</v>
      </c>
      <c r="F16">
        <f>Comparison!F117</f>
        <v>0</v>
      </c>
      <c r="H16">
        <f>Comparison!H117</f>
        <v>0</v>
      </c>
      <c r="J16">
        <f>Comparison!J117</f>
        <v>0</v>
      </c>
      <c r="L16">
        <f>Comparison!L117</f>
        <v>0</v>
      </c>
      <c r="M16" t="str">
        <f>Comparison!M117</f>
        <v/>
      </c>
      <c r="Q16">
        <f>Comparison!Q117</f>
        <v>0</v>
      </c>
      <c r="R16" t="str">
        <f>Comparison!R117</f>
        <v/>
      </c>
      <c r="U16" t="s">
        <v>372</v>
      </c>
    </row>
    <row r="17" spans="1:21" x14ac:dyDescent="0.25">
      <c r="A17" t="s">
        <v>18</v>
      </c>
      <c r="B17">
        <f>Comparison!B118</f>
        <v>22</v>
      </c>
      <c r="D17">
        <f>Comparison!D118</f>
        <v>1</v>
      </c>
      <c r="F17">
        <f>Comparison!F118</f>
        <v>1</v>
      </c>
      <c r="H17">
        <f>Comparison!H118</f>
        <v>1</v>
      </c>
      <c r="J17">
        <f>Comparison!J118</f>
        <v>0.3</v>
      </c>
      <c r="L17">
        <f>Comparison!L118</f>
        <v>1.3</v>
      </c>
      <c r="M17">
        <f>Comparison!M118</f>
        <v>5.909090909090909E-2</v>
      </c>
      <c r="Q17">
        <f>Comparison!Q118</f>
        <v>0.45454545454545453</v>
      </c>
      <c r="R17" t="str">
        <f>Comparison!R118</f>
        <v>ORB-SLAM</v>
      </c>
      <c r="U17" t="s">
        <v>243</v>
      </c>
    </row>
    <row r="18" spans="1:21" x14ac:dyDescent="0.25">
      <c r="A18" t="s">
        <v>19</v>
      </c>
      <c r="B18">
        <f>Comparison!B119</f>
        <v>11</v>
      </c>
      <c r="D18">
        <f>Comparison!D119</f>
        <v>0</v>
      </c>
      <c r="F18">
        <f>Comparison!F119</f>
        <v>1</v>
      </c>
      <c r="H18">
        <f>Comparison!H119</f>
        <v>0</v>
      </c>
      <c r="J18">
        <f>Comparison!J119</f>
        <v>0.3</v>
      </c>
      <c r="L18">
        <f>Comparison!L119</f>
        <v>0.3</v>
      </c>
      <c r="M18">
        <f>Comparison!M119</f>
        <v>2.7272727272727271E-2</v>
      </c>
      <c r="Q18">
        <f>Comparison!Q119</f>
        <v>0</v>
      </c>
      <c r="R18" t="str">
        <f>Comparison!R119</f>
        <v/>
      </c>
      <c r="U18" t="s">
        <v>372</v>
      </c>
    </row>
    <row r="19" spans="1:21" x14ac:dyDescent="0.25">
      <c r="A19" t="s">
        <v>27</v>
      </c>
      <c r="B19">
        <f>Comparison!B120</f>
        <v>0</v>
      </c>
      <c r="D19">
        <f>Comparison!D120</f>
        <v>0</v>
      </c>
      <c r="F19">
        <f>Comparison!F120</f>
        <v>0</v>
      </c>
      <c r="H19">
        <f>Comparison!H120</f>
        <v>0</v>
      </c>
      <c r="J19">
        <f>Comparison!J120</f>
        <v>0</v>
      </c>
      <c r="L19">
        <f>Comparison!L120</f>
        <v>0</v>
      </c>
      <c r="M19" t="str">
        <f>Comparison!M120</f>
        <v/>
      </c>
      <c r="Q19">
        <f>Comparison!Q120</f>
        <v>0</v>
      </c>
      <c r="R19" t="str">
        <f>Comparison!R120</f>
        <v/>
      </c>
      <c r="U19" t="s">
        <v>372</v>
      </c>
    </row>
    <row r="20" spans="1:21" x14ac:dyDescent="0.25">
      <c r="A20" t="s">
        <v>28</v>
      </c>
      <c r="B20">
        <f>Comparison!B121</f>
        <v>0</v>
      </c>
      <c r="D20">
        <f>Comparison!D121</f>
        <v>0</v>
      </c>
      <c r="F20">
        <f>Comparison!F121</f>
        <v>0</v>
      </c>
      <c r="H20">
        <f>Comparison!H121</f>
        <v>0</v>
      </c>
      <c r="J20">
        <f>Comparison!J121</f>
        <v>0</v>
      </c>
      <c r="L20">
        <f>Comparison!L121</f>
        <v>0</v>
      </c>
      <c r="M20" t="str">
        <f>Comparison!M121</f>
        <v/>
      </c>
      <c r="Q20">
        <f>Comparison!Q121</f>
        <v>0.41785714285714282</v>
      </c>
      <c r="R20" t="str">
        <f>Comparison!R121</f>
        <v>OpenVSLAM</v>
      </c>
      <c r="U20" t="s">
        <v>244</v>
      </c>
    </row>
    <row r="21" spans="1:21" x14ac:dyDescent="0.25">
      <c r="A21" t="s">
        <v>35</v>
      </c>
      <c r="B21">
        <f>Comparison!B122</f>
        <v>22</v>
      </c>
      <c r="D21">
        <f>Comparison!D122</f>
        <v>3</v>
      </c>
      <c r="F21">
        <f>Comparison!F122</f>
        <v>6</v>
      </c>
      <c r="H21">
        <f>Comparison!H122</f>
        <v>3</v>
      </c>
      <c r="J21">
        <f>Comparison!J122</f>
        <v>1.7999999999999998</v>
      </c>
      <c r="L21">
        <f>Comparison!L122</f>
        <v>4.8</v>
      </c>
      <c r="M21">
        <f>Comparison!M122</f>
        <v>0.21818181818181817</v>
      </c>
      <c r="Q21">
        <f>Comparison!Q122</f>
        <v>0</v>
      </c>
      <c r="R21" t="str">
        <f>Comparison!R122</f>
        <v/>
      </c>
      <c r="U21" t="s">
        <v>372</v>
      </c>
    </row>
    <row r="22" spans="1:21" x14ac:dyDescent="0.25">
      <c r="A22" t="s">
        <v>38</v>
      </c>
      <c r="B22">
        <f>Comparison!B123</f>
        <v>24</v>
      </c>
      <c r="D22">
        <f>Comparison!D123</f>
        <v>10</v>
      </c>
      <c r="F22">
        <f>Comparison!F123</f>
        <v>11</v>
      </c>
      <c r="H22">
        <f>Comparison!H123</f>
        <v>10</v>
      </c>
      <c r="J22">
        <f>Comparison!J123</f>
        <v>3.3</v>
      </c>
      <c r="L22">
        <f>Comparison!L123</f>
        <v>13.3</v>
      </c>
      <c r="M22">
        <f>Comparison!M123</f>
        <v>0.5541666666666667</v>
      </c>
      <c r="Q22">
        <f>Comparison!Q123</f>
        <v>0</v>
      </c>
      <c r="R22" t="str">
        <f>Comparison!R123</f>
        <v/>
      </c>
      <c r="U22" t="s">
        <v>372</v>
      </c>
    </row>
    <row r="23" spans="1:21" x14ac:dyDescent="0.25">
      <c r="A23" t="s">
        <v>39</v>
      </c>
      <c r="B23">
        <f>Comparison!B124</f>
        <v>13</v>
      </c>
      <c r="D23">
        <f>Comparison!D124</f>
        <v>2</v>
      </c>
      <c r="F23">
        <f>Comparison!F124</f>
        <v>2</v>
      </c>
      <c r="H23">
        <f>Comparison!H124</f>
        <v>2</v>
      </c>
      <c r="J23">
        <f>Comparison!J124</f>
        <v>0.6</v>
      </c>
      <c r="L23">
        <f>Comparison!L124</f>
        <v>2.6</v>
      </c>
      <c r="M23">
        <f>Comparison!M124</f>
        <v>0.2</v>
      </c>
      <c r="Q23">
        <f>Comparison!Q124</f>
        <v>0.38181818181818183</v>
      </c>
      <c r="R23" t="str">
        <f>Comparison!R124</f>
        <v>DV-LOAM</v>
      </c>
      <c r="U23" t="s">
        <v>245</v>
      </c>
    </row>
    <row r="24" spans="1:21" x14ac:dyDescent="0.25">
      <c r="A24" t="s">
        <v>46</v>
      </c>
      <c r="B24">
        <f>Comparison!B125</f>
        <v>11</v>
      </c>
      <c r="D24">
        <f>Comparison!D125</f>
        <v>3</v>
      </c>
      <c r="F24">
        <f>Comparison!F125</f>
        <v>4</v>
      </c>
      <c r="H24">
        <f>Comparison!H125</f>
        <v>3</v>
      </c>
      <c r="J24">
        <f>Comparison!J125</f>
        <v>1.2</v>
      </c>
      <c r="L24">
        <f>Comparison!L125</f>
        <v>4.2</v>
      </c>
      <c r="M24">
        <f>Comparison!M125</f>
        <v>0.38181818181818183</v>
      </c>
      <c r="Q24">
        <f>Comparison!Q125</f>
        <v>0</v>
      </c>
      <c r="R24" t="str">
        <f>Comparison!R125</f>
        <v/>
      </c>
      <c r="U24" t="s">
        <v>372</v>
      </c>
    </row>
    <row r="25" spans="1:21" x14ac:dyDescent="0.25">
      <c r="A25" t="s">
        <v>66</v>
      </c>
      <c r="B25">
        <f>Comparison!B126</f>
        <v>11</v>
      </c>
      <c r="D25">
        <f>Comparison!D126</f>
        <v>1</v>
      </c>
      <c r="F25">
        <f>Comparison!F126</f>
        <v>0</v>
      </c>
      <c r="H25">
        <f>Comparison!H126</f>
        <v>1</v>
      </c>
      <c r="J25">
        <f>Comparison!J126</f>
        <v>0</v>
      </c>
      <c r="L25">
        <f>Comparison!L126</f>
        <v>1</v>
      </c>
      <c r="M25">
        <f>Comparison!M126</f>
        <v>9.0909090909090912E-2</v>
      </c>
      <c r="Q25">
        <f>Comparison!Q126</f>
        <v>0</v>
      </c>
      <c r="R25" t="str">
        <f>Comparison!R126</f>
        <v/>
      </c>
      <c r="U25" t="s">
        <v>372</v>
      </c>
    </row>
    <row r="26" spans="1:21" x14ac:dyDescent="0.25">
      <c r="A26" t="s">
        <v>47</v>
      </c>
      <c r="B26">
        <f>Comparison!B127</f>
        <v>0</v>
      </c>
      <c r="D26">
        <f>Comparison!D127</f>
        <v>0</v>
      </c>
      <c r="F26">
        <f>Comparison!F127</f>
        <v>0</v>
      </c>
      <c r="H26">
        <f>Comparison!H127</f>
        <v>0</v>
      </c>
      <c r="J26">
        <f>Comparison!J127</f>
        <v>0</v>
      </c>
      <c r="L26">
        <f>Comparison!L127</f>
        <v>0</v>
      </c>
      <c r="M26" t="str">
        <f>Comparison!M127</f>
        <v/>
      </c>
      <c r="Q26">
        <f>Comparison!Q127</f>
        <v>0.28793103448275859</v>
      </c>
      <c r="R26" t="str">
        <f>Comparison!R127</f>
        <v>ORB-SLAM2</v>
      </c>
      <c r="U26" t="s">
        <v>270</v>
      </c>
    </row>
    <row r="27" spans="1:21" x14ac:dyDescent="0.25">
      <c r="A27" t="s">
        <v>64</v>
      </c>
      <c r="B27">
        <f>Comparison!B128</f>
        <v>0</v>
      </c>
      <c r="D27">
        <f>Comparison!D128</f>
        <v>0</v>
      </c>
      <c r="F27">
        <f>Comparison!F128</f>
        <v>0</v>
      </c>
      <c r="H27">
        <f>Comparison!H128</f>
        <v>0</v>
      </c>
      <c r="J27">
        <f>Comparison!J128</f>
        <v>0</v>
      </c>
      <c r="L27">
        <f>Comparison!L128</f>
        <v>0</v>
      </c>
      <c r="M27" t="str">
        <f>Comparison!M128</f>
        <v/>
      </c>
      <c r="Q27">
        <f>Comparison!Q128</f>
        <v>0</v>
      </c>
      <c r="R27" t="str">
        <f>Comparison!R128</f>
        <v/>
      </c>
      <c r="U27" t="s">
        <v>372</v>
      </c>
    </row>
    <row r="28" spans="1:21" x14ac:dyDescent="0.25">
      <c r="A28" t="s">
        <v>134</v>
      </c>
      <c r="B28">
        <f>Comparison!B129</f>
        <v>24</v>
      </c>
      <c r="D28">
        <f>Comparison!D129</f>
        <v>9</v>
      </c>
      <c r="F28">
        <f>Comparison!F129</f>
        <v>13</v>
      </c>
      <c r="H28">
        <f>Comparison!H129</f>
        <v>9</v>
      </c>
      <c r="J28">
        <f>Comparison!J129</f>
        <v>3.9</v>
      </c>
      <c r="L28">
        <f>Comparison!L129</f>
        <v>12.9</v>
      </c>
      <c r="M28">
        <f>Comparison!M129</f>
        <v>0.53749999999999998</v>
      </c>
      <c r="Q28">
        <f>Comparison!Q129</f>
        <v>0</v>
      </c>
      <c r="R28" t="str">
        <f>Comparison!R129</f>
        <v/>
      </c>
      <c r="U28" t="s">
        <v>372</v>
      </c>
    </row>
    <row r="29" spans="1:21" x14ac:dyDescent="0.25">
      <c r="A29" t="s">
        <v>174</v>
      </c>
      <c r="B29">
        <f>Comparison!B130</f>
        <v>24</v>
      </c>
      <c r="D29">
        <f>Comparison!D130</f>
        <v>11</v>
      </c>
      <c r="F29">
        <f>Comparison!F130</f>
        <v>10</v>
      </c>
      <c r="H29">
        <f>Comparison!H130</f>
        <v>11</v>
      </c>
      <c r="J29">
        <f>Comparison!J130</f>
        <v>3</v>
      </c>
      <c r="L29">
        <f>Comparison!L130</f>
        <v>14</v>
      </c>
      <c r="M29">
        <f>Comparison!M130</f>
        <v>0.58333333333333337</v>
      </c>
      <c r="Q29">
        <f>Comparison!Q130</f>
        <v>0.26818181818181819</v>
      </c>
      <c r="R29" t="str">
        <f>Comparison!R130</f>
        <v>RTAB. Stereo. ORB2</v>
      </c>
      <c r="U29" t="s">
        <v>271</v>
      </c>
    </row>
    <row r="30" spans="1:21" x14ac:dyDescent="0.25">
      <c r="A30" t="s">
        <v>223</v>
      </c>
      <c r="B30">
        <f>Comparison!B131</f>
        <v>0</v>
      </c>
      <c r="D30">
        <f>Comparison!D131</f>
        <v>0</v>
      </c>
      <c r="F30">
        <f>Comparison!F131</f>
        <v>0</v>
      </c>
      <c r="H30">
        <f>Comparison!H131</f>
        <v>0</v>
      </c>
      <c r="J30">
        <f>Comparison!J131</f>
        <v>0</v>
      </c>
      <c r="L30">
        <f>Comparison!L131</f>
        <v>0</v>
      </c>
      <c r="M30" t="str">
        <f>Comparison!M131</f>
        <v/>
      </c>
      <c r="Q30">
        <f>Comparison!Q131</f>
        <v>0</v>
      </c>
      <c r="R30" t="str">
        <f>Comparison!R131</f>
        <v/>
      </c>
      <c r="U30" t="s">
        <v>372</v>
      </c>
    </row>
    <row r="31" spans="1:21" x14ac:dyDescent="0.25">
      <c r="A31" t="s">
        <v>330</v>
      </c>
      <c r="B31">
        <f>Comparison!B132</f>
        <v>0</v>
      </c>
      <c r="D31">
        <f>Comparison!D132</f>
        <v>0</v>
      </c>
      <c r="F31">
        <f>Comparison!F132</f>
        <v>0</v>
      </c>
      <c r="H31">
        <f>Comparison!H132</f>
        <v>0</v>
      </c>
      <c r="J31">
        <f>Comparison!J132</f>
        <v>0</v>
      </c>
      <c r="L31">
        <f>Comparison!L132</f>
        <v>0</v>
      </c>
      <c r="M31" t="str">
        <f>Comparison!M132</f>
        <v/>
      </c>
      <c r="Q31">
        <f>Comparison!Q132</f>
        <v>0</v>
      </c>
      <c r="R31" t="str">
        <f>Comparison!R132</f>
        <v/>
      </c>
      <c r="U31" t="s">
        <v>372</v>
      </c>
    </row>
    <row r="32" spans="1:21" x14ac:dyDescent="0.25">
      <c r="A32" t="s">
        <v>339</v>
      </c>
      <c r="B32">
        <f>Comparison!B133</f>
        <v>0</v>
      </c>
      <c r="D32">
        <f>Comparison!D133</f>
        <v>0</v>
      </c>
      <c r="F32">
        <f>Comparison!F133</f>
        <v>0</v>
      </c>
      <c r="H32">
        <f>Comparison!H133</f>
        <v>0</v>
      </c>
      <c r="J32">
        <f>Comparison!J133</f>
        <v>0</v>
      </c>
      <c r="L32">
        <f>Comparison!L133</f>
        <v>0</v>
      </c>
      <c r="M32" t="str">
        <f>Comparison!M133</f>
        <v/>
      </c>
      <c r="Q32">
        <f>Comparison!Q133</f>
        <v>0.21818181818181817</v>
      </c>
      <c r="R32" t="str">
        <f>Comparison!R133</f>
        <v>RTAB-Map</v>
      </c>
      <c r="U32" t="s">
        <v>272</v>
      </c>
    </row>
    <row r="33" spans="1:21" x14ac:dyDescent="0.25">
      <c r="A33" t="s">
        <v>343</v>
      </c>
      <c r="B33">
        <f>Comparison!B134</f>
        <v>0</v>
      </c>
      <c r="D33">
        <f>Comparison!D134</f>
        <v>0</v>
      </c>
      <c r="F33">
        <f>Comparison!F134</f>
        <v>0</v>
      </c>
      <c r="H33">
        <f>Comparison!H134</f>
        <v>0</v>
      </c>
      <c r="J33">
        <f>Comparison!J134</f>
        <v>0</v>
      </c>
      <c r="L33">
        <f>Comparison!L134</f>
        <v>0</v>
      </c>
      <c r="M33" t="str">
        <f>Comparison!M134</f>
        <v/>
      </c>
      <c r="Q33">
        <f>Comparison!Q134</f>
        <v>0</v>
      </c>
      <c r="R33" t="str">
        <f>Comparison!R134</f>
        <v/>
      </c>
      <c r="U33" t="s">
        <v>372</v>
      </c>
    </row>
    <row r="34" spans="1:21" x14ac:dyDescent="0.25">
      <c r="A34" t="s">
        <v>348</v>
      </c>
      <c r="B34">
        <f>Comparison!B135</f>
        <v>0</v>
      </c>
      <c r="D34">
        <f>Comparison!D135</f>
        <v>0</v>
      </c>
      <c r="F34">
        <f>Comparison!F135</f>
        <v>0</v>
      </c>
      <c r="H34">
        <f>Comparison!H135</f>
        <v>0</v>
      </c>
      <c r="J34">
        <f>Comparison!J135</f>
        <v>0</v>
      </c>
      <c r="L34">
        <f>Comparison!L135</f>
        <v>0</v>
      </c>
      <c r="M34" t="str">
        <f>Comparison!M135</f>
        <v/>
      </c>
      <c r="Q34">
        <f>Comparison!Q135</f>
        <v>0</v>
      </c>
      <c r="R34" t="str">
        <f>Comparison!R135</f>
        <v/>
      </c>
      <c r="U34" t="s">
        <v>372</v>
      </c>
    </row>
    <row r="35" spans="1:21" x14ac:dyDescent="0.25">
      <c r="A35" t="s">
        <v>349</v>
      </c>
      <c r="B35">
        <f>Comparison!B136</f>
        <v>0</v>
      </c>
      <c r="D35">
        <f>Comparison!D136</f>
        <v>0</v>
      </c>
      <c r="F35">
        <f>Comparison!F136</f>
        <v>0</v>
      </c>
      <c r="H35">
        <f>Comparison!H136</f>
        <v>0</v>
      </c>
      <c r="J35">
        <f>Comparison!J136</f>
        <v>0</v>
      </c>
      <c r="L35">
        <f>Comparison!L136</f>
        <v>0</v>
      </c>
      <c r="M35" t="str">
        <f>Comparison!M136</f>
        <v/>
      </c>
    </row>
    <row r="36" spans="1:21" x14ac:dyDescent="0.25">
      <c r="A36">
        <v>0</v>
      </c>
      <c r="B36">
        <f>Comparison!B137</f>
        <v>0</v>
      </c>
      <c r="D36">
        <f>Comparison!D137</f>
        <v>0</v>
      </c>
      <c r="F36">
        <f>Comparison!F137</f>
        <v>0</v>
      </c>
      <c r="H36">
        <f>Comparison!H137</f>
        <v>0</v>
      </c>
      <c r="J36">
        <f>Comparison!J137</f>
        <v>0</v>
      </c>
      <c r="L36">
        <f>Comparison!L137</f>
        <v>0</v>
      </c>
      <c r="M36" t="str">
        <f>Comparison!M137</f>
        <v/>
      </c>
    </row>
    <row r="37" spans="1:21" x14ac:dyDescent="0.25">
      <c r="A37" t="s">
        <v>254</v>
      </c>
      <c r="B37">
        <f>Comparison!B138</f>
        <v>24</v>
      </c>
      <c r="D37">
        <f>Comparison!D138</f>
        <v>0</v>
      </c>
      <c r="F37">
        <f>Comparison!F138</f>
        <v>6</v>
      </c>
      <c r="H37">
        <f>Comparison!H138</f>
        <v>0</v>
      </c>
      <c r="J37">
        <f>Comparison!J138</f>
        <v>1.7999999999999998</v>
      </c>
      <c r="L37">
        <f>Comparison!L138</f>
        <v>1.7999999999999998</v>
      </c>
      <c r="M37">
        <f>Comparison!M138</f>
        <v>7.4999999999999997E-2</v>
      </c>
    </row>
    <row r="38" spans="1:21" x14ac:dyDescent="0.25">
      <c r="A38" t="s">
        <v>258</v>
      </c>
      <c r="B38">
        <f>Comparison!B139</f>
        <v>24</v>
      </c>
      <c r="D38">
        <f>Comparison!D139</f>
        <v>1</v>
      </c>
      <c r="F38">
        <f>Comparison!F139</f>
        <v>1</v>
      </c>
      <c r="H38">
        <f>Comparison!H139</f>
        <v>1</v>
      </c>
      <c r="J38">
        <f>Comparison!J139</f>
        <v>0.3</v>
      </c>
      <c r="L38">
        <f>Comparison!L139</f>
        <v>1.3</v>
      </c>
      <c r="M38">
        <f>Comparison!M139</f>
        <v>5.4166666666666669E-2</v>
      </c>
    </row>
    <row r="39" spans="1:21" x14ac:dyDescent="0.25">
      <c r="A39" t="s">
        <v>259</v>
      </c>
      <c r="B39">
        <f>Comparison!B140</f>
        <v>13</v>
      </c>
      <c r="D39">
        <f>Comparison!D140</f>
        <v>2</v>
      </c>
      <c r="F39">
        <f>Comparison!F140</f>
        <v>1</v>
      </c>
      <c r="H39">
        <f>Comparison!H140</f>
        <v>2</v>
      </c>
      <c r="J39">
        <f>Comparison!J140</f>
        <v>0.3</v>
      </c>
      <c r="L39">
        <f>Comparison!L140</f>
        <v>2.2999999999999998</v>
      </c>
      <c r="M39">
        <f>Comparison!M140</f>
        <v>0.17692307692307691</v>
      </c>
    </row>
    <row r="40" spans="1:21" x14ac:dyDescent="0.25">
      <c r="A40" t="s">
        <v>257</v>
      </c>
      <c r="B40">
        <f>Comparison!B141</f>
        <v>13</v>
      </c>
      <c r="D40">
        <f>Comparison!D141</f>
        <v>0</v>
      </c>
      <c r="F40">
        <f>Comparison!F141</f>
        <v>1</v>
      </c>
      <c r="H40">
        <f>Comparison!H141</f>
        <v>0</v>
      </c>
      <c r="J40">
        <f>Comparison!J141</f>
        <v>0.3</v>
      </c>
      <c r="L40">
        <f>Comparison!L141</f>
        <v>0.3</v>
      </c>
      <c r="M40">
        <f>Comparison!M141</f>
        <v>2.3076923076923075E-2</v>
      </c>
    </row>
    <row r="41" spans="1:21" x14ac:dyDescent="0.25">
      <c r="A41">
        <v>0</v>
      </c>
      <c r="B41">
        <f>Comparison!B142</f>
        <v>0</v>
      </c>
      <c r="D41">
        <f>Comparison!D142</f>
        <v>0</v>
      </c>
      <c r="F41">
        <f>Comparison!F142</f>
        <v>0</v>
      </c>
      <c r="H41">
        <f>Comparison!H142</f>
        <v>0</v>
      </c>
      <c r="J41">
        <f>Comparison!J142</f>
        <v>0</v>
      </c>
      <c r="L41">
        <f>Comparison!L142</f>
        <v>0</v>
      </c>
      <c r="M41" t="str">
        <f>Comparison!M142</f>
        <v/>
      </c>
    </row>
    <row r="42" spans="1:21" x14ac:dyDescent="0.25">
      <c r="A42" t="s">
        <v>286</v>
      </c>
      <c r="B42">
        <f>Comparison!B143</f>
        <v>11</v>
      </c>
      <c r="D42">
        <f>Comparison!D143</f>
        <v>0</v>
      </c>
      <c r="F42">
        <f>Comparison!F143</f>
        <v>3</v>
      </c>
      <c r="H42">
        <f>Comparison!H143</f>
        <v>0</v>
      </c>
      <c r="J42">
        <f>Comparison!J143</f>
        <v>0.89999999999999991</v>
      </c>
      <c r="L42">
        <f>Comparison!L143</f>
        <v>0.89999999999999991</v>
      </c>
      <c r="M42">
        <f>Comparison!M143</f>
        <v>8.1818181818181804E-2</v>
      </c>
    </row>
    <row r="43" spans="1:21" x14ac:dyDescent="0.25">
      <c r="A43" t="s">
        <v>287</v>
      </c>
      <c r="B43">
        <f>Comparison!B144</f>
        <v>11</v>
      </c>
      <c r="D43">
        <f>Comparison!D144</f>
        <v>0</v>
      </c>
      <c r="F43">
        <f>Comparison!F144</f>
        <v>1</v>
      </c>
      <c r="H43">
        <f>Comparison!H144</f>
        <v>0</v>
      </c>
      <c r="J43">
        <f>Comparison!J144</f>
        <v>0.3</v>
      </c>
      <c r="L43">
        <f>Comparison!L144</f>
        <v>0.3</v>
      </c>
      <c r="M43">
        <f>Comparison!M144</f>
        <v>2.7272727272727271E-2</v>
      </c>
    </row>
    <row r="44" spans="1:21" x14ac:dyDescent="0.25">
      <c r="A44" t="s">
        <v>288</v>
      </c>
      <c r="B44">
        <f>Comparison!B145</f>
        <v>11</v>
      </c>
      <c r="D44">
        <f>Comparison!D145</f>
        <v>0</v>
      </c>
      <c r="F44">
        <f>Comparison!F145</f>
        <v>0</v>
      </c>
      <c r="H44">
        <f>Comparison!H145</f>
        <v>0</v>
      </c>
      <c r="J44">
        <f>Comparison!J145</f>
        <v>0</v>
      </c>
      <c r="L44">
        <f>Comparison!L145</f>
        <v>0</v>
      </c>
      <c r="M44">
        <f>Comparison!M145</f>
        <v>0</v>
      </c>
    </row>
    <row r="45" spans="1:21" x14ac:dyDescent="0.25">
      <c r="A45" t="s">
        <v>293</v>
      </c>
      <c r="B45">
        <f>Comparison!B146</f>
        <v>22</v>
      </c>
      <c r="D45">
        <f>Comparison!D146</f>
        <v>1</v>
      </c>
      <c r="F45">
        <f>Comparison!F146</f>
        <v>0</v>
      </c>
      <c r="H45">
        <f>Comparison!H146</f>
        <v>1</v>
      </c>
      <c r="J45">
        <f>Comparison!J146</f>
        <v>0</v>
      </c>
      <c r="L45">
        <f>Comparison!L146</f>
        <v>1</v>
      </c>
      <c r="M45">
        <f>Comparison!M146</f>
        <v>4.5454545454545456E-2</v>
      </c>
    </row>
    <row r="46" spans="1:21" x14ac:dyDescent="0.25">
      <c r="A46" t="s">
        <v>294</v>
      </c>
      <c r="B46">
        <f>Comparison!B147</f>
        <v>22</v>
      </c>
      <c r="D46">
        <f>Comparison!D147</f>
        <v>1</v>
      </c>
      <c r="F46">
        <f>Comparison!F147</f>
        <v>4</v>
      </c>
      <c r="H46">
        <f>Comparison!H147</f>
        <v>1</v>
      </c>
      <c r="J46">
        <f>Comparison!J147</f>
        <v>1.2</v>
      </c>
      <c r="L46">
        <f>Comparison!L147</f>
        <v>2.2000000000000002</v>
      </c>
      <c r="M46">
        <f>Comparison!M147</f>
        <v>0.1</v>
      </c>
    </row>
    <row r="47" spans="1:21" x14ac:dyDescent="0.25">
      <c r="A47" t="s">
        <v>295</v>
      </c>
      <c r="B47">
        <f>Comparison!B148</f>
        <v>22</v>
      </c>
      <c r="D47">
        <f>Comparison!D148</f>
        <v>0</v>
      </c>
      <c r="F47">
        <f>Comparison!F148</f>
        <v>0</v>
      </c>
      <c r="H47">
        <f>Comparison!H148</f>
        <v>0</v>
      </c>
      <c r="J47">
        <f>Comparison!J148</f>
        <v>0</v>
      </c>
      <c r="L47">
        <f>Comparison!L148</f>
        <v>0</v>
      </c>
      <c r="M47">
        <f>Comparison!M148</f>
        <v>0</v>
      </c>
    </row>
    <row r="48" spans="1:21" x14ac:dyDescent="0.25">
      <c r="A48" t="s">
        <v>296</v>
      </c>
      <c r="B48">
        <f>Comparison!B149</f>
        <v>22</v>
      </c>
      <c r="D48">
        <f>Comparison!D149</f>
        <v>5</v>
      </c>
      <c r="F48">
        <f>Comparison!F149</f>
        <v>3</v>
      </c>
      <c r="H48">
        <f>Comparison!H149</f>
        <v>5</v>
      </c>
      <c r="J48">
        <f>Comparison!J149</f>
        <v>0.89999999999999991</v>
      </c>
      <c r="L48">
        <f>Comparison!L149</f>
        <v>5.9</v>
      </c>
      <c r="M48">
        <f>Comparison!M149</f>
        <v>0.26818181818181819</v>
      </c>
    </row>
    <row r="49" spans="1:13" x14ac:dyDescent="0.25">
      <c r="A49" t="s">
        <v>297</v>
      </c>
      <c r="B49">
        <f>Comparison!B150</f>
        <v>11</v>
      </c>
      <c r="D49">
        <f>Comparison!D150</f>
        <v>0</v>
      </c>
      <c r="F49">
        <f>Comparison!F150</f>
        <v>0</v>
      </c>
      <c r="H49">
        <f>Comparison!H150</f>
        <v>0</v>
      </c>
      <c r="J49">
        <f>Comparison!J150</f>
        <v>0</v>
      </c>
      <c r="L49">
        <f>Comparison!L150</f>
        <v>0</v>
      </c>
      <c r="M49">
        <f>Comparison!M150</f>
        <v>0</v>
      </c>
    </row>
    <row r="50" spans="1:13" x14ac:dyDescent="0.25">
      <c r="A50" t="s">
        <v>326</v>
      </c>
      <c r="B50">
        <f>Comparison!B151</f>
        <v>11</v>
      </c>
      <c r="D50">
        <f>Comparison!D151</f>
        <v>1</v>
      </c>
      <c r="F50">
        <f>Comparison!F151</f>
        <v>2</v>
      </c>
      <c r="H50">
        <f>Comparison!H151</f>
        <v>1</v>
      </c>
      <c r="J50">
        <f>Comparison!J151</f>
        <v>0.6</v>
      </c>
      <c r="L50">
        <f>Comparison!L151</f>
        <v>1.6</v>
      </c>
      <c r="M50">
        <f>Comparison!M151</f>
        <v>0.14545454545454548</v>
      </c>
    </row>
    <row r="51" spans="1:13" x14ac:dyDescent="0.25">
      <c r="A51" t="s">
        <v>327</v>
      </c>
      <c r="B51">
        <f>Comparison!B152</f>
        <v>11</v>
      </c>
      <c r="D51">
        <f>Comparison!D152</f>
        <v>0</v>
      </c>
      <c r="F51">
        <f>Comparison!F152</f>
        <v>0</v>
      </c>
      <c r="H51">
        <f>Comparison!H152</f>
        <v>0</v>
      </c>
      <c r="J51">
        <f>Comparison!J152</f>
        <v>0</v>
      </c>
      <c r="L51">
        <f>Comparison!L152</f>
        <v>0</v>
      </c>
      <c r="M51">
        <f>Comparison!M152</f>
        <v>0</v>
      </c>
    </row>
    <row r="52" spans="1:13" x14ac:dyDescent="0.25">
      <c r="A52">
        <v>0</v>
      </c>
      <c r="B52">
        <v>0</v>
      </c>
      <c r="D52">
        <v>0</v>
      </c>
      <c r="F52">
        <v>0</v>
      </c>
      <c r="H52">
        <v>0</v>
      </c>
      <c r="J52">
        <v>0</v>
      </c>
      <c r="L52">
        <v>0</v>
      </c>
      <c r="M52" t="s">
        <v>376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Algorithm Details</vt:lpstr>
      <vt:lpstr>Comparison</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2024-07-23T14:43:19Z</dcterms:created>
  <dcterms:modified xsi:type="dcterms:W3CDTF">2024-07-23T14:43:55Z</dcterms:modified>
</cp:coreProperties>
</file>