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P:\CP_PLM\Budgeting\Целеполагание\Целеполагание 2021\"/>
    </mc:Choice>
  </mc:AlternateContent>
  <bookViews>
    <workbookView xWindow="0" yWindow="0" windowWidth="28800" windowHeight="12495" firstSheet="1" activeTab="3"/>
  </bookViews>
  <sheets>
    <sheet name="_com.sap.ip.bi.xl.hiddensheet" sheetId="7" state="veryHidden" r:id="rId1"/>
    <sheet name="ЦФ" sheetId="1" r:id="rId2"/>
    <sheet name="Матрица целей" sheetId="10" r:id="rId3"/>
    <sheet name="Cluster" sheetId="2" r:id="rId4"/>
    <sheet name="Region" sheetId="8" state="hidden" r:id="rId5"/>
    <sheet name="Лист3" sheetId="9" state="hidden" r:id="rId6"/>
  </sheets>
  <definedNames>
    <definedName name="_xlnm._FilterDatabase" localSheetId="3" hidden="1">Cluster!$A$1:$L$1</definedName>
    <definedName name="_xlnm._FilterDatabase" localSheetId="4" hidden="1">Region!$A$1:$G$127</definedName>
    <definedName name="_xlnm._FilterDatabase" localSheetId="1" hidden="1">ЦФ!$A$1:$K$1</definedName>
    <definedName name="SAPCrosstab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  <c r="H14" i="1" l="1"/>
  <c r="H15" i="1"/>
  <c r="H13" i="1"/>
  <c r="H12" i="1"/>
  <c r="H11" i="1"/>
  <c r="H10" i="1"/>
  <c r="H9" i="1"/>
  <c r="G15" i="1"/>
  <c r="G14" i="1"/>
  <c r="G13" i="1"/>
  <c r="G12" i="1"/>
  <c r="G11" i="1"/>
  <c r="G10" i="1"/>
  <c r="G9" i="1"/>
  <c r="F15" i="1"/>
  <c r="F14" i="1"/>
  <c r="F13" i="1"/>
  <c r="F12" i="1"/>
  <c r="F11" i="1"/>
  <c r="F10" i="1"/>
  <c r="F9" i="1"/>
  <c r="E9" i="1"/>
  <c r="D9" i="1"/>
  <c r="C9" i="1"/>
  <c r="D13" i="2"/>
  <c r="D12" i="2"/>
  <c r="D11" i="2"/>
  <c r="D10" i="2"/>
  <c r="D9" i="2"/>
  <c r="D8" i="2"/>
  <c r="H3" i="1"/>
  <c r="G3" i="1"/>
  <c r="G13" i="2" l="1"/>
  <c r="F13" i="2"/>
  <c r="E13" i="2"/>
  <c r="I13" i="2" s="1"/>
  <c r="G12" i="2"/>
  <c r="F12" i="2"/>
  <c r="E12" i="2"/>
  <c r="I12" i="2" s="1"/>
  <c r="G11" i="2"/>
  <c r="F11" i="2"/>
  <c r="E11" i="2"/>
  <c r="I11" i="2" s="1"/>
  <c r="G10" i="2"/>
  <c r="F10" i="2"/>
  <c r="E10" i="2"/>
  <c r="I10" i="2" s="1"/>
  <c r="G9" i="2"/>
  <c r="F9" i="2"/>
  <c r="E9" i="2"/>
  <c r="I9" i="2" s="1"/>
  <c r="G8" i="2"/>
  <c r="F8" i="2"/>
  <c r="E8" i="2"/>
  <c r="I8" i="2" s="1"/>
  <c r="G2" i="1"/>
  <c r="F7" i="2"/>
  <c r="E7" i="2"/>
  <c r="I7" i="2" s="1"/>
  <c r="D7" i="2"/>
  <c r="F6" i="2"/>
  <c r="E6" i="2"/>
  <c r="I6" i="2" s="1"/>
  <c r="D6" i="2"/>
  <c r="F5" i="2"/>
  <c r="E5" i="2"/>
  <c r="I5" i="2" s="1"/>
  <c r="D5" i="2"/>
  <c r="F4" i="2"/>
  <c r="E4" i="2"/>
  <c r="D4" i="2"/>
  <c r="F3" i="2"/>
  <c r="E3" i="2"/>
  <c r="I3" i="2" s="1"/>
  <c r="D3" i="2"/>
  <c r="F2" i="2"/>
  <c r="E2" i="2"/>
  <c r="I2" i="2" s="1"/>
  <c r="D2" i="2"/>
  <c r="H2" i="2" l="1"/>
  <c r="H5" i="2"/>
  <c r="H7" i="2"/>
  <c r="H6" i="2"/>
  <c r="H12" i="2"/>
  <c r="H3" i="2"/>
  <c r="H10" i="2"/>
  <c r="H8" i="2"/>
  <c r="H4" i="2"/>
  <c r="I4" i="2"/>
  <c r="H9" i="2"/>
  <c r="H11" i="2"/>
  <c r="H13" i="2"/>
  <c r="G7" i="2" l="1"/>
  <c r="G6" i="2"/>
  <c r="G5" i="2"/>
  <c r="G4" i="2"/>
  <c r="G3" i="2"/>
  <c r="G2" i="2"/>
  <c r="G5" i="1"/>
  <c r="K8" i="1"/>
  <c r="K7" i="1"/>
  <c r="H8" i="1"/>
  <c r="H7" i="1"/>
  <c r="G6" i="1"/>
  <c r="G4" i="1"/>
  <c r="F3" i="1" l="1"/>
  <c r="F5" i="1"/>
  <c r="F6" i="1"/>
  <c r="F4" i="1"/>
  <c r="F2" i="1"/>
  <c r="H2" i="1" l="1"/>
</calcChain>
</file>

<file path=xl/comments1.xml><?xml version="1.0" encoding="utf-8"?>
<comments xmlns="http://schemas.openxmlformats.org/spreadsheetml/2006/main">
  <authors>
    <author>Колесников Андрей Геннадьевич</author>
  </authors>
  <commentList>
    <comment ref="B16" authorId="0" shapeId="0">
      <text>
        <r>
          <rPr>
            <b/>
            <sz val="9"/>
            <color indexed="81"/>
            <rFont val="Tahoma"/>
            <charset val="1"/>
          </rPr>
          <t>Колесников Андрей Геннадьевич:</t>
        </r>
        <r>
          <rPr>
            <sz val="9"/>
            <color indexed="81"/>
            <rFont val="Tahoma"/>
            <charset val="1"/>
          </rPr>
          <t xml:space="preserve">
Крым
+ Входящий (МН+НР)
+ Исходящий МН (минус затраты по дельта-кейсам и ПД на Премиуме)
+ Б3 (Затраты 21го  - Затраты 20го)</t>
        </r>
      </text>
    </comment>
  </commentList>
</comments>
</file>

<file path=xl/sharedStrings.xml><?xml version="1.0" encoding="utf-8"?>
<sst xmlns="http://schemas.openxmlformats.org/spreadsheetml/2006/main" count="592" uniqueCount="143">
  <si>
    <t>VFM</t>
  </si>
  <si>
    <t>Consideration</t>
  </si>
  <si>
    <t>Minimum</t>
  </si>
  <si>
    <t>Target</t>
  </si>
  <si>
    <t>Stretch</t>
  </si>
  <si>
    <t>паритет</t>
  </si>
  <si>
    <t>второе место, gap от лидера от 1п.п. до 2п.п.</t>
  </si>
  <si>
    <t>NPS Top Down GAP</t>
  </si>
  <si>
    <t>NPS Мобильный интернет</t>
  </si>
  <si>
    <t>Внести в форму</t>
  </si>
  <si>
    <t>План</t>
  </si>
  <si>
    <t>Ед. изм.</t>
  </si>
  <si>
    <t>руб.</t>
  </si>
  <si>
    <t>%</t>
  </si>
  <si>
    <t>шт.</t>
  </si>
  <si>
    <t>Наименование Цели</t>
  </si>
  <si>
    <t>Код цели</t>
  </si>
  <si>
    <t>Defender</t>
  </si>
  <si>
    <t>Challenger Elite</t>
  </si>
  <si>
    <t>Цель</t>
  </si>
  <si>
    <t>Min</t>
  </si>
  <si>
    <t>Название для формы</t>
  </si>
  <si>
    <t>Выполнение</t>
  </si>
  <si>
    <t>Факт</t>
  </si>
  <si>
    <t>1111PR1002</t>
  </si>
  <si>
    <t>1111MR1002</t>
  </si>
  <si>
    <t>лидерство</t>
  </si>
  <si>
    <t>лидерство + сохранение отрыва от конкурента</t>
  </si>
  <si>
    <t>лидерство + увеличение gap vs. конкурент</t>
  </si>
  <si>
    <t>1111CM1000</t>
  </si>
  <si>
    <t>1111CM1100</t>
  </si>
  <si>
    <t>1111CM1200</t>
  </si>
  <si>
    <t>1111MR1000</t>
  </si>
  <si>
    <t>Код региона</t>
  </si>
  <si>
    <t>Регион</t>
  </si>
  <si>
    <t>X250</t>
  </si>
  <si>
    <t>AKOS</t>
  </si>
  <si>
    <t>Tele2 - Buryatia</t>
  </si>
  <si>
    <t>Tele2 - Evreiskaya</t>
  </si>
  <si>
    <t>Tele2 - Irkutsk</t>
  </si>
  <si>
    <t>Tele2 - Kamchatka</t>
  </si>
  <si>
    <t>Tele2 - Magadan</t>
  </si>
  <si>
    <t>Tele2 - Sakhalin</t>
  </si>
  <si>
    <t>Tele2 - Belgorod</t>
  </si>
  <si>
    <t>Tele2 - Bryansk</t>
  </si>
  <si>
    <t>Tele2 - Kursk</t>
  </si>
  <si>
    <t>Tele2 - Lipetsk</t>
  </si>
  <si>
    <t>Tele2 - Mordovia</t>
  </si>
  <si>
    <t>Tele2 - Orel</t>
  </si>
  <si>
    <t>Tele2 - Penza</t>
  </si>
  <si>
    <t>Tele2 - Saratov</t>
  </si>
  <si>
    <t>Tele2 - Tambov</t>
  </si>
  <si>
    <t>Tele2 - Voronezh</t>
  </si>
  <si>
    <t>Tele2 - Ivanovo</t>
  </si>
  <si>
    <t>Tele2 - Kaluga</t>
  </si>
  <si>
    <t>Tele2 - Kostroma</t>
  </si>
  <si>
    <t>Tele2 - Ryazan</t>
  </si>
  <si>
    <t>Tele2 - Smolensk</t>
  </si>
  <si>
    <t>Tele2 - Tula</t>
  </si>
  <si>
    <t>Tele2 - Tver</t>
  </si>
  <si>
    <t>Tele2 - Vladimir</t>
  </si>
  <si>
    <t>Tele2 - Yaroslavl</t>
  </si>
  <si>
    <t>2770</t>
  </si>
  <si>
    <t>Tele2 - Moscow</t>
  </si>
  <si>
    <t>Tele2 - Arkhangelsk</t>
  </si>
  <si>
    <t>Tele2 - Kaliningrad</t>
  </si>
  <si>
    <t>Tele2 - Murmansk</t>
  </si>
  <si>
    <t>Tele2 - Petrozavodsk</t>
  </si>
  <si>
    <t>Tele2 - Pskov</t>
  </si>
  <si>
    <t>3780</t>
  </si>
  <si>
    <t>Tele2 - Saint Petersburg OJSC</t>
  </si>
  <si>
    <t>Tele2 - Velikiy Novgorod</t>
  </si>
  <si>
    <t>Tele2 - Vologda</t>
  </si>
  <si>
    <t>Tele2 - Altai</t>
  </si>
  <si>
    <t>Tele2 - Kemerovo</t>
  </si>
  <si>
    <t>Tele2 - Khakassia</t>
  </si>
  <si>
    <t>Tele2 - Krasnoyarsk</t>
  </si>
  <si>
    <t>Tele2 - Novosibirsk</t>
  </si>
  <si>
    <t>Tele2 - Omsk</t>
  </si>
  <si>
    <t>Tele2 - Tomsk</t>
  </si>
  <si>
    <t>Tele2 - Krasnodar</t>
  </si>
  <si>
    <t>Tele2 - Rostov-on-Don</t>
  </si>
  <si>
    <t>Tele2 - Volgograd</t>
  </si>
  <si>
    <t>Tele2 - Chelyabinsk</t>
  </si>
  <si>
    <t>Tele2 - Ekaterinburg</t>
  </si>
  <si>
    <t>Tele2 - KhMAO</t>
  </si>
  <si>
    <t>Tele2 - Komi</t>
  </si>
  <si>
    <t>Tele2 - Kurgan</t>
  </si>
  <si>
    <t>Tele2 - Orenburg</t>
  </si>
  <si>
    <t>Tele2 - Perm</t>
  </si>
  <si>
    <t>Tele2 - Tyumen</t>
  </si>
  <si>
    <t>Tele2 - YaNAO</t>
  </si>
  <si>
    <t>Tele2 - Chuvashia</t>
  </si>
  <si>
    <t>Tele2 - Izhevsk</t>
  </si>
  <si>
    <t>Tele2 - Kazan</t>
  </si>
  <si>
    <t>Tele2 - Kirov</t>
  </si>
  <si>
    <t>Tele2 - Mari El</t>
  </si>
  <si>
    <t>Tele2 - Nizhniy Novgorod</t>
  </si>
  <si>
    <t>Tele2 - Samara</t>
  </si>
  <si>
    <t>Tele2 - Ulyanovsk</t>
  </si>
  <si>
    <t>NPS TD+МИ</t>
  </si>
  <si>
    <t>Challenger wo SPB</t>
  </si>
  <si>
    <t>Share hungry wo MSC</t>
  </si>
  <si>
    <t>Moscow</t>
  </si>
  <si>
    <t>Saint Petersburg</t>
  </si>
  <si>
    <t>Кластер</t>
  </si>
  <si>
    <t>PR1002</t>
  </si>
  <si>
    <t>ЦФ</t>
  </si>
  <si>
    <t>Tele2 - Gornyi-Altay</t>
  </si>
  <si>
    <t>GMC Total</t>
  </si>
  <si>
    <t>Core Live Subs</t>
  </si>
  <si>
    <t>VAS (Content + A2P + BSMS)</t>
  </si>
  <si>
    <t>Content (B2C+B2B)</t>
  </si>
  <si>
    <t>A2P</t>
  </si>
  <si>
    <t>BSMS</t>
  </si>
  <si>
    <t>CBM Revenue</t>
  </si>
  <si>
    <t>CBM Bundles (штуки)</t>
  </si>
  <si>
    <t>International IC Revenue</t>
  </si>
  <si>
    <t>5% , 20%</t>
  </si>
  <si>
    <t>10% , 22%</t>
  </si>
  <si>
    <t>15% , 24%</t>
  </si>
  <si>
    <t>1111KK1000</t>
  </si>
  <si>
    <t>Департамент, ответственный за расчет</t>
  </si>
  <si>
    <t>Показатель</t>
  </si>
  <si>
    <t>МТ-1</t>
  </si>
  <si>
    <t>Продукт</t>
  </si>
  <si>
    <t>Директор по стратегическому развитию продуктового портфеля</t>
  </si>
  <si>
    <t>МТ-2</t>
  </si>
  <si>
    <t>Руководитель департамента по управлению жизненным циклом продукта</t>
  </si>
  <si>
    <t>Руководитель направления по развитию коммерческих отношений с зарубежными операторами связи</t>
  </si>
  <si>
    <t>Руководитель департамента по разработке и запуску новых продуктов</t>
  </si>
  <si>
    <t>Руководитель департамента бизнес имплементации</t>
  </si>
  <si>
    <t>Директор по управлению абонентской базой</t>
  </si>
  <si>
    <t>Руководитель департамента роуминга</t>
  </si>
  <si>
    <t>Руководитель департамента передачи данных</t>
  </si>
  <si>
    <t>Главный архитектор продукта</t>
  </si>
  <si>
    <t>Директор департамента по развитию контентных сервисов и мобильного информирования</t>
  </si>
  <si>
    <t>CEM</t>
  </si>
  <si>
    <t>✓</t>
  </si>
  <si>
    <t>Коммерческий контроллинг</t>
  </si>
  <si>
    <t>Маркетинг</t>
  </si>
  <si>
    <t>Roaming Margin Total w/o MVNO</t>
  </si>
  <si>
    <t>KK1000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</si>
</sst>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##,000"/>
  </numFmts>
  <fonts count="31" x14ac:knownFonts="1">
    <font>
      <sz val="10"/>
      <color theme="1"/>
      <name val="Cambria"/>
      <family val="2"/>
      <charset val="204"/>
    </font>
    <font>
      <sz val="10"/>
      <color theme="1"/>
      <name val="Cambria"/>
      <family val="2"/>
      <charset val="204"/>
    </font>
    <font>
      <b/>
      <sz val="10"/>
      <color theme="1"/>
      <name val="Cambria"/>
      <family val="1"/>
      <charset val="204"/>
    </font>
    <font>
      <i/>
      <sz val="10"/>
      <color theme="1"/>
      <name val="Cambria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0"/>
      <name val="Cambria"/>
      <family val="1"/>
      <charset val="204"/>
    </font>
    <font>
      <sz val="10"/>
      <color theme="1"/>
      <name val="Cambria"/>
      <family val="1"/>
      <charset val="204"/>
    </font>
    <font>
      <sz val="8"/>
      <color rgb="FF1F497D"/>
      <name val="Verdana"/>
      <family val="2"/>
      <charset val="204"/>
    </font>
    <font>
      <b/>
      <sz val="8"/>
      <color rgb="FF1F497D"/>
      <name val="Verdana"/>
      <family val="2"/>
      <charset val="204"/>
    </font>
    <font>
      <sz val="8"/>
      <color rgb="FF000000"/>
      <name val="Verdana"/>
      <family val="2"/>
      <charset val="204"/>
    </font>
    <font>
      <b/>
      <sz val="8"/>
      <color rgb="FF00CC00"/>
      <name val="Verdana"/>
      <family val="2"/>
      <charset val="204"/>
    </font>
    <font>
      <b/>
      <sz val="8"/>
      <color rgb="FF33CC33"/>
      <name val="Verdana"/>
      <family val="2"/>
      <charset val="204"/>
    </font>
    <font>
      <b/>
      <sz val="8"/>
      <color rgb="FFFF9900"/>
      <name val="Verdana"/>
      <family val="2"/>
      <charset val="204"/>
    </font>
    <font>
      <b/>
      <sz val="8"/>
      <color rgb="FFFF0000"/>
      <name val="Verdana"/>
      <family val="2"/>
      <charset val="204"/>
    </font>
    <font>
      <sz val="8"/>
      <color rgb="FF000000"/>
      <name val="Arial"/>
      <family val="2"/>
      <charset val="204"/>
    </font>
    <font>
      <sz val="8"/>
      <color rgb="FFDBE5F1"/>
      <name val="Verdana"/>
      <family val="2"/>
      <charset val="204"/>
    </font>
    <font>
      <i/>
      <sz val="8"/>
      <color rgb="FF000000"/>
      <name val="Verdana"/>
      <family val="2"/>
      <charset val="204"/>
    </font>
    <font>
      <b/>
      <i/>
      <sz val="8"/>
      <color rgb="FF000000"/>
      <name val="Verdana"/>
      <family val="2"/>
      <charset val="204"/>
    </font>
    <font>
      <b/>
      <i/>
      <sz val="8"/>
      <color rgb="FF1F497D"/>
      <name val="Verdana"/>
      <family val="2"/>
      <charset val="204"/>
    </font>
    <font>
      <i/>
      <sz val="8"/>
      <color rgb="FF1F497D"/>
      <name val="Verdana"/>
      <family val="2"/>
      <charset val="204"/>
    </font>
    <font>
      <b/>
      <sz val="12"/>
      <color theme="0"/>
      <name val="Tele2 DisplaySerif"/>
      <family val="3"/>
    </font>
    <font>
      <sz val="10"/>
      <color theme="0"/>
      <name val="Tele2 DisplaySerif"/>
      <family val="3"/>
    </font>
    <font>
      <b/>
      <sz val="10"/>
      <color theme="0"/>
      <name val="Tele2 DisplaySerif"/>
      <family val="3"/>
    </font>
    <font>
      <sz val="10"/>
      <name val="Tele2 DisplaySerif"/>
      <family val="3"/>
    </font>
    <font>
      <b/>
      <sz val="9"/>
      <name val="Tele2 DisplaySerif"/>
      <family val="3"/>
    </font>
    <font>
      <b/>
      <sz val="9"/>
      <color theme="0"/>
      <name val="Tele2 DisplaySerif"/>
      <family val="3"/>
    </font>
    <font>
      <b/>
      <sz val="10"/>
      <name val="Tele2 DisplaySerif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7" fillId="4" borderId="2" applyNumberFormat="0">
      <alignment horizontal="center" vertical="center"/>
    </xf>
    <xf numFmtId="0" fontId="7" fillId="4" borderId="3">
      <alignment horizontal="center" vertical="center"/>
    </xf>
    <xf numFmtId="165" fontId="9" fillId="0" borderId="5" applyNumberFormat="0" applyProtection="0">
      <alignment horizontal="right" vertical="center"/>
    </xf>
    <xf numFmtId="165" fontId="10" fillId="0" borderId="6" applyNumberFormat="0" applyProtection="0">
      <alignment horizontal="right" vertical="center"/>
    </xf>
    <xf numFmtId="165" fontId="9" fillId="5" borderId="7" applyNumberFormat="0" applyAlignment="0" applyProtection="0">
      <alignment horizontal="left" vertical="center" indent="1"/>
    </xf>
    <xf numFmtId="0" fontId="11" fillId="6" borderId="6" applyNumberFormat="0" applyAlignment="0">
      <alignment horizontal="left" vertical="center" indent="1"/>
      <protection locked="0"/>
    </xf>
    <xf numFmtId="0" fontId="11" fillId="7" borderId="6" applyNumberFormat="0" applyAlignment="0" applyProtection="0">
      <alignment horizontal="left" vertical="center" indent="1"/>
    </xf>
    <xf numFmtId="165" fontId="9" fillId="8" borderId="5" applyNumberFormat="0" applyBorder="0">
      <alignment horizontal="right" vertical="center"/>
      <protection locked="0"/>
    </xf>
    <xf numFmtId="0" fontId="11" fillId="6" borderId="6" applyNumberFormat="0" applyAlignment="0">
      <alignment horizontal="left" vertical="center" indent="1"/>
      <protection locked="0"/>
    </xf>
    <xf numFmtId="165" fontId="10" fillId="7" borderId="6" applyNumberFormat="0" applyProtection="0">
      <alignment horizontal="right" vertical="center"/>
    </xf>
    <xf numFmtId="165" fontId="10" fillId="8" borderId="6" applyNumberFormat="0" applyBorder="0">
      <alignment horizontal="right" vertical="center"/>
      <protection locked="0"/>
    </xf>
    <xf numFmtId="165" fontId="12" fillId="9" borderId="8" applyNumberFormat="0" applyBorder="0" applyAlignment="0" applyProtection="0">
      <alignment horizontal="right" vertical="center" indent="1"/>
    </xf>
    <xf numFmtId="165" fontId="13" fillId="10" borderId="8" applyNumberFormat="0" applyBorder="0" applyAlignment="0" applyProtection="0">
      <alignment horizontal="right" vertical="center" indent="1"/>
    </xf>
    <xf numFmtId="165" fontId="13" fillId="11" borderId="8" applyNumberFormat="0" applyBorder="0" applyAlignment="0" applyProtection="0">
      <alignment horizontal="right" vertical="center" indent="1"/>
    </xf>
    <xf numFmtId="165" fontId="14" fillId="12" borderId="8" applyNumberFormat="0" applyBorder="0" applyAlignment="0" applyProtection="0">
      <alignment horizontal="right" vertical="center" indent="1"/>
    </xf>
    <xf numFmtId="165" fontId="14" fillId="13" borderId="8" applyNumberFormat="0" applyBorder="0" applyAlignment="0" applyProtection="0">
      <alignment horizontal="right" vertical="center" indent="1"/>
    </xf>
    <xf numFmtId="165" fontId="14" fillId="14" borderId="8" applyNumberFormat="0" applyBorder="0" applyAlignment="0" applyProtection="0">
      <alignment horizontal="right" vertical="center" indent="1"/>
    </xf>
    <xf numFmtId="165" fontId="15" fillId="15" borderId="8" applyNumberFormat="0" applyBorder="0" applyAlignment="0" applyProtection="0">
      <alignment horizontal="right" vertical="center" indent="1"/>
    </xf>
    <xf numFmtId="165" fontId="15" fillId="16" borderId="8" applyNumberFormat="0" applyBorder="0" applyAlignment="0" applyProtection="0">
      <alignment horizontal="right" vertical="center" indent="1"/>
    </xf>
    <xf numFmtId="165" fontId="15" fillId="17" borderId="8" applyNumberFormat="0" applyBorder="0" applyAlignment="0" applyProtection="0">
      <alignment horizontal="right" vertical="center" indent="1"/>
    </xf>
    <xf numFmtId="0" fontId="16" fillId="0" borderId="7" applyNumberFormat="0" applyFont="0" applyFill="0" applyAlignment="0" applyProtection="0"/>
    <xf numFmtId="165" fontId="17" fillId="5" borderId="0" applyNumberFormat="0" applyAlignment="0" applyProtection="0">
      <alignment horizontal="left" vertical="center" indent="1"/>
    </xf>
    <xf numFmtId="0" fontId="16" fillId="0" borderId="9" applyNumberFormat="0" applyFont="0" applyFill="0" applyAlignment="0" applyProtection="0"/>
    <xf numFmtId="165" fontId="9" fillId="0" borderId="5" applyNumberFormat="0" applyFill="0" applyBorder="0" applyAlignment="0" applyProtection="0">
      <alignment horizontal="right" vertical="center"/>
    </xf>
    <xf numFmtId="165" fontId="9" fillId="5" borderId="7" applyNumberFormat="0" applyAlignment="0" applyProtection="0">
      <alignment horizontal="left" vertical="center" indent="1"/>
    </xf>
    <xf numFmtId="0" fontId="10" fillId="18" borderId="6" applyNumberFormat="0" applyAlignment="0" applyProtection="0">
      <alignment horizontal="left" vertical="center" indent="1"/>
    </xf>
    <xf numFmtId="0" fontId="11" fillId="19" borderId="7" applyNumberFormat="0" applyAlignment="0" applyProtection="0">
      <alignment horizontal="left" vertical="center" indent="1"/>
    </xf>
    <xf numFmtId="0" fontId="11" fillId="20" borderId="7" applyNumberFormat="0" applyAlignment="0" applyProtection="0">
      <alignment horizontal="left" vertical="center" indent="1"/>
    </xf>
    <xf numFmtId="0" fontId="11" fillId="21" borderId="7" applyNumberFormat="0" applyAlignment="0" applyProtection="0">
      <alignment horizontal="left" vertical="center" indent="1"/>
    </xf>
    <xf numFmtId="0" fontId="11" fillId="8" borderId="7" applyNumberFormat="0" applyAlignment="0" applyProtection="0">
      <alignment horizontal="left" vertical="center" indent="1"/>
    </xf>
    <xf numFmtId="0" fontId="11" fillId="7" borderId="6" applyNumberFormat="0" applyAlignment="0" applyProtection="0">
      <alignment horizontal="left" vertical="center" indent="1"/>
    </xf>
    <xf numFmtId="0" fontId="18" fillId="0" borderId="10" applyNumberFormat="0" applyFill="0" applyBorder="0" applyAlignment="0" applyProtection="0"/>
    <xf numFmtId="0" fontId="19" fillId="0" borderId="10" applyNumberFormat="0" applyBorder="0" applyAlignment="0" applyProtection="0"/>
    <xf numFmtId="0" fontId="18" fillId="6" borderId="6" applyNumberFormat="0" applyAlignment="0">
      <alignment horizontal="left" vertical="center" indent="1"/>
      <protection locked="0"/>
    </xf>
    <xf numFmtId="0" fontId="18" fillId="6" borderId="6" applyNumberFormat="0" applyAlignment="0">
      <alignment horizontal="left" vertical="center" indent="1"/>
      <protection locked="0"/>
    </xf>
    <xf numFmtId="0" fontId="18" fillId="7" borderId="6" applyNumberFormat="0" applyAlignment="0" applyProtection="0">
      <alignment horizontal="left" vertical="center" indent="1"/>
    </xf>
    <xf numFmtId="165" fontId="20" fillId="7" borderId="6" applyNumberFormat="0" applyProtection="0">
      <alignment horizontal="right" vertical="center"/>
    </xf>
    <xf numFmtId="165" fontId="21" fillId="8" borderId="5" applyNumberFormat="0" applyBorder="0">
      <alignment horizontal="right" vertical="center"/>
      <protection locked="0"/>
    </xf>
    <xf numFmtId="165" fontId="20" fillId="8" borderId="6" applyNumberFormat="0" applyBorder="0">
      <alignment horizontal="right" vertical="center"/>
      <protection locked="0"/>
    </xf>
    <xf numFmtId="165" fontId="9" fillId="0" borderId="5" applyNumberFormat="0" applyFill="0" applyBorder="0" applyAlignment="0" applyProtection="0">
      <alignment horizontal="right" vertical="center"/>
    </xf>
  </cellStyleXfs>
  <cellXfs count="59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0" fontId="3" fillId="0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3" fillId="0" borderId="1" xfId="0" applyFont="1" applyBorder="1"/>
    <xf numFmtId="3" fontId="0" fillId="0" borderId="1" xfId="0" applyNumberFormat="1" applyFill="1" applyBorder="1" applyAlignment="1">
      <alignment horizontal="left" wrapText="1"/>
    </xf>
    <xf numFmtId="10" fontId="3" fillId="0" borderId="1" xfId="0" applyNumberFormat="1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9" fontId="0" fillId="0" borderId="1" xfId="1" applyNumberFormat="1" applyFont="1" applyBorder="1" applyAlignment="1">
      <alignment vertical="center"/>
    </xf>
    <xf numFmtId="9" fontId="0" fillId="0" borderId="1" xfId="1" applyNumberFormat="1" applyFont="1" applyFill="1" applyBorder="1" applyAlignment="1">
      <alignment vertical="center"/>
    </xf>
    <xf numFmtId="9" fontId="0" fillId="0" borderId="1" xfId="0" applyNumberFormat="1" applyFill="1" applyBorder="1" applyAlignment="1">
      <alignment horizontal="right" vertical="center"/>
    </xf>
    <xf numFmtId="0" fontId="8" fillId="0" borderId="1" xfId="0" applyFont="1" applyFill="1" applyBorder="1"/>
    <xf numFmtId="0" fontId="8" fillId="0" borderId="1" xfId="0" applyFont="1" applyBorder="1"/>
    <xf numFmtId="0" fontId="8" fillId="0" borderId="1" xfId="0" applyFont="1" applyFill="1" applyBorder="1" applyAlignment="1">
      <alignment wrapText="1"/>
    </xf>
    <xf numFmtId="9" fontId="8" fillId="0" borderId="1" xfId="0" applyNumberFormat="1" applyFont="1" applyFill="1" applyBorder="1" applyAlignment="1">
      <alignment vertical="center"/>
    </xf>
    <xf numFmtId="9" fontId="8" fillId="0" borderId="1" xfId="1" applyNumberFormat="1" applyFont="1" applyFill="1" applyBorder="1" applyAlignment="1">
      <alignment vertical="center"/>
    </xf>
    <xf numFmtId="9" fontId="3" fillId="0" borderId="1" xfId="1" applyFont="1" applyBorder="1"/>
    <xf numFmtId="0" fontId="3" fillId="0" borderId="1" xfId="0" applyFont="1" applyFill="1" applyBorder="1" applyAlignment="1">
      <alignment wrapText="1"/>
    </xf>
    <xf numFmtId="9" fontId="3" fillId="0" borderId="1" xfId="0" applyNumberFormat="1" applyFont="1" applyFill="1" applyBorder="1" applyAlignment="1">
      <alignment vertical="center"/>
    </xf>
    <xf numFmtId="9" fontId="3" fillId="0" borderId="1" xfId="1" applyNumberFormat="1" applyFont="1" applyFill="1" applyBorder="1" applyAlignment="1">
      <alignment vertical="center"/>
    </xf>
    <xf numFmtId="0" fontId="2" fillId="0" borderId="1" xfId="0" applyFont="1" applyBorder="1"/>
    <xf numFmtId="0" fontId="8" fillId="0" borderId="0" xfId="0" applyFont="1"/>
    <xf numFmtId="3" fontId="8" fillId="0" borderId="1" xfId="0" applyNumberFormat="1" applyFont="1" applyFill="1" applyBorder="1" applyAlignment="1">
      <alignment horizontal="right" wrapText="1"/>
    </xf>
    <xf numFmtId="3" fontId="8" fillId="0" borderId="1" xfId="0" applyNumberFormat="1" applyFont="1" applyFill="1" applyBorder="1" applyAlignment="1">
      <alignment wrapText="1"/>
    </xf>
    <xf numFmtId="3" fontId="8" fillId="0" borderId="1" xfId="0" applyNumberFormat="1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3" fontId="8" fillId="0" borderId="1" xfId="0" applyNumberFormat="1" applyFont="1" applyBorder="1"/>
    <xf numFmtId="3" fontId="8" fillId="0" borderId="1" xfId="0" applyNumberFormat="1" applyFont="1" applyBorder="1" applyAlignment="1">
      <alignment vertical="center"/>
    </xf>
    <xf numFmtId="9" fontId="8" fillId="0" borderId="1" xfId="1" applyNumberFormat="1" applyFont="1" applyBorder="1" applyAlignment="1">
      <alignment vertical="center"/>
    </xf>
    <xf numFmtId="164" fontId="8" fillId="0" borderId="1" xfId="1" applyNumberFormat="1" applyFont="1" applyFill="1" applyBorder="1" applyAlignment="1">
      <alignment horizontal="left" wrapText="1"/>
    </xf>
    <xf numFmtId="164" fontId="8" fillId="0" borderId="1" xfId="1" applyNumberFormat="1" applyFont="1" applyBorder="1" applyAlignment="1">
      <alignment vertical="center"/>
    </xf>
    <xf numFmtId="0" fontId="8" fillId="0" borderId="1" xfId="0" applyFont="1" applyFill="1" applyBorder="1" applyAlignment="1">
      <alignment horizontal="left" wrapText="1"/>
    </xf>
    <xf numFmtId="9" fontId="8" fillId="0" borderId="1" xfId="0" quotePrefix="1" applyNumberFormat="1" applyFont="1" applyFill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9" fontId="8" fillId="0" borderId="1" xfId="0" applyNumberFormat="1" applyFont="1" applyFill="1" applyBorder="1" applyAlignment="1">
      <alignment horizontal="left" wrapText="1"/>
    </xf>
    <xf numFmtId="9" fontId="8" fillId="0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indent="1"/>
    </xf>
    <xf numFmtId="3" fontId="8" fillId="22" borderId="1" xfId="0" applyNumberFormat="1" applyFont="1" applyFill="1" applyBorder="1" applyAlignment="1">
      <alignment horizontal="right" wrapText="1"/>
    </xf>
    <xf numFmtId="3" fontId="3" fillId="22" borderId="1" xfId="0" applyNumberFormat="1" applyFont="1" applyFill="1" applyBorder="1" applyAlignment="1">
      <alignment wrapText="1"/>
    </xf>
    <xf numFmtId="0" fontId="23" fillId="23" borderId="1" xfId="0" applyFont="1" applyFill="1" applyBorder="1"/>
    <xf numFmtId="0" fontId="24" fillId="23" borderId="1" xfId="0" applyFont="1" applyFill="1" applyBorder="1" applyAlignment="1">
      <alignment vertical="center" wrapText="1"/>
    </xf>
    <xf numFmtId="0" fontId="0" fillId="0" borderId="0" xfId="0" applyFont="1"/>
    <xf numFmtId="0" fontId="25" fillId="0" borderId="1" xfId="0" applyFont="1" applyFill="1" applyBorder="1"/>
    <xf numFmtId="0" fontId="25" fillId="0" borderId="1" xfId="0" applyFont="1" applyFill="1" applyBorder="1" applyAlignment="1">
      <alignment wrapText="1"/>
    </xf>
    <xf numFmtId="0" fontId="22" fillId="24" borderId="1" xfId="0" applyFont="1" applyFill="1" applyBorder="1" applyAlignment="1">
      <alignment horizontal="left" vertical="top" wrapText="1"/>
    </xf>
    <xf numFmtId="0" fontId="22" fillId="23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/>
    </xf>
    <xf numFmtId="0" fontId="27" fillId="24" borderId="1" xfId="0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center"/>
    </xf>
  </cellXfs>
  <cellStyles count="46">
    <cellStyle name="SAPBorder" xfId="26"/>
    <cellStyle name="SAPDataCell" xfId="8"/>
    <cellStyle name="SAPDataRemoved" xfId="27"/>
    <cellStyle name="SAPDataTotalCell" xfId="9"/>
    <cellStyle name="SAPDimensionCell" xfId="6"/>
    <cellStyle name="SAPEditableDataCell" xfId="11"/>
    <cellStyle name="SAPEditableDataTotalCell" xfId="14"/>
    <cellStyle name="SAPEmphasized" xfId="37"/>
    <cellStyle name="SAPEmphasizedEditableDataCell" xfId="39"/>
    <cellStyle name="SAPEmphasizedEditableDataTotalCell" xfId="40"/>
    <cellStyle name="SAPEmphasizedLockedDataCell" xfId="43"/>
    <cellStyle name="SAPEmphasizedLockedDataTotalCell" xfId="44"/>
    <cellStyle name="SAPEmphasizedReadonlyDataCell" xfId="41"/>
    <cellStyle name="SAPEmphasizedReadonlyDataTotalCell" xfId="42"/>
    <cellStyle name="SAPEmphasizedTotal" xfId="38"/>
    <cellStyle name="SAPError" xfId="28"/>
    <cellStyle name="SAPExceptionLevel1" xfId="17"/>
    <cellStyle name="SAPExceptionLevel2" xfId="18"/>
    <cellStyle name="SAPExceptionLevel3" xfId="19"/>
    <cellStyle name="SAPExceptionLevel4" xfId="20"/>
    <cellStyle name="SAPExceptionLevel5" xfId="21"/>
    <cellStyle name="SAPExceptionLevel6" xfId="22"/>
    <cellStyle name="SAPExceptionLevel7" xfId="23"/>
    <cellStyle name="SAPExceptionLevel8" xfId="24"/>
    <cellStyle name="SAPExceptionLevel9" xfId="25"/>
    <cellStyle name="SAPFormula" xfId="45"/>
    <cellStyle name="SAPGroupingFillCell" xfId="10"/>
    <cellStyle name="SAPHierarchyCell0" xfId="32"/>
    <cellStyle name="SAPHierarchyCell0X" xfId="7"/>
    <cellStyle name="SAPHierarchyCell1" xfId="33"/>
    <cellStyle name="SAPHierarchyCell2" xfId="34"/>
    <cellStyle name="SAPHierarchyCell3" xfId="35"/>
    <cellStyle name="SAPHierarchyCell4" xfId="36"/>
    <cellStyle name="SAPLockedDataCell" xfId="13"/>
    <cellStyle name="SAPLockedDataTotalCell" xfId="16"/>
    <cellStyle name="SAPMemberCell" xfId="30"/>
    <cellStyle name="SAPMemberTotalCell" xfId="31"/>
    <cellStyle name="SAPMessageText" xfId="29"/>
    <cellStyle name="SAPReadonlyDataCell" xfId="12"/>
    <cellStyle name="SAPReadonlyDataTotalCell" xfId="15"/>
    <cellStyle name="Обычный" xfId="0" builtinId="0"/>
    <cellStyle name="Обычный 2" xfId="3"/>
    <cellStyle name="Обычный 3" xfId="2"/>
    <cellStyle name="Обычный 4" xfId="4"/>
    <cellStyle name="Процентный" xfId="1" builtinId="5"/>
    <cellStyle name="Процентн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theme="1"/>
  </sheetPr>
  <dimension ref="A1:K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75" x14ac:dyDescent="0.2"/>
  <cols>
    <col min="1" max="1" width="13.85546875" style="30" bestFit="1" customWidth="1"/>
    <col min="2" max="2" width="26.85546875" style="30" bestFit="1" customWidth="1"/>
    <col min="3" max="5" width="20.7109375" style="30" customWidth="1"/>
    <col min="6" max="6" width="61.85546875" style="30" customWidth="1"/>
    <col min="7" max="7" width="48.42578125" style="30" customWidth="1"/>
    <col min="8" max="8" width="14.42578125" style="30" bestFit="1" customWidth="1"/>
    <col min="9" max="9" width="9.140625" style="30"/>
    <col min="10" max="10" width="30.85546875" style="30" hidden="1" customWidth="1"/>
    <col min="11" max="11" width="12.28515625" style="30" hidden="1" customWidth="1"/>
    <col min="12" max="16384" width="9.140625" style="30"/>
  </cols>
  <sheetData>
    <row r="1" spans="1:11" x14ac:dyDescent="0.2">
      <c r="A1" s="45" t="s">
        <v>16</v>
      </c>
      <c r="B1" s="45" t="s">
        <v>15</v>
      </c>
      <c r="C1" s="1" t="s">
        <v>2</v>
      </c>
      <c r="D1" s="1" t="s">
        <v>3</v>
      </c>
      <c r="E1" s="1" t="s">
        <v>4</v>
      </c>
      <c r="F1" s="7" t="s">
        <v>21</v>
      </c>
      <c r="G1" s="7" t="s">
        <v>9</v>
      </c>
      <c r="H1" s="7" t="s">
        <v>10</v>
      </c>
      <c r="I1" s="7" t="s">
        <v>11</v>
      </c>
      <c r="J1" s="14" t="s">
        <v>23</v>
      </c>
      <c r="K1" s="14" t="s">
        <v>22</v>
      </c>
    </row>
    <row r="2" spans="1:11" ht="38.25" x14ac:dyDescent="0.2">
      <c r="A2" s="20" t="s">
        <v>121</v>
      </c>
      <c r="B2" s="20" t="s">
        <v>109</v>
      </c>
      <c r="C2" s="31">
        <v>110436218560</v>
      </c>
      <c r="D2" s="32">
        <v>114758654702</v>
      </c>
      <c r="E2" s="32">
        <v>118258654701</v>
      </c>
      <c r="F2" s="33" t="str">
        <f>A2&amp;" "&amp;B2</f>
        <v>1111KK1000 GMC Total</v>
      </c>
      <c r="G2" s="34" t="str">
        <f>"Minimum: "&amp;TEXT(C2,"# ##")&amp;CHAR(10)&amp;
"Target: "&amp;TEXT(D2,"# ##")&amp;CHAR(10)&amp;
"Stretch: "&amp;TEXT(E2,"# ##")</f>
        <v>Minimum: 110 436 218 560
Target: 114 758 654 702
Stretch: 118 258 654 701</v>
      </c>
      <c r="H2" s="35">
        <f>D2</f>
        <v>114758654702</v>
      </c>
      <c r="I2" s="21" t="s">
        <v>12</v>
      </c>
      <c r="J2" s="36"/>
      <c r="K2" s="37"/>
    </row>
    <row r="3" spans="1:11" ht="38.25" x14ac:dyDescent="0.2">
      <c r="A3" s="20" t="s">
        <v>24</v>
      </c>
      <c r="B3" s="20" t="s">
        <v>110</v>
      </c>
      <c r="C3" s="31">
        <v>24997039</v>
      </c>
      <c r="D3" s="31">
        <v>25968697</v>
      </c>
      <c r="E3" s="31">
        <v>26607618</v>
      </c>
      <c r="F3" s="38" t="str">
        <f>A3&amp;" "&amp;B3</f>
        <v>1111PR1002 Core Live Subs</v>
      </c>
      <c r="G3" s="34" t="str">
        <f>"Minimum: "&amp;TEXT(C3,"# ##")&amp;CHAR(10)&amp;
"Target: "&amp;TEXT(D3,"# ##")&amp;CHAR(10)&amp;
"Stretch: "&amp;TEXT(E3,"# ##")</f>
        <v>Minimum: 24 997 039
Target: 25 968 697
Stretch: 26 607 618</v>
      </c>
      <c r="H3" s="35">
        <f>D3</f>
        <v>25968697</v>
      </c>
      <c r="I3" s="21" t="s">
        <v>14</v>
      </c>
      <c r="J3" s="39"/>
      <c r="K3" s="37"/>
    </row>
    <row r="4" spans="1:11" ht="38.25" x14ac:dyDescent="0.2">
      <c r="A4" s="20" t="s">
        <v>25</v>
      </c>
      <c r="B4" s="20" t="s">
        <v>0</v>
      </c>
      <c r="C4" s="22" t="s">
        <v>26</v>
      </c>
      <c r="D4" s="22" t="s">
        <v>27</v>
      </c>
      <c r="E4" s="22" t="s">
        <v>28</v>
      </c>
      <c r="F4" s="40" t="str">
        <f t="shared" ref="F4:F6" si="0">A4&amp;" "&amp;B4</f>
        <v>1111MR1002 VFM</v>
      </c>
      <c r="G4" s="34" t="str">
        <f>"Minimum: "&amp;TEXT(C4,"# ##")&amp;CHAR(10)&amp;
"Target: "&amp;TEXT(D4,"# ##")&amp;CHAR(10)&amp;
"Stretch: "&amp;TEXT(E4,"# ##")</f>
        <v>Minimum: лидерство
Target: лидерство + сохранение отрыва от конкурента
Stretch: лидерство + увеличение gap vs. конкурент</v>
      </c>
      <c r="H4" s="21">
        <v>100</v>
      </c>
      <c r="I4" s="22" t="s">
        <v>13</v>
      </c>
      <c r="J4" s="23"/>
      <c r="K4" s="24">
        <v>1.2</v>
      </c>
    </row>
    <row r="5" spans="1:11" ht="38.25" x14ac:dyDescent="0.2">
      <c r="A5" s="20" t="s">
        <v>32</v>
      </c>
      <c r="B5" s="20" t="s">
        <v>1</v>
      </c>
      <c r="C5" s="22" t="s">
        <v>6</v>
      </c>
      <c r="D5" s="22" t="s">
        <v>5</v>
      </c>
      <c r="E5" s="22" t="s">
        <v>26</v>
      </c>
      <c r="F5" s="40" t="str">
        <f>A5&amp;" "&amp;B5</f>
        <v>1111MR1000 Consideration</v>
      </c>
      <c r="G5" s="34" t="str">
        <f>"Minimum: "&amp;TEXT(C5,"# ##")&amp;CHAR(10)&amp;
"Target: "&amp;TEXT(D5,"# ##")&amp;CHAR(10)&amp;
"Stretch: "&amp;TEXT(E5,"# ##")</f>
        <v>Minimum: второе место, gap от лидера от 1п.п. до 2п.п.
Target: паритет
Stretch: лидерство</v>
      </c>
      <c r="H5" s="21">
        <v>100</v>
      </c>
      <c r="I5" s="22" t="s">
        <v>13</v>
      </c>
      <c r="J5" s="23"/>
      <c r="K5" s="24"/>
    </row>
    <row r="6" spans="1:11" ht="38.25" x14ac:dyDescent="0.2">
      <c r="A6" s="20" t="s">
        <v>29</v>
      </c>
      <c r="B6" s="20" t="s">
        <v>100</v>
      </c>
      <c r="C6" s="41" t="s">
        <v>118</v>
      </c>
      <c r="D6" s="42" t="s">
        <v>119</v>
      </c>
      <c r="E6" s="42" t="s">
        <v>120</v>
      </c>
      <c r="F6" s="43" t="str">
        <f t="shared" si="0"/>
        <v>1111CM1000 NPS TD+МИ</v>
      </c>
      <c r="G6" s="34" t="str">
        <f>"Minimum: "&amp;TEXT(C6,"# ##")&amp;CHAR(10)&amp;
"Target: "&amp;TEXT(D6,"# ##")&amp;CHAR(10)&amp;
"Stretch: "&amp;TEXT(E6,"# ##")</f>
        <v>Minimum: 5% , 20%
Target: 10% , 22%
Stretch: 15% , 24%</v>
      </c>
      <c r="H6" s="21">
        <v>100</v>
      </c>
      <c r="I6" s="22" t="s">
        <v>13</v>
      </c>
      <c r="J6" s="44"/>
      <c r="K6" s="24">
        <v>1</v>
      </c>
    </row>
    <row r="7" spans="1:11" x14ac:dyDescent="0.2">
      <c r="A7" s="2" t="s">
        <v>30</v>
      </c>
      <c r="B7" s="46" t="s">
        <v>7</v>
      </c>
      <c r="C7" s="3">
        <v>0.05</v>
      </c>
      <c r="D7" s="3">
        <v>0.1</v>
      </c>
      <c r="E7" s="3">
        <v>0.15</v>
      </c>
      <c r="F7" s="13"/>
      <c r="G7" s="11"/>
      <c r="H7" s="25">
        <f t="shared" ref="H7:H15" si="1">D7</f>
        <v>0.1</v>
      </c>
      <c r="I7" s="26" t="s">
        <v>13</v>
      </c>
      <c r="J7" s="27"/>
      <c r="K7" s="28">
        <f>IFERROR(ROUND(IF(J7&lt;=C7,0,IF(J7&lt;=D7,(1-(D7-J7)*20%/(D7-C7)),IF(AND(J7&gt;D7,J7&lt;E7),(1+(J7-D7)*20%/(E7-D7)),IF(J7&gt;=E7,120%,"ошибка")))),4),0)</f>
        <v>0</v>
      </c>
    </row>
    <row r="8" spans="1:11" x14ac:dyDescent="0.2">
      <c r="A8" s="2" t="s">
        <v>31</v>
      </c>
      <c r="B8" s="46" t="s">
        <v>8</v>
      </c>
      <c r="C8" s="3">
        <v>0.2</v>
      </c>
      <c r="D8" s="3">
        <v>0.22</v>
      </c>
      <c r="E8" s="3">
        <v>0.24</v>
      </c>
      <c r="F8" s="13"/>
      <c r="G8" s="11"/>
      <c r="H8" s="25">
        <f t="shared" si="1"/>
        <v>0.22</v>
      </c>
      <c r="I8" s="26" t="s">
        <v>13</v>
      </c>
      <c r="J8" s="27"/>
      <c r="K8" s="28">
        <f>IFERROR(ROUND(IF(J8&lt;=C8,0,IF(J8&lt;=D8,(1-(D8-J8)*20%/(D8-C8)),IF(AND(J8&gt;D8,J8&lt;E8),(1+(J8-D8)*20%/(E8-D8)),IF(J8&gt;=E8,120%,"ошибка")))),4),0)</f>
        <v>0</v>
      </c>
    </row>
    <row r="9" spans="1:11" ht="38.25" x14ac:dyDescent="0.2">
      <c r="A9" s="20"/>
      <c r="B9" s="20" t="s">
        <v>111</v>
      </c>
      <c r="C9" s="47">
        <f>C10+C11+C12</f>
        <v>0</v>
      </c>
      <c r="D9" s="47">
        <f>D10+D11+D12</f>
        <v>0</v>
      </c>
      <c r="E9" s="47">
        <f>E10+E11+E12</f>
        <v>0</v>
      </c>
      <c r="F9" s="40" t="str">
        <f t="shared" ref="F9:F15" si="2">B9</f>
        <v>VAS (Content + A2P + BSMS)</v>
      </c>
      <c r="G9" s="34" t="str">
        <f t="shared" ref="G9:G15" si="3">"Minimum: "&amp;TEXT(C9,"# ##")&amp;CHAR(10)&amp;
"Target: "&amp;TEXT(D9,"# ##")&amp;CHAR(10)&amp;
"Stretch: "&amp;TEXT(E9,"# ##")</f>
        <v xml:space="preserve">Minimum: 
Target: 
Stretch: </v>
      </c>
      <c r="H9" s="35">
        <f t="shared" si="1"/>
        <v>0</v>
      </c>
      <c r="I9" s="21" t="s">
        <v>12</v>
      </c>
      <c r="J9" s="36"/>
      <c r="K9" s="37"/>
    </row>
    <row r="10" spans="1:11" ht="38.25" x14ac:dyDescent="0.2">
      <c r="A10" s="20"/>
      <c r="B10" s="46" t="s">
        <v>112</v>
      </c>
      <c r="C10" s="47"/>
      <c r="D10" s="47"/>
      <c r="E10" s="47"/>
      <c r="F10" s="40" t="str">
        <f t="shared" si="2"/>
        <v>Content (B2C+B2B)</v>
      </c>
      <c r="G10" s="34" t="str">
        <f t="shared" si="3"/>
        <v xml:space="preserve">Minimum: 
Target: 
Stretch: </v>
      </c>
      <c r="H10" s="35">
        <f t="shared" si="1"/>
        <v>0</v>
      </c>
      <c r="I10" s="21" t="s">
        <v>12</v>
      </c>
      <c r="J10" s="36"/>
      <c r="K10" s="37"/>
    </row>
    <row r="11" spans="1:11" ht="38.25" x14ac:dyDescent="0.2">
      <c r="A11" s="20"/>
      <c r="B11" s="46" t="s">
        <v>113</v>
      </c>
      <c r="C11" s="47"/>
      <c r="D11" s="47"/>
      <c r="E11" s="47"/>
      <c r="F11" s="40" t="str">
        <f t="shared" si="2"/>
        <v>A2P</v>
      </c>
      <c r="G11" s="34" t="str">
        <f t="shared" si="3"/>
        <v xml:space="preserve">Minimum: 
Target: 
Stretch: </v>
      </c>
      <c r="H11" s="35">
        <f t="shared" si="1"/>
        <v>0</v>
      </c>
      <c r="I11" s="21" t="s">
        <v>12</v>
      </c>
      <c r="J11" s="36"/>
      <c r="K11" s="37"/>
    </row>
    <row r="12" spans="1:11" ht="38.25" x14ac:dyDescent="0.2">
      <c r="A12" s="20"/>
      <c r="B12" s="46" t="s">
        <v>114</v>
      </c>
      <c r="C12" s="47"/>
      <c r="D12" s="47"/>
      <c r="E12" s="47"/>
      <c r="F12" s="40" t="str">
        <f t="shared" si="2"/>
        <v>BSMS</v>
      </c>
      <c r="G12" s="34" t="str">
        <f t="shared" si="3"/>
        <v xml:space="preserve">Minimum: 
Target: 
Stretch: </v>
      </c>
      <c r="H12" s="35">
        <f t="shared" si="1"/>
        <v>0</v>
      </c>
      <c r="I12" s="21" t="s">
        <v>12</v>
      </c>
      <c r="J12" s="36"/>
      <c r="K12" s="37"/>
    </row>
    <row r="13" spans="1:11" ht="38.25" x14ac:dyDescent="0.2">
      <c r="A13" s="20"/>
      <c r="B13" s="20" t="s">
        <v>115</v>
      </c>
      <c r="C13" s="48">
        <v>3234322602</v>
      </c>
      <c r="D13" s="48">
        <v>4000000000</v>
      </c>
      <c r="E13" s="48">
        <v>4200000000</v>
      </c>
      <c r="F13" s="40" t="str">
        <f t="shared" si="2"/>
        <v>CBM Revenue</v>
      </c>
      <c r="G13" s="34" t="str">
        <f t="shared" si="3"/>
        <v>Minimum: 3 234 322 602
Target: 4 000 000 000
Stretch: 4 200 000 000</v>
      </c>
      <c r="H13" s="35">
        <f t="shared" si="1"/>
        <v>4000000000</v>
      </c>
      <c r="I13" s="21" t="s">
        <v>12</v>
      </c>
      <c r="J13" s="36"/>
      <c r="K13" s="37"/>
    </row>
    <row r="14" spans="1:11" ht="38.25" x14ac:dyDescent="0.2">
      <c r="A14" s="20"/>
      <c r="B14" s="20" t="s">
        <v>116</v>
      </c>
      <c r="C14" s="48">
        <v>5763849</v>
      </c>
      <c r="D14" s="48">
        <v>7114376</v>
      </c>
      <c r="E14" s="48">
        <v>7500000</v>
      </c>
      <c r="F14" s="40" t="str">
        <f t="shared" si="2"/>
        <v>CBM Bundles (штуки)</v>
      </c>
      <c r="G14" s="34" t="str">
        <f t="shared" si="3"/>
        <v>Minimum: 5 763 849
Target: 7 114 376
Stretch: 7 500 000</v>
      </c>
      <c r="H14" s="35">
        <f t="shared" si="1"/>
        <v>7114376</v>
      </c>
      <c r="I14" s="21" t="s">
        <v>14</v>
      </c>
      <c r="J14" s="36"/>
      <c r="K14" s="37"/>
    </row>
    <row r="15" spans="1:11" ht="38.25" x14ac:dyDescent="0.2">
      <c r="A15" s="20"/>
      <c r="B15" s="20" t="s">
        <v>117</v>
      </c>
      <c r="C15" s="48"/>
      <c r="D15" s="48"/>
      <c r="E15" s="48"/>
      <c r="F15" s="40" t="str">
        <f t="shared" si="2"/>
        <v>International IC Revenue</v>
      </c>
      <c r="G15" s="34" t="str">
        <f t="shared" si="3"/>
        <v xml:space="preserve">Minimum: 
Target: 
Stretch: </v>
      </c>
      <c r="H15" s="35">
        <f t="shared" si="1"/>
        <v>0</v>
      </c>
      <c r="I15" s="21" t="s">
        <v>12</v>
      </c>
      <c r="J15" s="36"/>
      <c r="K15" s="37"/>
    </row>
    <row r="16" spans="1:11" ht="38.25" x14ac:dyDescent="0.2">
      <c r="A16" s="20"/>
      <c r="B16" s="20" t="s">
        <v>141</v>
      </c>
      <c r="C16" s="48">
        <v>320000000</v>
      </c>
      <c r="D16" s="48">
        <v>400000000</v>
      </c>
      <c r="E16" s="48">
        <v>480000000</v>
      </c>
      <c r="F16" s="40" t="str">
        <f t="shared" ref="F16" si="4">B16</f>
        <v>Roaming Margin Total w/o MVNO</v>
      </c>
      <c r="G16" s="34" t="str">
        <f t="shared" ref="G16" si="5">"Minimum: "&amp;TEXT(C16,"# ##")&amp;CHAR(10)&amp;
"Target: "&amp;TEXT(D16,"# ##")&amp;CHAR(10)&amp;
"Stretch: "&amp;TEXT(E16,"# ##")</f>
        <v>Minimum: 320 000 000
Target: 400 000 000
Stretch: 480 000 000</v>
      </c>
      <c r="H16" s="35">
        <f t="shared" ref="H16" si="6">D16</f>
        <v>400000000</v>
      </c>
      <c r="I16" s="21" t="s">
        <v>12</v>
      </c>
    </row>
  </sheetData>
  <autoFilter ref="A1:K1"/>
  <pageMargins left="0.7" right="0.7" top="0.75" bottom="0.75" header="0.3" footer="0.3"/>
  <pageSetup paperSize="9" orientation="portrait" horizontalDpi="300" verticalDpi="300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92D050"/>
  </sheetPr>
  <dimension ref="A1:H12"/>
  <sheetViews>
    <sheetView workbookViewId="0"/>
  </sheetViews>
  <sheetFormatPr defaultRowHeight="12.75" x14ac:dyDescent="0.2"/>
  <cols>
    <col min="1" max="1" width="5.5703125" style="51" bestFit="1" customWidth="1"/>
    <col min="2" max="2" width="8.42578125" style="51" bestFit="1" customWidth="1"/>
    <col min="3" max="3" width="52.85546875" style="51" bestFit="1" customWidth="1"/>
    <col min="4" max="4" width="14.85546875" style="51" bestFit="1" customWidth="1"/>
    <col min="5" max="5" width="16.85546875" style="51" bestFit="1" customWidth="1"/>
    <col min="6" max="6" width="14" style="51" bestFit="1" customWidth="1"/>
    <col min="7" max="7" width="16.7109375" style="51" bestFit="1" customWidth="1"/>
    <col min="8" max="8" width="10.5703125" style="51" bestFit="1" customWidth="1"/>
    <col min="9" max="16384" width="9.140625" style="51"/>
  </cols>
  <sheetData>
    <row r="1" spans="1:8" ht="30" x14ac:dyDescent="0.3">
      <c r="A1" s="49"/>
      <c r="B1" s="49"/>
      <c r="C1" s="50" t="s">
        <v>122</v>
      </c>
      <c r="D1" s="54" t="s">
        <v>137</v>
      </c>
      <c r="E1" s="57" t="s">
        <v>125</v>
      </c>
      <c r="F1" s="57" t="s">
        <v>139</v>
      </c>
      <c r="G1" s="57" t="s">
        <v>140</v>
      </c>
      <c r="H1" s="57" t="s">
        <v>140</v>
      </c>
    </row>
    <row r="2" spans="1:8" ht="18" x14ac:dyDescent="0.3">
      <c r="A2" s="49"/>
      <c r="B2" s="49"/>
      <c r="C2" s="50" t="s">
        <v>123</v>
      </c>
      <c r="D2" s="55" t="s">
        <v>100</v>
      </c>
      <c r="E2" s="55" t="s">
        <v>110</v>
      </c>
      <c r="F2" s="55" t="s">
        <v>109</v>
      </c>
      <c r="G2" s="55" t="s">
        <v>1</v>
      </c>
      <c r="H2" s="55" t="s">
        <v>0</v>
      </c>
    </row>
    <row r="3" spans="1:8" ht="30" x14ac:dyDescent="0.3">
      <c r="A3" s="52" t="s">
        <v>124</v>
      </c>
      <c r="B3" s="52" t="s">
        <v>125</v>
      </c>
      <c r="C3" s="53" t="s">
        <v>126</v>
      </c>
      <c r="D3" s="56" t="s">
        <v>138</v>
      </c>
      <c r="E3" s="58" t="s">
        <v>138</v>
      </c>
      <c r="F3" s="58" t="s">
        <v>138</v>
      </c>
      <c r="G3" s="58" t="s">
        <v>138</v>
      </c>
      <c r="H3" s="58" t="s">
        <v>138</v>
      </c>
    </row>
    <row r="4" spans="1:8" ht="30" x14ac:dyDescent="0.3">
      <c r="A4" s="52" t="s">
        <v>127</v>
      </c>
      <c r="B4" s="52" t="s">
        <v>125</v>
      </c>
      <c r="C4" s="53" t="s">
        <v>128</v>
      </c>
      <c r="D4" s="56" t="s">
        <v>138</v>
      </c>
      <c r="E4" s="58" t="s">
        <v>138</v>
      </c>
      <c r="F4" s="58" t="s">
        <v>138</v>
      </c>
      <c r="G4" s="52"/>
      <c r="H4" s="58" t="s">
        <v>138</v>
      </c>
    </row>
    <row r="5" spans="1:8" ht="30" x14ac:dyDescent="0.3">
      <c r="A5" s="52" t="s">
        <v>127</v>
      </c>
      <c r="B5" s="52" t="s">
        <v>125</v>
      </c>
      <c r="C5" s="53" t="s">
        <v>130</v>
      </c>
      <c r="D5" s="56" t="s">
        <v>138</v>
      </c>
      <c r="E5" s="58" t="s">
        <v>138</v>
      </c>
      <c r="F5" s="58" t="s">
        <v>138</v>
      </c>
      <c r="G5" s="58" t="s">
        <v>138</v>
      </c>
      <c r="H5" s="58" t="s">
        <v>138</v>
      </c>
    </row>
    <row r="6" spans="1:8" ht="30" x14ac:dyDescent="0.3">
      <c r="A6" s="52" t="s">
        <v>127</v>
      </c>
      <c r="B6" s="52" t="s">
        <v>125</v>
      </c>
      <c r="C6" s="53" t="s">
        <v>129</v>
      </c>
      <c r="D6" s="56" t="s">
        <v>138</v>
      </c>
      <c r="E6" s="56"/>
      <c r="F6" s="58" t="s">
        <v>138</v>
      </c>
      <c r="G6" s="52"/>
      <c r="H6" s="58" t="s">
        <v>138</v>
      </c>
    </row>
    <row r="7" spans="1:8" ht="15" x14ac:dyDescent="0.3">
      <c r="A7" s="52" t="s">
        <v>127</v>
      </c>
      <c r="B7" s="52" t="s">
        <v>125</v>
      </c>
      <c r="C7" s="53" t="s">
        <v>131</v>
      </c>
      <c r="D7" s="56" t="s">
        <v>138</v>
      </c>
      <c r="E7" s="56"/>
      <c r="F7" s="58" t="s">
        <v>138</v>
      </c>
      <c r="G7" s="52"/>
      <c r="H7" s="58" t="s">
        <v>138</v>
      </c>
    </row>
    <row r="8" spans="1:8" ht="15" x14ac:dyDescent="0.3">
      <c r="A8" s="52" t="s">
        <v>127</v>
      </c>
      <c r="B8" s="52" t="s">
        <v>125</v>
      </c>
      <c r="C8" s="53" t="s">
        <v>132</v>
      </c>
      <c r="D8" s="56" t="s">
        <v>138</v>
      </c>
      <c r="E8" s="58" t="s">
        <v>138</v>
      </c>
      <c r="F8" s="58" t="s">
        <v>138</v>
      </c>
      <c r="G8" s="52"/>
      <c r="H8" s="58" t="s">
        <v>138</v>
      </c>
    </row>
    <row r="9" spans="1:8" ht="15" x14ac:dyDescent="0.3">
      <c r="A9" s="52" t="s">
        <v>127</v>
      </c>
      <c r="B9" s="52" t="s">
        <v>125</v>
      </c>
      <c r="C9" s="53" t="s">
        <v>133</v>
      </c>
      <c r="D9" s="56" t="s">
        <v>138</v>
      </c>
      <c r="E9" s="56"/>
      <c r="F9" s="58" t="s">
        <v>138</v>
      </c>
      <c r="G9" s="52"/>
      <c r="H9" s="58" t="s">
        <v>138</v>
      </c>
    </row>
    <row r="10" spans="1:8" ht="30" x14ac:dyDescent="0.3">
      <c r="A10" s="52" t="s">
        <v>127</v>
      </c>
      <c r="B10" s="52" t="s">
        <v>125</v>
      </c>
      <c r="C10" s="53" t="s">
        <v>136</v>
      </c>
      <c r="D10" s="56" t="s">
        <v>138</v>
      </c>
      <c r="E10" s="56"/>
      <c r="F10" s="58" t="s">
        <v>138</v>
      </c>
      <c r="G10" s="52"/>
      <c r="H10" s="58" t="s">
        <v>138</v>
      </c>
    </row>
    <row r="11" spans="1:8" ht="15" x14ac:dyDescent="0.3">
      <c r="A11" s="52" t="s">
        <v>127</v>
      </c>
      <c r="B11" s="52" t="s">
        <v>125</v>
      </c>
      <c r="C11" s="53" t="s">
        <v>134</v>
      </c>
      <c r="D11" s="56" t="s">
        <v>138</v>
      </c>
      <c r="E11" s="58" t="s">
        <v>138</v>
      </c>
      <c r="F11" s="58" t="s">
        <v>138</v>
      </c>
      <c r="G11" s="52"/>
      <c r="H11" s="58" t="s">
        <v>138</v>
      </c>
    </row>
    <row r="12" spans="1:8" ht="15" x14ac:dyDescent="0.3">
      <c r="A12" s="52" t="s">
        <v>127</v>
      </c>
      <c r="B12" s="52" t="s">
        <v>125</v>
      </c>
      <c r="C12" s="53" t="s">
        <v>135</v>
      </c>
      <c r="D12" s="56" t="s">
        <v>138</v>
      </c>
      <c r="E12" s="56"/>
      <c r="F12" s="58" t="s">
        <v>138</v>
      </c>
      <c r="G12" s="58"/>
      <c r="H12" s="58" t="s">
        <v>138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13"/>
  <sheetViews>
    <sheetView tabSelected="1" workbookViewId="0">
      <pane xSplit="3" ySplit="1" topLeftCell="D2" activePane="bottomRight" state="frozen"/>
      <selection activeCell="D4" sqref="D4"/>
      <selection pane="topRight" activeCell="D4" sqref="D4"/>
      <selection pane="bottomLeft" activeCell="D4" sqref="D4"/>
      <selection pane="bottomRight" activeCell="B2" sqref="B2"/>
    </sheetView>
  </sheetViews>
  <sheetFormatPr defaultRowHeight="12.75" x14ac:dyDescent="0.2"/>
  <cols>
    <col min="1" max="1" width="7.42578125" customWidth="1"/>
    <col min="2" max="2" width="17.42578125" bestFit="1" customWidth="1"/>
    <col min="3" max="3" width="18.28515625" bestFit="1" customWidth="1"/>
    <col min="4" max="6" width="14.28515625" customWidth="1"/>
    <col min="7" max="7" width="61.85546875" customWidth="1"/>
    <col min="8" max="8" width="26.42578125" customWidth="1"/>
    <col min="9" max="9" width="14.42578125" bestFit="1" customWidth="1"/>
    <col min="11" max="11" width="30.85546875" customWidth="1"/>
    <col min="12" max="12" width="12.28515625" customWidth="1"/>
  </cols>
  <sheetData>
    <row r="1" spans="1:12" x14ac:dyDescent="0.2">
      <c r="A1" s="29" t="s">
        <v>16</v>
      </c>
      <c r="B1" s="29" t="s">
        <v>19</v>
      </c>
      <c r="C1" s="29" t="s">
        <v>105</v>
      </c>
      <c r="D1" s="29" t="s">
        <v>20</v>
      </c>
      <c r="E1" s="29" t="s">
        <v>3</v>
      </c>
      <c r="F1" s="29" t="s">
        <v>4</v>
      </c>
      <c r="G1" s="7" t="s">
        <v>21</v>
      </c>
      <c r="H1" s="7" t="s">
        <v>9</v>
      </c>
      <c r="I1" s="7" t="s">
        <v>10</v>
      </c>
      <c r="J1" s="7" t="s">
        <v>11</v>
      </c>
      <c r="K1" s="7" t="s">
        <v>23</v>
      </c>
      <c r="L1" s="7" t="s">
        <v>22</v>
      </c>
    </row>
    <row r="2" spans="1:12" ht="38.25" x14ac:dyDescent="0.2">
      <c r="A2" s="6" t="s">
        <v>106</v>
      </c>
      <c r="B2" s="6" t="s">
        <v>110</v>
      </c>
      <c r="C2" s="6" t="s">
        <v>18</v>
      </c>
      <c r="D2" s="5">
        <f>SUMIFS(Region!E:E,Region!$A:$A,$C2,Region!$B:$B,$B2)</f>
        <v>4931904</v>
      </c>
      <c r="E2" s="5">
        <f>SUMIFS(Region!F:F,Region!$A:$A,$C2,Region!$B:$B,$B2)</f>
        <v>5138102</v>
      </c>
      <c r="F2" s="5">
        <f>SUMIFS(Region!G:G,Region!$A:$A,$C2,Region!$B:$B,$B2)</f>
        <v>5286478</v>
      </c>
      <c r="G2" s="12" t="str">
        <f>VLOOKUP(C2,Лист3!A:B,2,0)&amp;A2&amp;" "&amp;B2</f>
        <v>5001PR1002 Core Live Subs</v>
      </c>
      <c r="H2" s="4" t="str">
        <f t="shared" ref="H2:H13" si="0">"Minimum: "&amp;TEXT(D2,"# ##")&amp;CHAR(10)&amp;
"Target: "&amp;TEXT(E2,"# ##")&amp;CHAR(10)&amp;
"Stretch: "&amp;TEXT(F2,"# ##")</f>
        <v>Minimum: 4 931 904
Target: 5 138 102
Stretch: 5 286 478</v>
      </c>
      <c r="I2" s="5">
        <f>E2</f>
        <v>5138102</v>
      </c>
      <c r="J2" s="6" t="s">
        <v>14</v>
      </c>
      <c r="K2" s="9"/>
      <c r="L2" s="17"/>
    </row>
    <row r="3" spans="1:12" ht="38.25" x14ac:dyDescent="0.2">
      <c r="A3" s="6" t="s">
        <v>106</v>
      </c>
      <c r="B3" s="6" t="s">
        <v>110</v>
      </c>
      <c r="C3" s="6" t="s">
        <v>101</v>
      </c>
      <c r="D3" s="5">
        <f>SUMIFS(Region!E:E,Region!$A:$A,$C3,Region!$B:$B,$B3)</f>
        <v>4876509</v>
      </c>
      <c r="E3" s="5">
        <f>SUMIFS(Region!F:F,Region!$A:$A,$C3,Region!$B:$B,$B3)</f>
        <v>5050955</v>
      </c>
      <c r="F3" s="5">
        <f>SUMIFS(Region!G:G,Region!$A:$A,$C3,Region!$B:$B,$B3)</f>
        <v>5192965</v>
      </c>
      <c r="G3" s="12" t="str">
        <f>VLOOKUP(C3,Лист3!A:B,2,0)&amp;A3&amp;" "&amp;B3</f>
        <v>5002PR1002 Core Live Subs</v>
      </c>
      <c r="H3" s="4" t="str">
        <f t="shared" si="0"/>
        <v>Minimum: 4 876 509
Target: 5 050 955
Stretch: 5 192 965</v>
      </c>
      <c r="I3" s="5">
        <f t="shared" ref="I3:I7" si="1">E3</f>
        <v>5050955</v>
      </c>
      <c r="J3" s="6" t="s">
        <v>14</v>
      </c>
      <c r="K3" s="15"/>
      <c r="L3" s="17"/>
    </row>
    <row r="4" spans="1:12" ht="38.25" x14ac:dyDescent="0.2">
      <c r="A4" s="6" t="s">
        <v>106</v>
      </c>
      <c r="B4" s="6" t="s">
        <v>110</v>
      </c>
      <c r="C4" s="6" t="s">
        <v>17</v>
      </c>
      <c r="D4" s="5">
        <f>SUMIFS(Region!E:E,Region!$A:$A,$C4,Region!$B:$B,$B4)</f>
        <v>6135363</v>
      </c>
      <c r="E4" s="5">
        <f>SUMIFS(Region!F:F,Region!$A:$A,$C4,Region!$B:$B,$B4)</f>
        <v>6343214</v>
      </c>
      <c r="F4" s="5">
        <f>SUMIFS(Region!G:G,Region!$A:$A,$C4,Region!$B:$B,$B4)</f>
        <v>6508233</v>
      </c>
      <c r="G4" s="12" t="str">
        <f>VLOOKUP(C4,Лист3!A:B,2,0)&amp;A4&amp;" "&amp;B4</f>
        <v>5003PR1002 Core Live Subs</v>
      </c>
      <c r="H4" s="4" t="str">
        <f t="shared" si="0"/>
        <v>Minimum: 6 135 363
Target: 6 343 214
Stretch: 6 508 233</v>
      </c>
      <c r="I4" s="5">
        <f t="shared" si="1"/>
        <v>6343214</v>
      </c>
      <c r="J4" s="6" t="s">
        <v>14</v>
      </c>
      <c r="K4" s="10"/>
      <c r="L4" s="18"/>
    </row>
    <row r="5" spans="1:12" ht="38.25" x14ac:dyDescent="0.2">
      <c r="A5" s="6" t="s">
        <v>106</v>
      </c>
      <c r="B5" s="6" t="s">
        <v>110</v>
      </c>
      <c r="C5" s="6" t="s">
        <v>102</v>
      </c>
      <c r="D5" s="5">
        <f>SUMIFS(Region!E:E,Region!$A:$A,$C5,Region!$B:$B,$B5)</f>
        <v>3923439</v>
      </c>
      <c r="E5" s="5">
        <f>SUMIFS(Region!F:F,Region!$A:$A,$C5,Region!$B:$B,$B5)</f>
        <v>4038940</v>
      </c>
      <c r="F5" s="5">
        <f>SUMIFS(Region!G:G,Region!$A:$A,$C5,Region!$B:$B,$B5)</f>
        <v>4137440</v>
      </c>
      <c r="G5" s="12" t="str">
        <f>VLOOKUP(C5,Лист3!A:B,2,0)&amp;A5&amp;" "&amp;B5</f>
        <v>5005PR1002 Core Live Subs</v>
      </c>
      <c r="H5" s="4" t="str">
        <f t="shared" si="0"/>
        <v>Minimum: 3 923 439
Target: 4 038 940
Stretch: 4 137 440</v>
      </c>
      <c r="I5" s="5">
        <f t="shared" si="1"/>
        <v>4038940</v>
      </c>
      <c r="J5" s="6" t="s">
        <v>14</v>
      </c>
      <c r="K5" s="16"/>
      <c r="L5" s="18"/>
    </row>
    <row r="6" spans="1:12" ht="38.25" x14ac:dyDescent="0.2">
      <c r="A6" s="6" t="s">
        <v>106</v>
      </c>
      <c r="B6" s="6" t="s">
        <v>110</v>
      </c>
      <c r="C6" s="6" t="s">
        <v>104</v>
      </c>
      <c r="D6" s="5">
        <f>SUMIFS(Region!E:E,Region!$A:$A,$C6,Region!$B:$B,$B6)</f>
        <v>1370347</v>
      </c>
      <c r="E6" s="5">
        <f>SUMIFS(Region!F:F,Region!$A:$A,$C6,Region!$B:$B,$B6)</f>
        <v>1462146</v>
      </c>
      <c r="F6" s="5">
        <f>SUMIFS(Region!G:G,Region!$A:$A,$C6,Region!$B:$B,$B6)</f>
        <v>1502560</v>
      </c>
      <c r="G6" s="12" t="str">
        <f>VLOOKUP(C6,Лист3!A:B,2,0)&amp;A6&amp;" "&amp;B6</f>
        <v>3780PR1002 Core Live Subs</v>
      </c>
      <c r="H6" s="4" t="str">
        <f t="shared" si="0"/>
        <v>Minimum: 1 370 347
Target: 1 462 146
Stretch: 1 502 560</v>
      </c>
      <c r="I6" s="5">
        <f t="shared" si="1"/>
        <v>1462146</v>
      </c>
      <c r="J6" s="6" t="s">
        <v>14</v>
      </c>
      <c r="K6" s="16"/>
      <c r="L6" s="18"/>
    </row>
    <row r="7" spans="1:12" ht="38.25" x14ac:dyDescent="0.2">
      <c r="A7" s="6" t="s">
        <v>106</v>
      </c>
      <c r="B7" s="6" t="s">
        <v>110</v>
      </c>
      <c r="C7" s="6" t="s">
        <v>103</v>
      </c>
      <c r="D7" s="5">
        <f>SUMIFS(Region!E:E,Region!$A:$A,$C7,Region!$B:$B,$B7)</f>
        <v>3759477</v>
      </c>
      <c r="E7" s="5">
        <f>SUMIFS(Region!F:F,Region!$A:$A,$C7,Region!$B:$B,$B7)</f>
        <v>3935340</v>
      </c>
      <c r="F7" s="5">
        <f>SUMIFS(Region!G:G,Region!$A:$A,$C7,Region!$B:$B,$B7)</f>
        <v>3979942</v>
      </c>
      <c r="G7" s="12" t="str">
        <f>VLOOKUP(C7,Лист3!A:B,2,0)&amp;A7&amp;" "&amp;B7</f>
        <v>2770PR1002 Core Live Subs</v>
      </c>
      <c r="H7" s="4" t="str">
        <f t="shared" si="0"/>
        <v>Minimum: 3 759 477
Target: 3 935 340
Stretch: 3 979 942</v>
      </c>
      <c r="I7" s="5">
        <f t="shared" si="1"/>
        <v>3935340</v>
      </c>
      <c r="J7" s="6" t="s">
        <v>14</v>
      </c>
      <c r="K7" s="19"/>
      <c r="L7" s="18"/>
    </row>
    <row r="8" spans="1:12" ht="38.25" x14ac:dyDescent="0.2">
      <c r="A8" s="6" t="s">
        <v>142</v>
      </c>
      <c r="B8" s="6" t="s">
        <v>109</v>
      </c>
      <c r="C8" s="6" t="s">
        <v>18</v>
      </c>
      <c r="D8" s="5">
        <f>SUMIFS(Region!E:E,Region!$A:$A,$C8,Region!$B:$B,$B8)</f>
        <v>22136377310.396912</v>
      </c>
      <c r="E8" s="5">
        <f>SUMIFS(Region!F:F,Region!$A:$A,$C8,Region!$B:$B,$B8)</f>
        <v>23075419594.946053</v>
      </c>
      <c r="F8" s="5">
        <f>SUMIFS(Region!G:G,Region!$A:$A,$C8,Region!$B:$B,$B8)</f>
        <v>23785531599.028763</v>
      </c>
      <c r="G8" s="12" t="str">
        <f>VLOOKUP(C8,Лист3!A:B,2,0)&amp;A8&amp;" "&amp;B8</f>
        <v>5001KK1000 GMC Total</v>
      </c>
      <c r="H8" s="4" t="str">
        <f t="shared" si="0"/>
        <v>Minimum: 22 136 377 310
Target: 23 075 419 595
Stretch: 23 785 531 599</v>
      </c>
      <c r="I8" s="5">
        <f t="shared" ref="I8:I13" si="2">E8</f>
        <v>23075419594.946053</v>
      </c>
      <c r="J8" s="6" t="s">
        <v>12</v>
      </c>
      <c r="K8" s="9"/>
      <c r="L8" s="17"/>
    </row>
    <row r="9" spans="1:12" ht="38.25" x14ac:dyDescent="0.2">
      <c r="A9" s="6" t="s">
        <v>142</v>
      </c>
      <c r="B9" s="6" t="s">
        <v>109</v>
      </c>
      <c r="C9" s="6" t="s">
        <v>101</v>
      </c>
      <c r="D9" s="5">
        <f>SUMIFS(Region!E:E,Region!$A:$A,$C9,Region!$B:$B,$B9)</f>
        <v>20941008235.694981</v>
      </c>
      <c r="E9" s="5">
        <f>SUMIFS(Region!F:F,Region!$A:$A,$C9,Region!$B:$B,$B9)</f>
        <v>22171612032.089569</v>
      </c>
      <c r="F9" s="5">
        <f>SUMIFS(Region!G:G,Region!$A:$A,$C9,Region!$B:$B,$B9)</f>
        <v>22658790414.770927</v>
      </c>
      <c r="G9" s="12" t="str">
        <f>VLOOKUP(C9,Лист3!A:B,2,0)&amp;A9&amp;" "&amp;B9</f>
        <v>5002KK1000 GMC Total</v>
      </c>
      <c r="H9" s="4" t="str">
        <f t="shared" si="0"/>
        <v>Minimum: 20 941 008 236
Target: 22 171 612 032
Stretch: 22 658 790 415</v>
      </c>
      <c r="I9" s="5">
        <f t="shared" si="2"/>
        <v>22171612032.089569</v>
      </c>
      <c r="J9" s="6" t="s">
        <v>12</v>
      </c>
      <c r="K9" s="9"/>
      <c r="L9" s="17"/>
    </row>
    <row r="10" spans="1:12" ht="38.25" x14ac:dyDescent="0.2">
      <c r="A10" s="6" t="s">
        <v>142</v>
      </c>
      <c r="B10" s="6" t="s">
        <v>109</v>
      </c>
      <c r="C10" s="6" t="s">
        <v>17</v>
      </c>
      <c r="D10" s="5">
        <f>SUMIFS(Region!E:E,Region!$A:$A,$C10,Region!$B:$B,$B10)</f>
        <v>26137407443.283249</v>
      </c>
      <c r="E10" s="5">
        <f>SUMIFS(Region!F:F,Region!$A:$A,$C10,Region!$B:$B,$B10)</f>
        <v>27085156866.837326</v>
      </c>
      <c r="F10" s="5">
        <f>SUMIFS(Region!G:G,Region!$A:$A,$C10,Region!$B:$B,$B10)</f>
        <v>28021573559.095444</v>
      </c>
      <c r="G10" s="12" t="str">
        <f>VLOOKUP(C10,Лист3!A:B,2,0)&amp;A10&amp;" "&amp;B10</f>
        <v>5003KK1000 GMC Total</v>
      </c>
      <c r="H10" s="4" t="str">
        <f t="shared" si="0"/>
        <v>Minimum: 26 137 407 443
Target: 27 085 156 867
Stretch: 28 021 573 559</v>
      </c>
      <c r="I10" s="5">
        <f t="shared" si="2"/>
        <v>27085156866.837326</v>
      </c>
      <c r="J10" s="6" t="s">
        <v>12</v>
      </c>
      <c r="K10" s="9"/>
      <c r="L10" s="17"/>
    </row>
    <row r="11" spans="1:12" ht="38.25" x14ac:dyDescent="0.2">
      <c r="A11" s="6" t="s">
        <v>142</v>
      </c>
      <c r="B11" s="6" t="s">
        <v>109</v>
      </c>
      <c r="C11" s="6" t="s">
        <v>102</v>
      </c>
      <c r="D11" s="5">
        <f>SUMIFS(Region!E:E,Region!$A:$A,$C11,Region!$B:$B,$B11)</f>
        <v>11388496127.642988</v>
      </c>
      <c r="E11" s="5">
        <f>SUMIFS(Region!F:F,Region!$A:$A,$C11,Region!$B:$B,$B11)</f>
        <v>13036437078.51919</v>
      </c>
      <c r="F11" s="5">
        <f>SUMIFS(Region!G:G,Region!$A:$A,$C11,Region!$B:$B,$B11)</f>
        <v>13741304917.541599</v>
      </c>
      <c r="G11" s="12" t="str">
        <f>VLOOKUP(C11,Лист3!A:B,2,0)&amp;A11&amp;" "&amp;B11</f>
        <v>5005KK1000 GMC Total</v>
      </c>
      <c r="H11" s="4" t="str">
        <f t="shared" si="0"/>
        <v>Minimum: 11 388 496 128
Target: 13 036 437 079
Stretch: 13 741 304 918</v>
      </c>
      <c r="I11" s="5">
        <f t="shared" si="2"/>
        <v>13036437078.51919</v>
      </c>
      <c r="J11" s="6" t="s">
        <v>12</v>
      </c>
      <c r="K11" s="9"/>
      <c r="L11" s="17"/>
    </row>
    <row r="12" spans="1:12" ht="38.25" x14ac:dyDescent="0.2">
      <c r="A12" s="6" t="s">
        <v>142</v>
      </c>
      <c r="B12" s="6" t="s">
        <v>109</v>
      </c>
      <c r="C12" s="6" t="s">
        <v>104</v>
      </c>
      <c r="D12" s="5">
        <f>SUMIFS(Region!E:E,Region!$A:$A,$C12,Region!$B:$B,$B12)</f>
        <v>6591749805.6037607</v>
      </c>
      <c r="E12" s="5">
        <f>SUMIFS(Region!F:F,Region!$A:$A,$C12,Region!$B:$B,$B12)</f>
        <v>6702532987.5182323</v>
      </c>
      <c r="F12" s="5">
        <f>SUMIFS(Region!G:G,Region!$A:$A,$C12,Region!$B:$B,$B12)</f>
        <v>7352399498.9129581</v>
      </c>
      <c r="G12" s="12" t="str">
        <f>VLOOKUP(C12,Лист3!A:B,2,0)&amp;A12&amp;" "&amp;B12</f>
        <v>3780KK1000 GMC Total</v>
      </c>
      <c r="H12" s="4" t="str">
        <f t="shared" si="0"/>
        <v>Minimum: 6 591 749 806
Target: 6 702 532 988
Stretch: 7 352 399 499</v>
      </c>
      <c r="I12" s="5">
        <f t="shared" si="2"/>
        <v>6702532987.5182323</v>
      </c>
      <c r="J12" s="6" t="s">
        <v>12</v>
      </c>
      <c r="K12" s="9"/>
      <c r="L12" s="17"/>
    </row>
    <row r="13" spans="1:12" ht="38.25" x14ac:dyDescent="0.2">
      <c r="A13" s="6" t="s">
        <v>142</v>
      </c>
      <c r="B13" s="6" t="s">
        <v>109</v>
      </c>
      <c r="C13" s="6" t="s">
        <v>103</v>
      </c>
      <c r="D13" s="5">
        <f>SUMIFS(Region!E:E,Region!$A:$A,$C13,Region!$B:$B,$B13)</f>
        <v>15064316645.8556</v>
      </c>
      <c r="E13" s="5">
        <f>SUMIFS(Region!F:F,Region!$A:$A,$C13,Region!$B:$B,$B13)</f>
        <v>16335293966.959818</v>
      </c>
      <c r="F13" s="5">
        <f>SUMIFS(Region!G:G,Region!$A:$A,$C13,Region!$B:$B,$B13)</f>
        <v>17302522576.95953</v>
      </c>
      <c r="G13" s="12" t="str">
        <f>VLOOKUP(C13,Лист3!A:B,2,0)&amp;A13&amp;" "&amp;B13</f>
        <v>2770KK1000 GMC Total</v>
      </c>
      <c r="H13" s="4" t="str">
        <f t="shared" si="0"/>
        <v>Minimum: 15 064 316 646
Target: 16 335 293 967
Stretch: 17 302 522 577</v>
      </c>
      <c r="I13" s="5">
        <f t="shared" si="2"/>
        <v>16335293966.959818</v>
      </c>
      <c r="J13" s="6" t="s">
        <v>12</v>
      </c>
      <c r="K13" s="9"/>
      <c r="L13" s="17"/>
    </row>
  </sheetData>
  <autoFilter ref="A1:L1"/>
  <pageMargins left="0.7" right="0.7" top="0.75" bottom="0.75" header="0.3" footer="0.3"/>
  <pageSetup paperSize="9" orientation="portrait" horizontalDpi="300" verticalDpi="30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28"/>
  <sheetViews>
    <sheetView topLeftCell="A83" workbookViewId="0">
      <selection activeCell="F66" sqref="F66:F128"/>
    </sheetView>
  </sheetViews>
  <sheetFormatPr defaultRowHeight="12.75" x14ac:dyDescent="0.2"/>
  <cols>
    <col min="1" max="1" width="18.28515625" bestFit="1" customWidth="1"/>
    <col min="2" max="2" width="17.42578125" bestFit="1" customWidth="1"/>
    <col min="3" max="3" width="13.7109375" bestFit="1" customWidth="1"/>
    <col min="4" max="4" width="24.140625" bestFit="1" customWidth="1"/>
    <col min="5" max="7" width="13.42578125" bestFit="1" customWidth="1"/>
  </cols>
  <sheetData>
    <row r="1" spans="1:7" x14ac:dyDescent="0.2">
      <c r="C1" t="s">
        <v>33</v>
      </c>
      <c r="D1" t="s">
        <v>34</v>
      </c>
      <c r="E1" t="s">
        <v>20</v>
      </c>
      <c r="F1" t="s">
        <v>3</v>
      </c>
      <c r="G1" t="s">
        <v>4</v>
      </c>
    </row>
    <row r="2" spans="1:7" x14ac:dyDescent="0.2">
      <c r="A2" t="s">
        <v>18</v>
      </c>
      <c r="B2" t="s">
        <v>110</v>
      </c>
      <c r="C2">
        <v>2330</v>
      </c>
      <c r="D2" t="s">
        <v>60</v>
      </c>
      <c r="E2" s="8">
        <v>290024</v>
      </c>
      <c r="F2" s="8">
        <v>300516</v>
      </c>
      <c r="G2" s="8">
        <v>308639</v>
      </c>
    </row>
    <row r="3" spans="1:7" x14ac:dyDescent="0.2">
      <c r="A3" t="s">
        <v>101</v>
      </c>
      <c r="B3" t="s">
        <v>110</v>
      </c>
      <c r="C3">
        <v>2400</v>
      </c>
      <c r="D3" t="s">
        <v>54</v>
      </c>
      <c r="E3" s="8">
        <v>184342</v>
      </c>
      <c r="F3" s="8">
        <v>192558</v>
      </c>
      <c r="G3" s="8">
        <v>198281</v>
      </c>
    </row>
    <row r="4" spans="1:7" x14ac:dyDescent="0.2">
      <c r="A4" t="s">
        <v>101</v>
      </c>
      <c r="B4" t="s">
        <v>110</v>
      </c>
      <c r="C4">
        <v>2440</v>
      </c>
      <c r="D4" t="s">
        <v>55</v>
      </c>
      <c r="E4" s="8">
        <v>86525</v>
      </c>
      <c r="F4" s="8">
        <v>90652</v>
      </c>
      <c r="G4" s="8">
        <v>93312</v>
      </c>
    </row>
    <row r="5" spans="1:7" x14ac:dyDescent="0.2">
      <c r="A5" t="s">
        <v>101</v>
      </c>
      <c r="B5" t="s">
        <v>110</v>
      </c>
      <c r="C5">
        <v>2620</v>
      </c>
      <c r="D5" t="s">
        <v>56</v>
      </c>
      <c r="E5" s="8">
        <v>192061</v>
      </c>
      <c r="F5" s="8">
        <v>200141</v>
      </c>
      <c r="G5" s="8">
        <v>206126</v>
      </c>
    </row>
    <row r="6" spans="1:7" x14ac:dyDescent="0.2">
      <c r="A6" t="s">
        <v>18</v>
      </c>
      <c r="B6" t="s">
        <v>110</v>
      </c>
      <c r="C6">
        <v>2670</v>
      </c>
      <c r="D6" t="s">
        <v>57</v>
      </c>
      <c r="E6" s="8">
        <v>197808</v>
      </c>
      <c r="F6" s="8">
        <v>211166</v>
      </c>
      <c r="G6" s="8">
        <v>217501</v>
      </c>
    </row>
    <row r="7" spans="1:7" x14ac:dyDescent="0.2">
      <c r="A7" t="s">
        <v>101</v>
      </c>
      <c r="B7" t="s">
        <v>110</v>
      </c>
      <c r="C7">
        <v>2690</v>
      </c>
      <c r="D7" t="s">
        <v>59</v>
      </c>
      <c r="E7" s="8">
        <v>221801</v>
      </c>
      <c r="F7" s="8">
        <v>232129</v>
      </c>
      <c r="G7" s="8">
        <v>239150</v>
      </c>
    </row>
    <row r="8" spans="1:7" x14ac:dyDescent="0.2">
      <c r="A8" t="s">
        <v>18</v>
      </c>
      <c r="B8" t="s">
        <v>110</v>
      </c>
      <c r="C8">
        <v>2710</v>
      </c>
      <c r="D8" t="s">
        <v>58</v>
      </c>
      <c r="E8" s="8">
        <v>414203</v>
      </c>
      <c r="F8" s="8">
        <v>433643</v>
      </c>
      <c r="G8" s="8">
        <v>447291</v>
      </c>
    </row>
    <row r="9" spans="1:7" x14ac:dyDescent="0.2">
      <c r="A9" t="s">
        <v>102</v>
      </c>
      <c r="B9" t="s">
        <v>110</v>
      </c>
      <c r="C9">
        <v>2370</v>
      </c>
      <c r="D9" t="s">
        <v>53</v>
      </c>
      <c r="E9" s="8">
        <v>214879</v>
      </c>
      <c r="F9" s="8">
        <v>220683</v>
      </c>
      <c r="G9" s="8">
        <v>223014</v>
      </c>
    </row>
    <row r="10" spans="1:7" x14ac:dyDescent="0.2">
      <c r="A10" t="s">
        <v>102</v>
      </c>
      <c r="B10" t="s">
        <v>110</v>
      </c>
      <c r="C10">
        <v>2760</v>
      </c>
      <c r="D10" t="s">
        <v>61</v>
      </c>
      <c r="E10" s="8">
        <v>259557</v>
      </c>
      <c r="F10" s="8">
        <v>270652</v>
      </c>
      <c r="G10" s="8">
        <v>273605</v>
      </c>
    </row>
    <row r="11" spans="1:7" x14ac:dyDescent="0.2">
      <c r="A11" t="s">
        <v>18</v>
      </c>
      <c r="B11" t="s">
        <v>110</v>
      </c>
      <c r="C11">
        <v>2310</v>
      </c>
      <c r="D11" t="s">
        <v>43</v>
      </c>
      <c r="E11" s="8">
        <v>441307</v>
      </c>
      <c r="F11" s="8">
        <v>466592</v>
      </c>
      <c r="G11" s="8">
        <v>481728</v>
      </c>
    </row>
    <row r="12" spans="1:7" x14ac:dyDescent="0.2">
      <c r="A12" t="s">
        <v>18</v>
      </c>
      <c r="B12" t="s">
        <v>110</v>
      </c>
      <c r="C12">
        <v>2320</v>
      </c>
      <c r="D12" t="s">
        <v>44</v>
      </c>
      <c r="E12" s="8">
        <v>218555</v>
      </c>
      <c r="F12" s="8">
        <v>231592</v>
      </c>
      <c r="G12" s="8">
        <v>238896</v>
      </c>
    </row>
    <row r="13" spans="1:7" x14ac:dyDescent="0.2">
      <c r="A13" t="s">
        <v>17</v>
      </c>
      <c r="B13" t="s">
        <v>110</v>
      </c>
      <c r="C13">
        <v>2360</v>
      </c>
      <c r="D13" t="s">
        <v>52</v>
      </c>
      <c r="E13" s="8">
        <v>708871</v>
      </c>
      <c r="F13" s="8">
        <v>732223</v>
      </c>
      <c r="G13" s="8">
        <v>754960</v>
      </c>
    </row>
    <row r="14" spans="1:7" x14ac:dyDescent="0.2">
      <c r="A14" t="s">
        <v>18</v>
      </c>
      <c r="B14" t="s">
        <v>110</v>
      </c>
      <c r="C14">
        <v>2460</v>
      </c>
      <c r="D14" t="s">
        <v>45</v>
      </c>
      <c r="E14" s="8">
        <v>277397</v>
      </c>
      <c r="F14" s="8">
        <v>293833</v>
      </c>
      <c r="G14" s="8">
        <v>304028</v>
      </c>
    </row>
    <row r="15" spans="1:7" x14ac:dyDescent="0.2">
      <c r="A15" t="s">
        <v>18</v>
      </c>
      <c r="B15" t="s">
        <v>110</v>
      </c>
      <c r="C15">
        <v>2480</v>
      </c>
      <c r="D15" t="s">
        <v>46</v>
      </c>
      <c r="E15" s="8">
        <v>277065</v>
      </c>
      <c r="F15" s="8">
        <v>295852</v>
      </c>
      <c r="G15" s="8">
        <v>306671</v>
      </c>
    </row>
    <row r="16" spans="1:7" x14ac:dyDescent="0.2">
      <c r="A16" t="s">
        <v>18</v>
      </c>
      <c r="B16" t="s">
        <v>110</v>
      </c>
      <c r="C16">
        <v>2570</v>
      </c>
      <c r="D16" t="s">
        <v>48</v>
      </c>
      <c r="E16" s="8">
        <v>139640</v>
      </c>
      <c r="F16" s="8">
        <v>147045</v>
      </c>
      <c r="G16" s="8">
        <v>151810</v>
      </c>
    </row>
    <row r="17" spans="1:7" x14ac:dyDescent="0.2">
      <c r="A17" t="s">
        <v>102</v>
      </c>
      <c r="B17" t="s">
        <v>110</v>
      </c>
      <c r="C17">
        <v>2580</v>
      </c>
      <c r="D17" t="s">
        <v>49</v>
      </c>
      <c r="E17" s="8">
        <v>207581</v>
      </c>
      <c r="F17" s="8">
        <v>216234</v>
      </c>
      <c r="G17" s="8">
        <v>222712</v>
      </c>
    </row>
    <row r="18" spans="1:7" x14ac:dyDescent="0.2">
      <c r="A18" t="s">
        <v>102</v>
      </c>
      <c r="B18" t="s">
        <v>110</v>
      </c>
      <c r="C18">
        <v>2130</v>
      </c>
      <c r="D18" t="s">
        <v>47</v>
      </c>
      <c r="E18" s="8">
        <v>128994</v>
      </c>
      <c r="F18" s="8">
        <v>133188</v>
      </c>
      <c r="G18" s="8">
        <v>137481</v>
      </c>
    </row>
    <row r="19" spans="1:7" x14ac:dyDescent="0.2">
      <c r="A19" t="s">
        <v>102</v>
      </c>
      <c r="B19" t="s">
        <v>110</v>
      </c>
      <c r="C19">
        <v>2640</v>
      </c>
      <c r="D19" t="s">
        <v>50</v>
      </c>
      <c r="E19" s="8">
        <v>259576</v>
      </c>
      <c r="F19" s="8">
        <v>272049</v>
      </c>
      <c r="G19" s="8">
        <v>281440</v>
      </c>
    </row>
    <row r="20" spans="1:7" x14ac:dyDescent="0.2">
      <c r="A20" t="s">
        <v>18</v>
      </c>
      <c r="B20" t="s">
        <v>110</v>
      </c>
      <c r="C20">
        <v>2680</v>
      </c>
      <c r="D20" t="s">
        <v>51</v>
      </c>
      <c r="E20" s="8">
        <v>240857</v>
      </c>
      <c r="F20" s="8">
        <v>252519</v>
      </c>
      <c r="G20" s="8">
        <v>260126</v>
      </c>
    </row>
    <row r="21" spans="1:7" x14ac:dyDescent="0.2">
      <c r="A21" t="s">
        <v>102</v>
      </c>
      <c r="B21" t="s">
        <v>110</v>
      </c>
      <c r="C21">
        <v>2790</v>
      </c>
      <c r="D21" t="s">
        <v>38</v>
      </c>
      <c r="E21" s="8">
        <v>6659</v>
      </c>
      <c r="F21" s="8">
        <v>6871</v>
      </c>
      <c r="G21" s="8">
        <v>7195</v>
      </c>
    </row>
    <row r="22" spans="1:7" x14ac:dyDescent="0.2">
      <c r="A22" t="s">
        <v>102</v>
      </c>
      <c r="B22" t="s">
        <v>110</v>
      </c>
      <c r="C22" t="s">
        <v>35</v>
      </c>
      <c r="D22" t="s">
        <v>36</v>
      </c>
      <c r="E22" s="8">
        <v>298680</v>
      </c>
      <c r="F22" s="8">
        <v>306617</v>
      </c>
      <c r="G22" s="8">
        <v>314247</v>
      </c>
    </row>
    <row r="23" spans="1:7" x14ac:dyDescent="0.2">
      <c r="A23" t="s">
        <v>17</v>
      </c>
      <c r="B23" t="s">
        <v>110</v>
      </c>
      <c r="C23">
        <v>2380</v>
      </c>
      <c r="D23" t="s">
        <v>39</v>
      </c>
      <c r="E23" s="8">
        <v>1001267</v>
      </c>
      <c r="F23" s="8">
        <v>1018305</v>
      </c>
      <c r="G23" s="8">
        <v>1038855</v>
      </c>
    </row>
    <row r="24" spans="1:7" x14ac:dyDescent="0.2">
      <c r="A24" t="s">
        <v>102</v>
      </c>
      <c r="B24" t="s">
        <v>110</v>
      </c>
      <c r="C24">
        <v>2410</v>
      </c>
      <c r="D24" t="s">
        <v>40</v>
      </c>
      <c r="E24" s="8">
        <v>24488</v>
      </c>
      <c r="F24" s="8">
        <v>26547</v>
      </c>
      <c r="G24" s="8">
        <v>27453</v>
      </c>
    </row>
    <row r="25" spans="1:7" x14ac:dyDescent="0.2">
      <c r="A25" t="s">
        <v>102</v>
      </c>
      <c r="B25" t="s">
        <v>110</v>
      </c>
      <c r="C25">
        <v>2490</v>
      </c>
      <c r="D25" t="s">
        <v>41</v>
      </c>
      <c r="E25" s="8">
        <v>14730</v>
      </c>
      <c r="F25" s="8">
        <v>15204</v>
      </c>
      <c r="G25" s="8">
        <v>15835</v>
      </c>
    </row>
    <row r="26" spans="1:7" x14ac:dyDescent="0.2">
      <c r="A26" t="s">
        <v>102</v>
      </c>
      <c r="B26" t="s">
        <v>110</v>
      </c>
      <c r="C26">
        <v>2650</v>
      </c>
      <c r="D26" t="s">
        <v>42</v>
      </c>
      <c r="E26" s="8">
        <v>72556</v>
      </c>
      <c r="F26" s="8">
        <v>74303</v>
      </c>
      <c r="G26" s="8">
        <v>76307</v>
      </c>
    </row>
    <row r="27" spans="1:7" x14ac:dyDescent="0.2">
      <c r="A27" t="s">
        <v>18</v>
      </c>
      <c r="B27" t="s">
        <v>110</v>
      </c>
      <c r="C27">
        <v>2030</v>
      </c>
      <c r="D27" t="s">
        <v>37</v>
      </c>
      <c r="E27" s="8">
        <v>304338</v>
      </c>
      <c r="F27" s="8">
        <v>311085</v>
      </c>
      <c r="G27" s="8">
        <v>318513</v>
      </c>
    </row>
    <row r="28" spans="1:7" x14ac:dyDescent="0.2">
      <c r="A28" t="s">
        <v>103</v>
      </c>
      <c r="B28" t="s">
        <v>110</v>
      </c>
      <c r="C28">
        <v>2770</v>
      </c>
      <c r="D28" t="s">
        <v>63</v>
      </c>
      <c r="E28" s="8">
        <v>3759477</v>
      </c>
      <c r="F28" s="8">
        <v>3935340</v>
      </c>
      <c r="G28" s="8">
        <v>3979942</v>
      </c>
    </row>
    <row r="29" spans="1:7" x14ac:dyDescent="0.2">
      <c r="A29" t="s">
        <v>101</v>
      </c>
      <c r="B29" t="s">
        <v>110</v>
      </c>
      <c r="C29">
        <v>2190</v>
      </c>
      <c r="D29" t="s">
        <v>75</v>
      </c>
      <c r="E29" s="8">
        <v>167056</v>
      </c>
      <c r="F29" s="8">
        <v>173237</v>
      </c>
      <c r="G29" s="8">
        <v>178745</v>
      </c>
    </row>
    <row r="30" spans="1:7" x14ac:dyDescent="0.2">
      <c r="A30" t="s">
        <v>102</v>
      </c>
      <c r="B30" t="s">
        <v>110</v>
      </c>
      <c r="C30">
        <v>2220</v>
      </c>
      <c r="D30" t="s">
        <v>73</v>
      </c>
      <c r="E30" s="8">
        <v>148654</v>
      </c>
      <c r="F30" s="8">
        <v>155366</v>
      </c>
      <c r="G30" s="8">
        <v>160766</v>
      </c>
    </row>
    <row r="31" spans="1:7" x14ac:dyDescent="0.2">
      <c r="A31" t="s">
        <v>17</v>
      </c>
      <c r="B31" t="s">
        <v>110</v>
      </c>
      <c r="C31">
        <v>2420</v>
      </c>
      <c r="D31" t="s">
        <v>74</v>
      </c>
      <c r="E31" s="8">
        <v>702084</v>
      </c>
      <c r="F31" s="8">
        <v>728965</v>
      </c>
      <c r="G31" s="8">
        <v>749666</v>
      </c>
    </row>
    <row r="32" spans="1:7" x14ac:dyDescent="0.2">
      <c r="A32" t="s">
        <v>18</v>
      </c>
      <c r="B32" t="s">
        <v>110</v>
      </c>
      <c r="C32">
        <v>2240</v>
      </c>
      <c r="D32" t="s">
        <v>76</v>
      </c>
      <c r="E32" s="8">
        <v>694351</v>
      </c>
      <c r="F32" s="8">
        <v>708827</v>
      </c>
      <c r="G32" s="8">
        <v>726662</v>
      </c>
    </row>
    <row r="33" spans="1:7" x14ac:dyDescent="0.2">
      <c r="A33" t="s">
        <v>101</v>
      </c>
      <c r="B33" t="s">
        <v>110</v>
      </c>
      <c r="C33">
        <v>2540</v>
      </c>
      <c r="D33" t="s">
        <v>77</v>
      </c>
      <c r="E33" s="8">
        <v>526222</v>
      </c>
      <c r="F33" s="8">
        <v>541406</v>
      </c>
      <c r="G33" s="8">
        <v>559641</v>
      </c>
    </row>
    <row r="34" spans="1:7" x14ac:dyDescent="0.2">
      <c r="A34" t="s">
        <v>17</v>
      </c>
      <c r="B34" t="s">
        <v>110</v>
      </c>
      <c r="C34">
        <v>2550</v>
      </c>
      <c r="D34" t="s">
        <v>78</v>
      </c>
      <c r="E34" s="8">
        <v>682685</v>
      </c>
      <c r="F34" s="8">
        <v>706642</v>
      </c>
      <c r="G34" s="8">
        <v>727447</v>
      </c>
    </row>
    <row r="35" spans="1:7" x14ac:dyDescent="0.2">
      <c r="A35" t="s">
        <v>18</v>
      </c>
      <c r="B35" t="s">
        <v>110</v>
      </c>
      <c r="C35">
        <v>2700</v>
      </c>
      <c r="D35" t="s">
        <v>79</v>
      </c>
      <c r="E35" s="8">
        <v>265088</v>
      </c>
      <c r="F35" s="8">
        <v>274817</v>
      </c>
      <c r="G35" s="8">
        <v>281893</v>
      </c>
    </row>
    <row r="36" spans="1:7" x14ac:dyDescent="0.2">
      <c r="A36" t="s">
        <v>102</v>
      </c>
      <c r="B36" t="s">
        <v>110</v>
      </c>
      <c r="C36">
        <v>2040</v>
      </c>
      <c r="D36" t="s">
        <v>108</v>
      </c>
      <c r="E36" s="8">
        <v>7050</v>
      </c>
      <c r="F36" s="8">
        <v>7131</v>
      </c>
      <c r="G36" s="8">
        <v>7283</v>
      </c>
    </row>
    <row r="37" spans="1:7" x14ac:dyDescent="0.2">
      <c r="A37" t="s">
        <v>101</v>
      </c>
      <c r="B37" t="s">
        <v>110</v>
      </c>
      <c r="C37">
        <v>2340</v>
      </c>
      <c r="D37" t="s">
        <v>82</v>
      </c>
      <c r="E37" s="8">
        <v>445308</v>
      </c>
      <c r="F37" s="8">
        <v>472826</v>
      </c>
      <c r="G37" s="8">
        <v>488493</v>
      </c>
    </row>
    <row r="38" spans="1:7" x14ac:dyDescent="0.2">
      <c r="A38" t="s">
        <v>102</v>
      </c>
      <c r="B38" t="s">
        <v>110</v>
      </c>
      <c r="C38">
        <v>2230</v>
      </c>
      <c r="D38" t="s">
        <v>80</v>
      </c>
      <c r="E38" s="8">
        <v>563952</v>
      </c>
      <c r="F38" s="8">
        <v>579432</v>
      </c>
      <c r="G38" s="8">
        <v>597641</v>
      </c>
    </row>
    <row r="39" spans="1:7" x14ac:dyDescent="0.2">
      <c r="A39" t="s">
        <v>101</v>
      </c>
      <c r="B39" t="s">
        <v>110</v>
      </c>
      <c r="C39">
        <v>2610</v>
      </c>
      <c r="D39" t="s">
        <v>81</v>
      </c>
      <c r="E39" s="8">
        <v>792238</v>
      </c>
      <c r="F39" s="8">
        <v>818182</v>
      </c>
      <c r="G39" s="8">
        <v>840590</v>
      </c>
    </row>
    <row r="40" spans="1:7" x14ac:dyDescent="0.2">
      <c r="A40" t="s">
        <v>102</v>
      </c>
      <c r="B40" t="s">
        <v>110</v>
      </c>
      <c r="C40">
        <v>2660</v>
      </c>
      <c r="D40" t="s">
        <v>84</v>
      </c>
      <c r="E40" s="8">
        <v>613332</v>
      </c>
      <c r="F40" s="8">
        <v>623114</v>
      </c>
      <c r="G40" s="8">
        <v>635944</v>
      </c>
    </row>
    <row r="41" spans="1:7" x14ac:dyDescent="0.2">
      <c r="A41" t="s">
        <v>101</v>
      </c>
      <c r="B41" t="s">
        <v>110</v>
      </c>
      <c r="C41">
        <v>2450</v>
      </c>
      <c r="D41" t="s">
        <v>87</v>
      </c>
      <c r="E41" s="8">
        <v>154329</v>
      </c>
      <c r="F41" s="8">
        <v>162325</v>
      </c>
      <c r="G41" s="8">
        <v>167149</v>
      </c>
    </row>
    <row r="42" spans="1:7" x14ac:dyDescent="0.2">
      <c r="A42" t="s">
        <v>102</v>
      </c>
      <c r="B42" t="s">
        <v>110</v>
      </c>
      <c r="C42">
        <v>2560</v>
      </c>
      <c r="D42" t="s">
        <v>88</v>
      </c>
      <c r="E42" s="8">
        <v>226525</v>
      </c>
      <c r="F42" s="8">
        <v>233450</v>
      </c>
      <c r="G42" s="8">
        <v>239682</v>
      </c>
    </row>
    <row r="43" spans="1:7" x14ac:dyDescent="0.2">
      <c r="A43" t="s">
        <v>17</v>
      </c>
      <c r="B43" t="s">
        <v>110</v>
      </c>
      <c r="C43">
        <v>2590</v>
      </c>
      <c r="D43" t="s">
        <v>89</v>
      </c>
      <c r="E43" s="8">
        <v>853266</v>
      </c>
      <c r="F43" s="8">
        <v>880193</v>
      </c>
      <c r="G43" s="8">
        <v>901880</v>
      </c>
    </row>
    <row r="44" spans="1:7" x14ac:dyDescent="0.2">
      <c r="A44" t="s">
        <v>101</v>
      </c>
      <c r="B44" t="s">
        <v>110</v>
      </c>
      <c r="C44">
        <v>2890</v>
      </c>
      <c r="D44" t="s">
        <v>91</v>
      </c>
      <c r="E44" s="8">
        <v>158994</v>
      </c>
      <c r="F44" s="8">
        <v>161292</v>
      </c>
      <c r="G44" s="8">
        <v>164077</v>
      </c>
    </row>
    <row r="45" spans="1:7" x14ac:dyDescent="0.2">
      <c r="A45" t="s">
        <v>18</v>
      </c>
      <c r="B45" t="s">
        <v>110</v>
      </c>
      <c r="C45">
        <v>2110</v>
      </c>
      <c r="D45" t="s">
        <v>86</v>
      </c>
      <c r="E45" s="8">
        <v>238035</v>
      </c>
      <c r="F45" s="8">
        <v>246358</v>
      </c>
      <c r="G45" s="8">
        <v>252328</v>
      </c>
    </row>
    <row r="46" spans="1:7" x14ac:dyDescent="0.2">
      <c r="A46" t="s">
        <v>101</v>
      </c>
      <c r="B46" t="s">
        <v>110</v>
      </c>
      <c r="C46">
        <v>2720</v>
      </c>
      <c r="D46" t="s">
        <v>90</v>
      </c>
      <c r="E46" s="8">
        <v>343951</v>
      </c>
      <c r="F46" s="8">
        <v>352228</v>
      </c>
      <c r="G46" s="8">
        <v>361916</v>
      </c>
    </row>
    <row r="47" spans="1:7" x14ac:dyDescent="0.2">
      <c r="A47" t="s">
        <v>101</v>
      </c>
      <c r="B47" t="s">
        <v>110</v>
      </c>
      <c r="C47">
        <v>2860</v>
      </c>
      <c r="D47" t="s">
        <v>85</v>
      </c>
      <c r="E47" s="8">
        <v>382211</v>
      </c>
      <c r="F47" s="8">
        <v>389382</v>
      </c>
      <c r="G47" s="8">
        <v>395908</v>
      </c>
    </row>
    <row r="48" spans="1:7" x14ac:dyDescent="0.2">
      <c r="A48" t="s">
        <v>17</v>
      </c>
      <c r="B48" t="s">
        <v>110</v>
      </c>
      <c r="C48">
        <v>2740</v>
      </c>
      <c r="D48" t="s">
        <v>83</v>
      </c>
      <c r="E48" s="8">
        <v>1314754</v>
      </c>
      <c r="F48" s="8">
        <v>1372958</v>
      </c>
      <c r="G48" s="8">
        <v>1407086</v>
      </c>
    </row>
    <row r="49" spans="1:7" x14ac:dyDescent="0.2">
      <c r="A49" t="s">
        <v>18</v>
      </c>
      <c r="B49" t="s">
        <v>110</v>
      </c>
      <c r="C49">
        <v>2180</v>
      </c>
      <c r="D49" t="s">
        <v>93</v>
      </c>
      <c r="E49" s="8">
        <v>381442</v>
      </c>
      <c r="F49" s="8">
        <v>390371</v>
      </c>
      <c r="G49" s="8">
        <v>401112</v>
      </c>
    </row>
    <row r="50" spans="1:7" x14ac:dyDescent="0.2">
      <c r="A50" t="s">
        <v>101</v>
      </c>
      <c r="B50" t="s">
        <v>110</v>
      </c>
      <c r="C50">
        <v>2120</v>
      </c>
      <c r="D50" t="s">
        <v>96</v>
      </c>
      <c r="E50" s="8">
        <v>116091</v>
      </c>
      <c r="F50" s="8">
        <v>120205</v>
      </c>
      <c r="G50" s="8">
        <v>124411</v>
      </c>
    </row>
    <row r="51" spans="1:7" x14ac:dyDescent="0.2">
      <c r="A51" t="s">
        <v>102</v>
      </c>
      <c r="B51" t="s">
        <v>110</v>
      </c>
      <c r="C51">
        <v>2160</v>
      </c>
      <c r="D51" t="s">
        <v>94</v>
      </c>
      <c r="E51" s="8">
        <v>399278</v>
      </c>
      <c r="F51" s="8">
        <v>404646</v>
      </c>
      <c r="G51" s="8">
        <v>412944</v>
      </c>
    </row>
    <row r="52" spans="1:7" x14ac:dyDescent="0.2">
      <c r="A52" t="s">
        <v>101</v>
      </c>
      <c r="B52" t="s">
        <v>110</v>
      </c>
      <c r="C52">
        <v>2430</v>
      </c>
      <c r="D52" t="s">
        <v>95</v>
      </c>
      <c r="E52" s="8">
        <v>220210</v>
      </c>
      <c r="F52" s="8">
        <v>227990</v>
      </c>
      <c r="G52" s="8">
        <v>234448</v>
      </c>
    </row>
    <row r="53" spans="1:7" x14ac:dyDescent="0.2">
      <c r="A53" t="s">
        <v>17</v>
      </c>
      <c r="B53" t="s">
        <v>110</v>
      </c>
      <c r="C53">
        <v>2520</v>
      </c>
      <c r="D53" t="s">
        <v>97</v>
      </c>
      <c r="E53" s="8">
        <v>872436</v>
      </c>
      <c r="F53" s="8">
        <v>903928</v>
      </c>
      <c r="G53" s="8">
        <v>928339</v>
      </c>
    </row>
    <row r="54" spans="1:7" x14ac:dyDescent="0.2">
      <c r="A54" t="s">
        <v>102</v>
      </c>
      <c r="B54" t="s">
        <v>110</v>
      </c>
      <c r="C54">
        <v>2630</v>
      </c>
      <c r="D54" t="s">
        <v>98</v>
      </c>
      <c r="E54" s="8">
        <v>231172</v>
      </c>
      <c r="F54" s="8">
        <v>241169</v>
      </c>
      <c r="G54" s="8">
        <v>246027</v>
      </c>
    </row>
    <row r="55" spans="1:7" x14ac:dyDescent="0.2">
      <c r="A55" t="s">
        <v>101</v>
      </c>
      <c r="B55" t="s">
        <v>110</v>
      </c>
      <c r="C55">
        <v>2730</v>
      </c>
      <c r="D55" t="s">
        <v>99</v>
      </c>
      <c r="E55" s="8">
        <v>251576</v>
      </c>
      <c r="F55" s="8">
        <v>257191</v>
      </c>
      <c r="G55" s="8">
        <v>262579</v>
      </c>
    </row>
    <row r="56" spans="1:7" x14ac:dyDescent="0.2">
      <c r="A56" t="s">
        <v>102</v>
      </c>
      <c r="B56" t="s">
        <v>110</v>
      </c>
      <c r="C56">
        <v>2210</v>
      </c>
      <c r="D56" t="s">
        <v>92</v>
      </c>
      <c r="E56" s="8">
        <v>245776</v>
      </c>
      <c r="F56" s="8">
        <v>252284</v>
      </c>
      <c r="G56" s="8">
        <v>257864</v>
      </c>
    </row>
    <row r="57" spans="1:7" x14ac:dyDescent="0.2">
      <c r="A57" t="s">
        <v>18</v>
      </c>
      <c r="B57" t="s">
        <v>110</v>
      </c>
      <c r="C57">
        <v>2290</v>
      </c>
      <c r="D57" t="s">
        <v>64</v>
      </c>
      <c r="E57" s="8">
        <v>258675</v>
      </c>
      <c r="F57" s="8">
        <v>268919</v>
      </c>
      <c r="G57" s="8">
        <v>275752</v>
      </c>
    </row>
    <row r="58" spans="1:7" x14ac:dyDescent="0.2">
      <c r="A58" t="s">
        <v>18</v>
      </c>
      <c r="B58" t="s">
        <v>110</v>
      </c>
      <c r="C58">
        <v>2530</v>
      </c>
      <c r="D58" t="s">
        <v>71</v>
      </c>
      <c r="E58" s="8">
        <v>136725</v>
      </c>
      <c r="F58" s="8">
        <v>142219</v>
      </c>
      <c r="G58" s="8">
        <v>146263</v>
      </c>
    </row>
    <row r="59" spans="1:7" x14ac:dyDescent="0.2">
      <c r="A59" t="s">
        <v>101</v>
      </c>
      <c r="B59" t="s">
        <v>110</v>
      </c>
      <c r="C59">
        <v>3350</v>
      </c>
      <c r="D59" t="s">
        <v>72</v>
      </c>
      <c r="E59" s="8">
        <v>229120</v>
      </c>
      <c r="F59" s="8">
        <v>239191</v>
      </c>
      <c r="G59" s="8">
        <v>246117</v>
      </c>
    </row>
    <row r="60" spans="1:7" x14ac:dyDescent="0.2">
      <c r="A60" t="s">
        <v>101</v>
      </c>
      <c r="B60" t="s">
        <v>110</v>
      </c>
      <c r="C60">
        <v>2390</v>
      </c>
      <c r="D60" t="s">
        <v>65</v>
      </c>
      <c r="E60" s="8">
        <v>192811</v>
      </c>
      <c r="F60" s="8">
        <v>200119</v>
      </c>
      <c r="G60" s="8">
        <v>205580</v>
      </c>
    </row>
    <row r="61" spans="1:7" x14ac:dyDescent="0.2">
      <c r="A61" t="s">
        <v>18</v>
      </c>
      <c r="B61" t="s">
        <v>110</v>
      </c>
      <c r="C61">
        <v>2510</v>
      </c>
      <c r="D61" t="s">
        <v>66</v>
      </c>
      <c r="E61" s="8">
        <v>156394</v>
      </c>
      <c r="F61" s="8">
        <v>162748</v>
      </c>
      <c r="G61" s="8">
        <v>167265</v>
      </c>
    </row>
    <row r="62" spans="1:7" x14ac:dyDescent="0.2">
      <c r="A62" t="s">
        <v>101</v>
      </c>
      <c r="B62" t="s">
        <v>110</v>
      </c>
      <c r="C62">
        <v>3100</v>
      </c>
      <c r="D62" t="s">
        <v>67</v>
      </c>
      <c r="E62" s="8">
        <v>99314</v>
      </c>
      <c r="F62" s="8">
        <v>103241</v>
      </c>
      <c r="G62" s="8">
        <v>106358</v>
      </c>
    </row>
    <row r="63" spans="1:7" x14ac:dyDescent="0.2">
      <c r="A63" t="s">
        <v>101</v>
      </c>
      <c r="B63" t="s">
        <v>110</v>
      </c>
      <c r="C63">
        <v>3600</v>
      </c>
      <c r="D63" t="s">
        <v>68</v>
      </c>
      <c r="E63" s="8">
        <v>112349</v>
      </c>
      <c r="F63" s="8">
        <v>116660</v>
      </c>
      <c r="G63" s="8">
        <v>120084</v>
      </c>
    </row>
    <row r="64" spans="1:7" x14ac:dyDescent="0.2">
      <c r="A64" t="s">
        <v>104</v>
      </c>
      <c r="B64" t="s">
        <v>110</v>
      </c>
      <c r="C64">
        <v>3780</v>
      </c>
      <c r="D64" t="s">
        <v>70</v>
      </c>
      <c r="E64" s="8">
        <v>1370347</v>
      </c>
      <c r="F64" s="8">
        <v>1462146</v>
      </c>
      <c r="G64" s="8">
        <v>1502560</v>
      </c>
    </row>
    <row r="65" spans="1:7" x14ac:dyDescent="0.2">
      <c r="E65" s="8"/>
      <c r="F65" s="8"/>
      <c r="G65" s="8"/>
    </row>
    <row r="66" spans="1:7" x14ac:dyDescent="0.2">
      <c r="A66" t="s">
        <v>18</v>
      </c>
      <c r="B66" t="s">
        <v>109</v>
      </c>
      <c r="C66">
        <v>2330</v>
      </c>
      <c r="D66" t="s">
        <v>60</v>
      </c>
      <c r="E66" s="8">
        <v>1243872797.57566</v>
      </c>
      <c r="F66" s="8">
        <v>1327491002.828697</v>
      </c>
      <c r="G66" s="8">
        <v>1344271637.670624</v>
      </c>
    </row>
    <row r="67" spans="1:7" x14ac:dyDescent="0.2">
      <c r="A67" t="s">
        <v>101</v>
      </c>
      <c r="B67" t="s">
        <v>109</v>
      </c>
      <c r="C67">
        <v>2400</v>
      </c>
      <c r="D67" t="s">
        <v>54</v>
      </c>
      <c r="E67" s="8">
        <v>897990680.529109</v>
      </c>
      <c r="F67" s="8">
        <v>922716831.69347107</v>
      </c>
      <c r="G67" s="8">
        <v>941492825.25646806</v>
      </c>
    </row>
    <row r="68" spans="1:7" x14ac:dyDescent="0.2">
      <c r="A68" t="s">
        <v>101</v>
      </c>
      <c r="B68" t="s">
        <v>109</v>
      </c>
      <c r="C68">
        <v>2440</v>
      </c>
      <c r="D68" t="s">
        <v>55</v>
      </c>
      <c r="E68" s="8">
        <v>363320973.50115705</v>
      </c>
      <c r="F68" s="8">
        <v>373233312.70387393</v>
      </c>
      <c r="G68" s="8">
        <v>378738155.82092601</v>
      </c>
    </row>
    <row r="69" spans="1:7" x14ac:dyDescent="0.2">
      <c r="A69" t="s">
        <v>101</v>
      </c>
      <c r="B69" t="s">
        <v>109</v>
      </c>
      <c r="C69">
        <v>2620</v>
      </c>
      <c r="D69" t="s">
        <v>56</v>
      </c>
      <c r="E69" s="8">
        <v>813134669.30933106</v>
      </c>
      <c r="F69" s="8">
        <v>879388792.10083091</v>
      </c>
      <c r="G69" s="8">
        <v>865040108.957142</v>
      </c>
    </row>
    <row r="70" spans="1:7" x14ac:dyDescent="0.2">
      <c r="A70" t="s">
        <v>18</v>
      </c>
      <c r="B70" t="s">
        <v>109</v>
      </c>
      <c r="C70">
        <v>2670</v>
      </c>
      <c r="D70" t="s">
        <v>57</v>
      </c>
      <c r="E70" s="8">
        <v>815735119.21044803</v>
      </c>
      <c r="F70" s="8">
        <v>849857113.29700613</v>
      </c>
      <c r="G70" s="8">
        <v>869063965.02009797</v>
      </c>
    </row>
    <row r="71" spans="1:7" x14ac:dyDescent="0.2">
      <c r="A71" t="s">
        <v>101</v>
      </c>
      <c r="B71" t="s">
        <v>109</v>
      </c>
      <c r="C71">
        <v>2690</v>
      </c>
      <c r="D71" t="s">
        <v>59</v>
      </c>
      <c r="E71" s="8">
        <v>1005903179.58991</v>
      </c>
      <c r="F71" s="8">
        <v>1050121419.8167059</v>
      </c>
      <c r="G71" s="8">
        <v>1075748118.797708</v>
      </c>
    </row>
    <row r="72" spans="1:7" x14ac:dyDescent="0.2">
      <c r="A72" t="s">
        <v>18</v>
      </c>
      <c r="B72" t="s">
        <v>109</v>
      </c>
      <c r="C72">
        <v>2710</v>
      </c>
      <c r="D72" t="s">
        <v>58</v>
      </c>
      <c r="E72" s="8">
        <v>1733703935.47299</v>
      </c>
      <c r="F72" s="8">
        <v>1790744821.7713099</v>
      </c>
      <c r="G72" s="8">
        <v>1818434858.579392</v>
      </c>
    </row>
    <row r="73" spans="1:7" x14ac:dyDescent="0.2">
      <c r="A73" t="s">
        <v>102</v>
      </c>
      <c r="B73" t="s">
        <v>109</v>
      </c>
      <c r="C73">
        <v>2370</v>
      </c>
      <c r="D73" t="s">
        <v>53</v>
      </c>
      <c r="E73" s="8">
        <v>273746075.59382296</v>
      </c>
      <c r="F73" s="8">
        <v>379781735.44967204</v>
      </c>
      <c r="G73" s="8">
        <v>372670637.98046595</v>
      </c>
    </row>
    <row r="74" spans="1:7" x14ac:dyDescent="0.2">
      <c r="A74" t="s">
        <v>102</v>
      </c>
      <c r="B74" t="s">
        <v>109</v>
      </c>
      <c r="C74">
        <v>2760</v>
      </c>
      <c r="D74" t="s">
        <v>61</v>
      </c>
      <c r="E74" s="8">
        <v>336530959.68915999</v>
      </c>
      <c r="F74" s="8">
        <v>474324500.97857994</v>
      </c>
      <c r="G74" s="8">
        <v>521756951.07643795</v>
      </c>
    </row>
    <row r="75" spans="1:7" x14ac:dyDescent="0.2">
      <c r="A75" t="s">
        <v>18</v>
      </c>
      <c r="B75" t="s">
        <v>109</v>
      </c>
      <c r="C75">
        <v>2310</v>
      </c>
      <c r="D75" t="s">
        <v>43</v>
      </c>
      <c r="E75" s="8">
        <v>1877020945.0751002</v>
      </c>
      <c r="F75" s="8">
        <v>1944073644.2442279</v>
      </c>
      <c r="G75" s="8">
        <v>2073080839.001493</v>
      </c>
    </row>
    <row r="76" spans="1:7" x14ac:dyDescent="0.2">
      <c r="A76" t="s">
        <v>18</v>
      </c>
      <c r="B76" t="s">
        <v>109</v>
      </c>
      <c r="C76">
        <v>2320</v>
      </c>
      <c r="D76" t="s">
        <v>44</v>
      </c>
      <c r="E76" s="8">
        <v>1047614319.8859</v>
      </c>
      <c r="F76" s="8">
        <v>1113686306.0380361</v>
      </c>
      <c r="G76" s="8">
        <v>1128281051.218338</v>
      </c>
    </row>
    <row r="77" spans="1:7" x14ac:dyDescent="0.2">
      <c r="A77" t="s">
        <v>17</v>
      </c>
      <c r="B77" t="s">
        <v>109</v>
      </c>
      <c r="C77">
        <v>2360</v>
      </c>
      <c r="D77" t="s">
        <v>52</v>
      </c>
      <c r="E77" s="8">
        <v>3330394119.6451602</v>
      </c>
      <c r="F77" s="8">
        <v>3413815313.5302701</v>
      </c>
      <c r="G77" s="8">
        <v>3602077666.4849601</v>
      </c>
    </row>
    <row r="78" spans="1:7" x14ac:dyDescent="0.2">
      <c r="A78" t="s">
        <v>18</v>
      </c>
      <c r="B78" t="s">
        <v>109</v>
      </c>
      <c r="C78">
        <v>2460</v>
      </c>
      <c r="D78" t="s">
        <v>45</v>
      </c>
      <c r="E78" s="8">
        <v>1186308162.9464002</v>
      </c>
      <c r="F78" s="8">
        <v>1218581941.5261807</v>
      </c>
      <c r="G78" s="8">
        <v>1305142646.2528331</v>
      </c>
    </row>
    <row r="79" spans="1:7" x14ac:dyDescent="0.2">
      <c r="A79" t="s">
        <v>18</v>
      </c>
      <c r="B79" t="s">
        <v>109</v>
      </c>
      <c r="C79">
        <v>2480</v>
      </c>
      <c r="D79" t="s">
        <v>46</v>
      </c>
      <c r="E79" s="8">
        <v>1206444951.54531</v>
      </c>
      <c r="F79" s="8">
        <v>1238026803.1875091</v>
      </c>
      <c r="G79" s="8">
        <v>1288630779.4637849</v>
      </c>
    </row>
    <row r="80" spans="1:7" x14ac:dyDescent="0.2">
      <c r="A80" t="s">
        <v>18</v>
      </c>
      <c r="B80" t="s">
        <v>109</v>
      </c>
      <c r="C80">
        <v>2570</v>
      </c>
      <c r="D80" t="s">
        <v>48</v>
      </c>
      <c r="E80" s="8">
        <v>629119618.62153995</v>
      </c>
      <c r="F80" s="8">
        <v>651586897.56178594</v>
      </c>
      <c r="G80" s="8">
        <v>669434090.84502101</v>
      </c>
    </row>
    <row r="81" spans="1:7" x14ac:dyDescent="0.2">
      <c r="A81" t="s">
        <v>102</v>
      </c>
      <c r="B81" t="s">
        <v>109</v>
      </c>
      <c r="C81">
        <v>2580</v>
      </c>
      <c r="D81" t="s">
        <v>49</v>
      </c>
      <c r="E81" s="8">
        <v>572601568.26561499</v>
      </c>
      <c r="F81" s="8">
        <v>692992849.33818102</v>
      </c>
      <c r="G81" s="8">
        <v>706484612.99240589</v>
      </c>
    </row>
    <row r="82" spans="1:7" x14ac:dyDescent="0.2">
      <c r="A82" t="s">
        <v>102</v>
      </c>
      <c r="B82" t="s">
        <v>109</v>
      </c>
      <c r="C82">
        <v>2130</v>
      </c>
      <c r="D82" t="s">
        <v>47</v>
      </c>
      <c r="E82" s="8">
        <v>379200055.61391503</v>
      </c>
      <c r="F82" s="8">
        <v>453093933.94513297</v>
      </c>
      <c r="G82" s="8">
        <v>457449200.83116704</v>
      </c>
    </row>
    <row r="83" spans="1:7" x14ac:dyDescent="0.2">
      <c r="A83" t="s">
        <v>102</v>
      </c>
      <c r="B83" t="s">
        <v>109</v>
      </c>
      <c r="C83">
        <v>2640</v>
      </c>
      <c r="D83" t="s">
        <v>50</v>
      </c>
      <c r="E83" s="8">
        <v>908489741.98269105</v>
      </c>
      <c r="F83" s="8">
        <v>1133098856.0321479</v>
      </c>
      <c r="G83" s="8">
        <v>1357707970.0816047</v>
      </c>
    </row>
    <row r="84" spans="1:7" x14ac:dyDescent="0.2">
      <c r="A84" t="s">
        <v>18</v>
      </c>
      <c r="B84" t="s">
        <v>109</v>
      </c>
      <c r="C84">
        <v>2680</v>
      </c>
      <c r="D84" t="s">
        <v>51</v>
      </c>
      <c r="E84" s="8">
        <v>1101897968.18997</v>
      </c>
      <c r="F84" s="8">
        <v>1155265610.5336318</v>
      </c>
      <c r="G84" s="8">
        <v>1210009898.616612</v>
      </c>
    </row>
    <row r="85" spans="1:7" x14ac:dyDescent="0.2">
      <c r="A85" t="s">
        <v>102</v>
      </c>
      <c r="B85" t="s">
        <v>109</v>
      </c>
      <c r="C85">
        <v>2790</v>
      </c>
      <c r="D85" t="s">
        <v>38</v>
      </c>
      <c r="E85" s="8">
        <v>6296543.5000108229</v>
      </c>
      <c r="F85" s="8">
        <v>6996159.4444564702</v>
      </c>
      <c r="G85" s="8">
        <v>11455189.071245492</v>
      </c>
    </row>
    <row r="86" spans="1:7" x14ac:dyDescent="0.2">
      <c r="A86" t="s">
        <v>102</v>
      </c>
      <c r="B86" t="s">
        <v>109</v>
      </c>
      <c r="C86" t="s">
        <v>35</v>
      </c>
      <c r="D86" t="s">
        <v>36</v>
      </c>
      <c r="E86" s="8">
        <v>946397126.42640805</v>
      </c>
      <c r="F86" s="8">
        <v>1064085446.0683559</v>
      </c>
      <c r="G86" s="8">
        <v>1128147026.048559</v>
      </c>
    </row>
    <row r="87" spans="1:7" x14ac:dyDescent="0.2">
      <c r="A87" t="s">
        <v>17</v>
      </c>
      <c r="B87" t="s">
        <v>109</v>
      </c>
      <c r="C87">
        <v>2380</v>
      </c>
      <c r="D87" t="s">
        <v>39</v>
      </c>
      <c r="E87" s="8">
        <v>4657276321.6055803</v>
      </c>
      <c r="F87" s="8">
        <v>4824712811.4863901</v>
      </c>
      <c r="G87" s="8">
        <v>4931137032.2203102</v>
      </c>
    </row>
    <row r="88" spans="1:7" x14ac:dyDescent="0.2">
      <c r="A88" t="s">
        <v>102</v>
      </c>
      <c r="B88" t="s">
        <v>109</v>
      </c>
      <c r="C88">
        <v>2410</v>
      </c>
      <c r="D88" t="s">
        <v>40</v>
      </c>
      <c r="E88" s="8">
        <v>124306389.06269901</v>
      </c>
      <c r="F88" s="8">
        <v>139403678.47252369</v>
      </c>
      <c r="G88" s="8">
        <v>127901400.36221048</v>
      </c>
    </row>
    <row r="89" spans="1:7" x14ac:dyDescent="0.2">
      <c r="A89" t="s">
        <v>102</v>
      </c>
      <c r="B89" t="s">
        <v>109</v>
      </c>
      <c r="C89">
        <v>2490</v>
      </c>
      <c r="D89" t="s">
        <v>41</v>
      </c>
      <c r="E89" s="8">
        <v>73180288.298675984</v>
      </c>
      <c r="F89" s="8">
        <v>77062175.295221701</v>
      </c>
      <c r="G89" s="8">
        <v>82712894.927379996</v>
      </c>
    </row>
    <row r="90" spans="1:7" x14ac:dyDescent="0.2">
      <c r="A90" t="s">
        <v>102</v>
      </c>
      <c r="B90" t="s">
        <v>109</v>
      </c>
      <c r="C90">
        <v>2650</v>
      </c>
      <c r="D90" t="s">
        <v>42</v>
      </c>
      <c r="E90" s="8">
        <v>299817359.05967396</v>
      </c>
      <c r="F90" s="8">
        <v>315796283.06952</v>
      </c>
      <c r="G90" s="8">
        <v>337647574.102005</v>
      </c>
    </row>
    <row r="91" spans="1:7" x14ac:dyDescent="0.2">
      <c r="A91" t="s">
        <v>18</v>
      </c>
      <c r="B91" t="s">
        <v>109</v>
      </c>
      <c r="C91">
        <v>2030</v>
      </c>
      <c r="D91" t="s">
        <v>37</v>
      </c>
      <c r="E91" s="8">
        <v>1211350787.69368</v>
      </c>
      <c r="F91" s="8">
        <v>1274915929.678344</v>
      </c>
      <c r="G91" s="8">
        <v>1361812753.8580201</v>
      </c>
    </row>
    <row r="92" spans="1:7" x14ac:dyDescent="0.2">
      <c r="A92" t="s">
        <v>103</v>
      </c>
      <c r="B92" t="s">
        <v>109</v>
      </c>
      <c r="C92">
        <v>2770</v>
      </c>
      <c r="D92" t="s">
        <v>63</v>
      </c>
      <c r="E92" s="8">
        <v>15064316645.8556</v>
      </c>
      <c r="F92" s="8">
        <v>16335293966.959818</v>
      </c>
      <c r="G92" s="8">
        <v>17302522576.95953</v>
      </c>
    </row>
    <row r="93" spans="1:7" x14ac:dyDescent="0.2">
      <c r="A93" t="s">
        <v>101</v>
      </c>
      <c r="B93" t="s">
        <v>109</v>
      </c>
      <c r="C93">
        <v>2190</v>
      </c>
      <c r="D93" t="s">
        <v>75</v>
      </c>
      <c r="E93" s="8">
        <v>597601987.01510692</v>
      </c>
      <c r="F93" s="8">
        <v>701227921.47723806</v>
      </c>
      <c r="G93" s="8">
        <v>696946369.97877097</v>
      </c>
    </row>
    <row r="94" spans="1:7" x14ac:dyDescent="0.2">
      <c r="A94" t="s">
        <v>102</v>
      </c>
      <c r="B94" t="s">
        <v>109</v>
      </c>
      <c r="C94">
        <v>2220</v>
      </c>
      <c r="D94" t="s">
        <v>73</v>
      </c>
      <c r="E94" s="8">
        <v>312560446.34363103</v>
      </c>
      <c r="F94" s="8">
        <v>384517407.69176197</v>
      </c>
      <c r="G94" s="8">
        <v>406398634.50854701</v>
      </c>
    </row>
    <row r="95" spans="1:7" x14ac:dyDescent="0.2">
      <c r="A95" t="s">
        <v>17</v>
      </c>
      <c r="B95" t="s">
        <v>109</v>
      </c>
      <c r="C95">
        <v>2420</v>
      </c>
      <c r="D95" t="s">
        <v>74</v>
      </c>
      <c r="E95" s="8">
        <v>2922574146.9498401</v>
      </c>
      <c r="F95" s="8">
        <v>2957859833.7753921</v>
      </c>
      <c r="G95" s="8">
        <v>3053980167.0022793</v>
      </c>
    </row>
    <row r="96" spans="1:7" x14ac:dyDescent="0.2">
      <c r="A96" t="s">
        <v>18</v>
      </c>
      <c r="B96" t="s">
        <v>109</v>
      </c>
      <c r="C96">
        <v>2240</v>
      </c>
      <c r="D96" t="s">
        <v>76</v>
      </c>
      <c r="E96" s="8">
        <v>3538758025.0859203</v>
      </c>
      <c r="F96" s="8">
        <v>3735839635.41327</v>
      </c>
      <c r="G96" s="8">
        <v>3707188401.8481903</v>
      </c>
    </row>
    <row r="97" spans="1:7" x14ac:dyDescent="0.2">
      <c r="A97" t="s">
        <v>101</v>
      </c>
      <c r="B97" t="s">
        <v>109</v>
      </c>
      <c r="C97">
        <v>2540</v>
      </c>
      <c r="D97" t="s">
        <v>77</v>
      </c>
      <c r="E97" s="8">
        <v>1969565379.5070701</v>
      </c>
      <c r="F97" s="8">
        <v>2132988879.1580284</v>
      </c>
      <c r="G97" s="8">
        <v>2217639849.038939</v>
      </c>
    </row>
    <row r="98" spans="1:7" x14ac:dyDescent="0.2">
      <c r="A98" t="s">
        <v>17</v>
      </c>
      <c r="B98" t="s">
        <v>109</v>
      </c>
      <c r="C98">
        <v>2550</v>
      </c>
      <c r="D98" t="s">
        <v>78</v>
      </c>
      <c r="E98" s="8">
        <v>2627436178.4481301</v>
      </c>
      <c r="F98" s="8">
        <v>2716756683.3875751</v>
      </c>
      <c r="G98" s="8">
        <v>2833414604.9736528</v>
      </c>
    </row>
    <row r="99" spans="1:7" x14ac:dyDescent="0.2">
      <c r="A99" t="s">
        <v>18</v>
      </c>
      <c r="B99" t="s">
        <v>109</v>
      </c>
      <c r="C99">
        <v>2700</v>
      </c>
      <c r="D99" t="s">
        <v>79</v>
      </c>
      <c r="E99" s="8">
        <v>987422170.34561002</v>
      </c>
      <c r="F99" s="8">
        <v>1048125407.787629</v>
      </c>
      <c r="G99" s="8">
        <v>1073420953.2346989</v>
      </c>
    </row>
    <row r="100" spans="1:7" x14ac:dyDescent="0.2">
      <c r="A100" t="s">
        <v>102</v>
      </c>
      <c r="B100" t="s">
        <v>109</v>
      </c>
      <c r="C100">
        <v>2040</v>
      </c>
      <c r="D100" t="s">
        <v>108</v>
      </c>
      <c r="E100" s="8">
        <v>-27911553.9351248</v>
      </c>
      <c r="F100" s="8">
        <v>-17337745.394920021</v>
      </c>
      <c r="G100" s="8">
        <v>-6763936.8547152411</v>
      </c>
    </row>
    <row r="101" spans="1:7" x14ac:dyDescent="0.2">
      <c r="A101" t="s">
        <v>101</v>
      </c>
      <c r="B101" t="s">
        <v>109</v>
      </c>
      <c r="C101">
        <v>2340</v>
      </c>
      <c r="D101" t="s">
        <v>82</v>
      </c>
      <c r="E101" s="8">
        <v>2040183424.23806</v>
      </c>
      <c r="F101" s="8">
        <v>2304977979.7228527</v>
      </c>
      <c r="G101" s="8">
        <v>2265724996.575839</v>
      </c>
    </row>
    <row r="102" spans="1:7" x14ac:dyDescent="0.2">
      <c r="A102" t="s">
        <v>102</v>
      </c>
      <c r="B102" t="s">
        <v>109</v>
      </c>
      <c r="C102">
        <v>2230</v>
      </c>
      <c r="D102" t="s">
        <v>80</v>
      </c>
      <c r="E102" s="8">
        <v>2219033733.6497803</v>
      </c>
      <c r="F102" s="8">
        <v>2396568269.4025402</v>
      </c>
      <c r="G102" s="8">
        <v>2478755350.1170697</v>
      </c>
    </row>
    <row r="103" spans="1:7" x14ac:dyDescent="0.2">
      <c r="A103" t="s">
        <v>101</v>
      </c>
      <c r="B103" t="s">
        <v>109</v>
      </c>
      <c r="C103">
        <v>2610</v>
      </c>
      <c r="D103" t="s">
        <v>81</v>
      </c>
      <c r="E103" s="8">
        <v>3817174252.24508</v>
      </c>
      <c r="F103" s="8">
        <v>4007047893.4893398</v>
      </c>
      <c r="G103" s="8">
        <v>4087757298.9908295</v>
      </c>
    </row>
    <row r="104" spans="1:7" x14ac:dyDescent="0.2">
      <c r="A104" t="s">
        <v>102</v>
      </c>
      <c r="B104" t="s">
        <v>109</v>
      </c>
      <c r="C104">
        <v>2660</v>
      </c>
      <c r="D104" t="s">
        <v>84</v>
      </c>
      <c r="E104" s="8">
        <v>2016044165.8306601</v>
      </c>
      <c r="F104" s="8">
        <v>2139219134.0838823</v>
      </c>
      <c r="G104" s="8">
        <v>2242566189.0504098</v>
      </c>
    </row>
    <row r="105" spans="1:7" x14ac:dyDescent="0.2">
      <c r="A105" t="s">
        <v>101</v>
      </c>
      <c r="B105" t="s">
        <v>109</v>
      </c>
      <c r="C105">
        <v>2450</v>
      </c>
      <c r="D105" t="s">
        <v>87</v>
      </c>
      <c r="E105" s="8">
        <v>415949711.67389494</v>
      </c>
      <c r="F105" s="8">
        <v>447009037.89205503</v>
      </c>
      <c r="G105" s="8">
        <v>506890257.98570299</v>
      </c>
    </row>
    <row r="106" spans="1:7" x14ac:dyDescent="0.2">
      <c r="A106" t="s">
        <v>102</v>
      </c>
      <c r="B106" t="s">
        <v>109</v>
      </c>
      <c r="C106">
        <v>2560</v>
      </c>
      <c r="D106" t="s">
        <v>88</v>
      </c>
      <c r="E106" s="8">
        <v>580351944.27595699</v>
      </c>
      <c r="F106" s="8">
        <v>675602533.59417105</v>
      </c>
      <c r="G106" s="8">
        <v>724702040.73673594</v>
      </c>
    </row>
    <row r="107" spans="1:7" x14ac:dyDescent="0.2">
      <c r="A107" t="s">
        <v>17</v>
      </c>
      <c r="B107" t="s">
        <v>109</v>
      </c>
      <c r="C107">
        <v>2590</v>
      </c>
      <c r="D107" t="s">
        <v>89</v>
      </c>
      <c r="E107" s="8">
        <v>3594860842.6589298</v>
      </c>
      <c r="F107" s="8">
        <v>3771300460.1364999</v>
      </c>
      <c r="G107" s="8">
        <v>3802652172.8212299</v>
      </c>
    </row>
    <row r="108" spans="1:7" x14ac:dyDescent="0.2">
      <c r="A108" t="s">
        <v>101</v>
      </c>
      <c r="B108" t="s">
        <v>109</v>
      </c>
      <c r="C108">
        <v>2890</v>
      </c>
      <c r="D108" t="s">
        <v>91</v>
      </c>
      <c r="E108" s="8">
        <v>741697895.00935483</v>
      </c>
      <c r="F108" s="8">
        <v>767209640.37355292</v>
      </c>
      <c r="G108" s="8">
        <v>792721385.73775101</v>
      </c>
    </row>
    <row r="109" spans="1:7" x14ac:dyDescent="0.2">
      <c r="A109" t="s">
        <v>18</v>
      </c>
      <c r="B109" t="s">
        <v>109</v>
      </c>
      <c r="C109">
        <v>2110</v>
      </c>
      <c r="D109" t="s">
        <v>86</v>
      </c>
      <c r="E109" s="8">
        <v>1154332993.8837399</v>
      </c>
      <c r="F109" s="8">
        <v>1163854138.1116071</v>
      </c>
      <c r="G109" s="8">
        <v>1205829807.9030468</v>
      </c>
    </row>
    <row r="110" spans="1:7" x14ac:dyDescent="0.2">
      <c r="A110" t="s">
        <v>101</v>
      </c>
      <c r="B110" t="s">
        <v>109</v>
      </c>
      <c r="C110">
        <v>2720</v>
      </c>
      <c r="D110" t="s">
        <v>90</v>
      </c>
      <c r="E110" s="8">
        <v>1345092689.22016</v>
      </c>
      <c r="F110" s="8">
        <v>1367996321.6899838</v>
      </c>
      <c r="G110" s="8">
        <v>1468279436.2225032</v>
      </c>
    </row>
    <row r="111" spans="1:7" x14ac:dyDescent="0.2">
      <c r="A111" t="s">
        <v>101</v>
      </c>
      <c r="B111" t="s">
        <v>109</v>
      </c>
      <c r="C111">
        <v>2860</v>
      </c>
      <c r="D111" t="s">
        <v>85</v>
      </c>
      <c r="E111" s="8">
        <v>1800777723.2168999</v>
      </c>
      <c r="F111" s="8">
        <v>1830734680.380358</v>
      </c>
      <c r="G111" s="8">
        <v>1860691637.5438161</v>
      </c>
    </row>
    <row r="112" spans="1:7" x14ac:dyDescent="0.2">
      <c r="A112" t="s">
        <v>17</v>
      </c>
      <c r="B112" t="s">
        <v>109</v>
      </c>
      <c r="C112">
        <v>2740</v>
      </c>
      <c r="D112" t="s">
        <v>83</v>
      </c>
      <c r="E112" s="8">
        <v>5284703475.7129192</v>
      </c>
      <c r="F112" s="8">
        <v>5453535658.2825212</v>
      </c>
      <c r="G112" s="8">
        <v>5727335542.2233696</v>
      </c>
    </row>
    <row r="113" spans="1:7" x14ac:dyDescent="0.2">
      <c r="A113" t="s">
        <v>18</v>
      </c>
      <c r="B113" t="s">
        <v>109</v>
      </c>
      <c r="C113">
        <v>2180</v>
      </c>
      <c r="D113" t="s">
        <v>93</v>
      </c>
      <c r="E113" s="8">
        <v>1618343428.37831</v>
      </c>
      <c r="F113" s="8">
        <v>1713588239.2575691</v>
      </c>
      <c r="G113" s="8">
        <v>1795762197.9647081</v>
      </c>
    </row>
    <row r="114" spans="1:7" x14ac:dyDescent="0.2">
      <c r="A114" t="s">
        <v>101</v>
      </c>
      <c r="B114" t="s">
        <v>109</v>
      </c>
      <c r="C114">
        <v>2120</v>
      </c>
      <c r="D114" t="s">
        <v>96</v>
      </c>
      <c r="E114" s="8">
        <v>410080143.13896406</v>
      </c>
      <c r="F114" s="8">
        <v>456083330.92620301</v>
      </c>
      <c r="G114" s="8">
        <v>465512330.63206398</v>
      </c>
    </row>
    <row r="115" spans="1:7" x14ac:dyDescent="0.2">
      <c r="A115" t="s">
        <v>102</v>
      </c>
      <c r="B115" t="s">
        <v>109</v>
      </c>
      <c r="C115">
        <v>2160</v>
      </c>
      <c r="D115" t="s">
        <v>94</v>
      </c>
      <c r="E115" s="8">
        <v>1223684231.3975801</v>
      </c>
      <c r="F115" s="8">
        <v>1346649955.9656761</v>
      </c>
      <c r="G115" s="8">
        <v>1374935335.6557121</v>
      </c>
    </row>
    <row r="116" spans="1:7" x14ac:dyDescent="0.2">
      <c r="A116" t="s">
        <v>101</v>
      </c>
      <c r="B116" t="s">
        <v>109</v>
      </c>
      <c r="C116">
        <v>2430</v>
      </c>
      <c r="D116" t="s">
        <v>95</v>
      </c>
      <c r="E116" s="8">
        <v>907945735.96494603</v>
      </c>
      <c r="F116" s="8">
        <v>958312720.63878191</v>
      </c>
      <c r="G116" s="8">
        <v>963781670.05137491</v>
      </c>
    </row>
    <row r="117" spans="1:7" x14ac:dyDescent="0.2">
      <c r="A117" t="s">
        <v>17</v>
      </c>
      <c r="B117" t="s">
        <v>109</v>
      </c>
      <c r="C117">
        <v>2520</v>
      </c>
      <c r="D117" t="s">
        <v>97</v>
      </c>
      <c r="E117" s="8">
        <v>3720162358.2626896</v>
      </c>
      <c r="F117" s="8">
        <v>3947176106.2386799</v>
      </c>
      <c r="G117" s="8">
        <v>4070976373.3696404</v>
      </c>
    </row>
    <row r="118" spans="1:7" x14ac:dyDescent="0.2">
      <c r="A118" t="s">
        <v>102</v>
      </c>
      <c r="B118" t="s">
        <v>109</v>
      </c>
      <c r="C118">
        <v>2630</v>
      </c>
      <c r="D118" t="s">
        <v>98</v>
      </c>
      <c r="E118" s="8">
        <v>469591400.02581501</v>
      </c>
      <c r="F118" s="8">
        <v>559570298.96979702</v>
      </c>
      <c r="G118" s="8">
        <v>584182017.11181092</v>
      </c>
    </row>
    <row r="119" spans="1:7" x14ac:dyDescent="0.2">
      <c r="A119" t="s">
        <v>101</v>
      </c>
      <c r="B119" t="s">
        <v>109</v>
      </c>
      <c r="C119">
        <v>2730</v>
      </c>
      <c r="D119" t="s">
        <v>99</v>
      </c>
      <c r="E119" s="8">
        <v>1055010948.8825099</v>
      </c>
      <c r="F119" s="8">
        <v>1110178640.31652</v>
      </c>
      <c r="G119" s="8">
        <v>1150503151.7137001</v>
      </c>
    </row>
    <row r="120" spans="1:7" x14ac:dyDescent="0.2">
      <c r="A120" t="s">
        <v>102</v>
      </c>
      <c r="B120" t="s">
        <v>109</v>
      </c>
      <c r="C120">
        <v>2210</v>
      </c>
      <c r="D120" t="s">
        <v>92</v>
      </c>
      <c r="E120" s="8">
        <v>674575652.56201696</v>
      </c>
      <c r="F120" s="8">
        <v>815011606.11248899</v>
      </c>
      <c r="G120" s="8">
        <v>832595829.74254799</v>
      </c>
    </row>
    <row r="121" spans="1:7" x14ac:dyDescent="0.2">
      <c r="A121" t="s">
        <v>18</v>
      </c>
      <c r="B121" t="s">
        <v>109</v>
      </c>
      <c r="C121">
        <v>2290</v>
      </c>
      <c r="D121" t="s">
        <v>64</v>
      </c>
      <c r="E121" s="8">
        <v>1334073560.1213801</v>
      </c>
      <c r="F121" s="8">
        <v>1357148624.5624008</v>
      </c>
      <c r="G121" s="8">
        <v>1400279285.623167</v>
      </c>
    </row>
    <row r="122" spans="1:7" x14ac:dyDescent="0.2">
      <c r="A122" t="s">
        <v>18</v>
      </c>
      <c r="B122" t="s">
        <v>109</v>
      </c>
      <c r="C122">
        <v>2530</v>
      </c>
      <c r="D122" t="s">
        <v>71</v>
      </c>
      <c r="E122" s="8">
        <v>626786606.66665018</v>
      </c>
      <c r="F122" s="8">
        <v>643439375.95632207</v>
      </c>
      <c r="G122" s="8">
        <v>660092145.24599397</v>
      </c>
    </row>
    <row r="123" spans="1:7" x14ac:dyDescent="0.2">
      <c r="A123" t="s">
        <v>101</v>
      </c>
      <c r="B123" t="s">
        <v>109</v>
      </c>
      <c r="C123">
        <v>3350</v>
      </c>
      <c r="D123" t="s">
        <v>72</v>
      </c>
      <c r="E123" s="8">
        <v>1012523218.89246</v>
      </c>
      <c r="F123" s="8">
        <v>1065862401.0686481</v>
      </c>
      <c r="G123" s="8">
        <v>1066053437.8253801</v>
      </c>
    </row>
    <row r="124" spans="1:7" x14ac:dyDescent="0.2">
      <c r="A124" t="s">
        <v>101</v>
      </c>
      <c r="B124" t="s">
        <v>109</v>
      </c>
      <c r="C124">
        <v>2390</v>
      </c>
      <c r="D124" t="s">
        <v>65</v>
      </c>
      <c r="E124" s="8">
        <v>837155533.79741693</v>
      </c>
      <c r="F124" s="8">
        <v>851967231.04610598</v>
      </c>
      <c r="G124" s="8">
        <v>889385395.65527391</v>
      </c>
    </row>
    <row r="125" spans="1:7" x14ac:dyDescent="0.2">
      <c r="A125" t="s">
        <v>18</v>
      </c>
      <c r="B125" t="s">
        <v>109</v>
      </c>
      <c r="C125">
        <v>2510</v>
      </c>
      <c r="D125" t="s">
        <v>66</v>
      </c>
      <c r="E125" s="8">
        <v>823591919.69830418</v>
      </c>
      <c r="F125" s="8">
        <v>849194103.19052505</v>
      </c>
      <c r="G125" s="8">
        <v>874796286.68274593</v>
      </c>
    </row>
    <row r="126" spans="1:7" x14ac:dyDescent="0.2">
      <c r="A126" t="s">
        <v>101</v>
      </c>
      <c r="B126" t="s">
        <v>109</v>
      </c>
      <c r="C126">
        <v>3100</v>
      </c>
      <c r="D126" t="s">
        <v>67</v>
      </c>
      <c r="E126" s="8">
        <v>430409255.83727801</v>
      </c>
      <c r="F126" s="8">
        <v>449403537.53477603</v>
      </c>
      <c r="G126" s="8">
        <v>465845046.21740198</v>
      </c>
    </row>
    <row r="127" spans="1:7" x14ac:dyDescent="0.2">
      <c r="A127" t="s">
        <v>101</v>
      </c>
      <c r="B127" t="s">
        <v>109</v>
      </c>
      <c r="C127">
        <v>3600</v>
      </c>
      <c r="D127" t="s">
        <v>68</v>
      </c>
      <c r="E127" s="8">
        <v>479490834.12627196</v>
      </c>
      <c r="F127" s="8">
        <v>495151460.060242</v>
      </c>
      <c r="G127" s="8">
        <v>500038941.76933599</v>
      </c>
    </row>
    <row r="128" spans="1:7" x14ac:dyDescent="0.2">
      <c r="A128" t="s">
        <v>104</v>
      </c>
      <c r="B128" t="s">
        <v>109</v>
      </c>
      <c r="C128">
        <v>3780</v>
      </c>
      <c r="D128" t="s">
        <v>70</v>
      </c>
      <c r="E128" s="8">
        <v>6591749805.6037607</v>
      </c>
      <c r="F128" s="8">
        <v>6702532987.5182323</v>
      </c>
      <c r="G128" s="8">
        <v>7352399498.9129581</v>
      </c>
    </row>
  </sheetData>
  <autoFilter ref="A1:G127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8"/>
  <sheetViews>
    <sheetView workbookViewId="0">
      <selection activeCell="B1" sqref="B1"/>
    </sheetView>
  </sheetViews>
  <sheetFormatPr defaultRowHeight="12.75" x14ac:dyDescent="0.2"/>
  <cols>
    <col min="1" max="1" width="21" bestFit="1" customWidth="1"/>
  </cols>
  <sheetData>
    <row r="1" spans="1:2" x14ac:dyDescent="0.2">
      <c r="A1" t="s">
        <v>34</v>
      </c>
      <c r="B1" t="s">
        <v>33</v>
      </c>
    </row>
    <row r="2" spans="1:2" x14ac:dyDescent="0.2">
      <c r="A2" t="s">
        <v>18</v>
      </c>
      <c r="B2">
        <v>5001</v>
      </c>
    </row>
    <row r="3" spans="1:2" x14ac:dyDescent="0.2">
      <c r="A3" t="s">
        <v>101</v>
      </c>
      <c r="B3">
        <v>5002</v>
      </c>
    </row>
    <row r="4" spans="1:2" x14ac:dyDescent="0.2">
      <c r="A4" t="s">
        <v>17</v>
      </c>
      <c r="B4">
        <v>5003</v>
      </c>
    </row>
    <row r="5" spans="1:2" x14ac:dyDescent="0.2">
      <c r="A5" t="s">
        <v>102</v>
      </c>
      <c r="B5">
        <v>5005</v>
      </c>
    </row>
    <row r="6" spans="1:2" x14ac:dyDescent="0.2">
      <c r="A6" t="s">
        <v>104</v>
      </c>
      <c r="B6" t="s">
        <v>69</v>
      </c>
    </row>
    <row r="7" spans="1:2" x14ac:dyDescent="0.2">
      <c r="A7" t="s">
        <v>103</v>
      </c>
      <c r="B7" t="s">
        <v>62</v>
      </c>
    </row>
    <row r="8" spans="1:2" x14ac:dyDescent="0.2">
      <c r="A8" t="s">
        <v>107</v>
      </c>
      <c r="B8">
        <v>1111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2.7.201.85348</Revision>
</Application>
</file>

<file path=customXml/itemProps1.xml><?xml version="1.0" encoding="utf-8"?>
<ds:datastoreItem xmlns:ds="http://schemas.openxmlformats.org/officeDocument/2006/customXml" ds:itemID="{98C733DE-41C8-48F6-9012-8DDEA0C0C5B4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ЦФ</vt:lpstr>
      <vt:lpstr>Матрица целей</vt:lpstr>
      <vt:lpstr>Cluster</vt:lpstr>
      <vt:lpstr>Region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Колесников Андрей Геннадьевич</dc:creator>
  <cp:lastModifiedBy>Колесников Андрей Геннадьевич</cp:lastModifiedBy>
  <dcterms:created xsi:type="dcterms:W3CDTF">2019-04-22T08:52:10Z</dcterms:created>
  <dcterms:modified xsi:type="dcterms:W3CDTF">2021-04-26T12:10:24Z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